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GRANTY_RYBA,DDDB\NABORY_I-2020_4,5,6\OGŁOSZENIE_4-2020-G-DDST-I_oznakowanie szlaków\REALIZACJA\OZNAKOWANIE\zapytanie_2021-11\"/>
    </mc:Choice>
  </mc:AlternateContent>
  <bookViews>
    <workbookView xWindow="0" yWindow="0" windowWidth="23040" windowHeight="8616" tabRatio="682" firstSheet="5" activeTab="13"/>
  </bookViews>
  <sheets>
    <sheet name="Z Odolanów-.... (gr. gminy)" sheetId="27" state="hidden" r:id="rId1"/>
    <sheet name="Wysocko M.-Moja Wola" sheetId="19" state="hidden" r:id="rId2"/>
    <sheet name="pętla Wzgórz Krośnickich" sheetId="22" state="hidden" r:id="rId3"/>
    <sheet name="Bukowinka - Gola Wlk." sheetId="21" state="hidden" r:id="rId4"/>
    <sheet name="Antonin-Odolanów-..." sheetId="29" state="hidden" r:id="rId5"/>
    <sheet name="wokół gminy Twardogóra" sheetId="25" r:id="rId6"/>
    <sheet name="Antonin-Ostrów Wlkp." sheetId="30" state="hidden" r:id="rId7"/>
    <sheet name="wokół Twardogóry" sheetId="20" r:id="rId8"/>
    <sheet name="Możdżanów-Luboradów" sheetId="23" r:id="rId9"/>
    <sheet name=" Krośnice-Wąbnice" sheetId="24" r:id="rId10"/>
    <sheet name="ok. Chynowej gm. Przygodzice" sheetId="13" state="hidden" r:id="rId11"/>
    <sheet name="im. Chopina" sheetId="15" state="hidden" r:id="rId12"/>
    <sheet name="transwielkop. (Wysocko-Antonin)" sheetId="31" state="hidden" r:id="rId13"/>
    <sheet name="Gęślina-Krośnice" sheetId="26" r:id="rId14"/>
    <sheet name="WZÓR" sheetId="3" state="hidden" r:id="rId15"/>
  </sheets>
  <definedNames>
    <definedName name="_xlnm._FilterDatabase" localSheetId="9" hidden="1">' Krośnice-Wąbnice'!$A$13:$AX$64</definedName>
    <definedName name="_xlnm._FilterDatabase" localSheetId="3" hidden="1">'Bukowinka - Gola Wlk.'!$A$13:$AX$179</definedName>
    <definedName name="_xlnm._FilterDatabase" localSheetId="13" hidden="1">'Gęślina-Krośnice'!$13:$83</definedName>
    <definedName name="_xlnm._FilterDatabase" localSheetId="8" hidden="1">'Możdżanów-Luboradów'!$13:$124</definedName>
    <definedName name="_xlnm._FilterDatabase" localSheetId="2" hidden="1">'pętla Wzgórz Krośnickich'!$A$13:$AX$422</definedName>
    <definedName name="_xlnm._FilterDatabase" localSheetId="5" hidden="1">'wokół gminy Twardogóra'!$A$13:$AX$490</definedName>
    <definedName name="_xlnm._FilterDatabase" localSheetId="7" hidden="1">'wokół Twardogóry'!$A$13:$AX$293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5" i="27" l="1"/>
  <c r="H124" i="27"/>
  <c r="H123" i="27"/>
  <c r="H122" i="27"/>
  <c r="M118" i="26"/>
  <c r="M117" i="26"/>
  <c r="M116" i="26"/>
  <c r="M112" i="26"/>
  <c r="M111" i="26"/>
  <c r="M110" i="26"/>
  <c r="M299" i="20"/>
  <c r="H78" i="15"/>
  <c r="H77" i="15"/>
  <c r="H76" i="15"/>
  <c r="H75" i="15"/>
  <c r="H54" i="13"/>
  <c r="H53" i="13"/>
  <c r="H52" i="13"/>
  <c r="H51" i="13"/>
  <c r="M659" i="29"/>
  <c r="M658" i="29"/>
  <c r="M657" i="29"/>
  <c r="M653" i="29"/>
  <c r="M652" i="29"/>
  <c r="M651" i="29"/>
  <c r="M355" i="19"/>
  <c r="H108" i="27" l="1"/>
  <c r="M102" i="26"/>
  <c r="M93" i="26"/>
  <c r="M307" i="20"/>
  <c r="M305" i="20"/>
  <c r="M304" i="20"/>
  <c r="M303" i="20"/>
  <c r="M302" i="20"/>
  <c r="M301" i="20"/>
  <c r="I347" i="20"/>
  <c r="I346" i="20"/>
  <c r="I345" i="20"/>
  <c r="I341" i="20"/>
  <c r="I340" i="20"/>
  <c r="I339" i="20"/>
  <c r="H330" i="20"/>
  <c r="H329" i="20"/>
  <c r="H328" i="20"/>
  <c r="H327" i="20"/>
  <c r="H323" i="20"/>
  <c r="H322" i="20"/>
  <c r="H321" i="20"/>
  <c r="H320" i="20"/>
  <c r="H316" i="20"/>
  <c r="H315" i="20"/>
  <c r="H314" i="20"/>
  <c r="H313" i="20"/>
  <c r="H309" i="20"/>
  <c r="H308" i="20"/>
  <c r="H307" i="20"/>
  <c r="H306" i="20"/>
  <c r="H302" i="20"/>
  <c r="H301" i="20"/>
  <c r="H300" i="20"/>
  <c r="H299" i="20"/>
  <c r="H262" i="31"/>
  <c r="H261" i="31"/>
  <c r="H260" i="31"/>
  <c r="H259" i="31"/>
  <c r="M165" i="30"/>
  <c r="M644" i="29"/>
  <c r="M504" i="25"/>
  <c r="M370" i="19"/>
  <c r="M369" i="19"/>
  <c r="M368" i="19"/>
  <c r="M364" i="19"/>
  <c r="M363" i="19"/>
  <c r="M362" i="19"/>
  <c r="M353" i="19"/>
  <c r="M352" i="19"/>
  <c r="M351" i="19"/>
  <c r="M350" i="19"/>
  <c r="M349" i="19"/>
  <c r="H378" i="19"/>
  <c r="H377" i="19"/>
  <c r="H376" i="19"/>
  <c r="H375" i="19"/>
  <c r="H371" i="19"/>
  <c r="H370" i="19"/>
  <c r="H369" i="19"/>
  <c r="H368" i="19"/>
  <c r="H364" i="19"/>
  <c r="H363" i="19"/>
  <c r="H362" i="19"/>
  <c r="H361" i="19"/>
  <c r="H357" i="19"/>
  <c r="H356" i="19"/>
  <c r="H355" i="19"/>
  <c r="H354" i="19"/>
  <c r="H350" i="19"/>
  <c r="H349" i="19"/>
  <c r="H348" i="19"/>
  <c r="H347" i="19"/>
  <c r="H331" i="20" l="1"/>
  <c r="H324" i="20"/>
  <c r="H317" i="20"/>
  <c r="H310" i="20"/>
  <c r="M258" i="31" l="1"/>
  <c r="M257" i="31"/>
  <c r="M256" i="31"/>
  <c r="M255" i="31"/>
  <c r="M254" i="31"/>
  <c r="M36" i="13"/>
  <c r="M35" i="13"/>
  <c r="M34" i="13"/>
  <c r="M33" i="13"/>
  <c r="M32" i="13"/>
  <c r="H198" i="30"/>
  <c r="H197" i="30"/>
  <c r="H196" i="30"/>
  <c r="H195" i="30"/>
  <c r="H191" i="30"/>
  <c r="H190" i="30"/>
  <c r="H189" i="30"/>
  <c r="H188" i="30"/>
  <c r="H184" i="30"/>
  <c r="H183" i="30"/>
  <c r="H182" i="30"/>
  <c r="H181" i="30"/>
  <c r="H177" i="30"/>
  <c r="H176" i="30"/>
  <c r="H175" i="30"/>
  <c r="H174" i="30"/>
  <c r="H170" i="30"/>
  <c r="H169" i="30"/>
  <c r="H168" i="30"/>
  <c r="H167" i="30"/>
  <c r="M172" i="30"/>
  <c r="M171" i="30"/>
  <c r="M170" i="30"/>
  <c r="M169" i="30"/>
  <c r="M168" i="30"/>
  <c r="M178" i="30"/>
  <c r="M179" i="30"/>
  <c r="M180" i="30"/>
  <c r="M639" i="29"/>
  <c r="I233" i="21"/>
  <c r="I232" i="21"/>
  <c r="I231" i="21"/>
  <c r="I227" i="21"/>
  <c r="I226" i="21"/>
  <c r="I225" i="21"/>
  <c r="H192" i="30" l="1"/>
  <c r="M191" i="21" l="1"/>
  <c r="M190" i="21"/>
  <c r="M189" i="21"/>
  <c r="M188" i="21"/>
  <c r="M187" i="21"/>
  <c r="H216" i="21"/>
  <c r="H215" i="21"/>
  <c r="H214" i="21"/>
  <c r="H213" i="21"/>
  <c r="H209" i="21"/>
  <c r="H208" i="21"/>
  <c r="H207" i="21"/>
  <c r="H206" i="21"/>
  <c r="H202" i="21"/>
  <c r="H201" i="21"/>
  <c r="H200" i="21"/>
  <c r="H199" i="21"/>
  <c r="H195" i="21"/>
  <c r="H194" i="21"/>
  <c r="H193" i="21"/>
  <c r="H192" i="21"/>
  <c r="H188" i="21"/>
  <c r="H187" i="21"/>
  <c r="H186" i="21"/>
  <c r="H185" i="21"/>
  <c r="H444" i="22"/>
  <c r="H443" i="22"/>
  <c r="H442" i="22"/>
  <c r="H441" i="22"/>
  <c r="H210" i="21" l="1"/>
  <c r="M450" i="22"/>
  <c r="M449" i="22"/>
  <c r="M448" i="22"/>
  <c r="M444" i="22"/>
  <c r="M443" i="22"/>
  <c r="M442" i="22"/>
  <c r="M435" i="22"/>
  <c r="M433" i="22"/>
  <c r="M432" i="22"/>
  <c r="M430" i="22"/>
  <c r="M431" i="22"/>
  <c r="M429" i="22"/>
  <c r="M347" i="19"/>
  <c r="M427" i="22"/>
  <c r="H458" i="22"/>
  <c r="H457" i="22"/>
  <c r="H456" i="22"/>
  <c r="H455" i="22"/>
  <c r="H451" i="22"/>
  <c r="H450" i="22"/>
  <c r="H449" i="22"/>
  <c r="H448" i="22"/>
  <c r="H437" i="22"/>
  <c r="H436" i="22"/>
  <c r="H435" i="22"/>
  <c r="H434" i="22"/>
  <c r="H430" i="22"/>
  <c r="H429" i="22"/>
  <c r="H428" i="22"/>
  <c r="H427" i="22"/>
  <c r="M102" i="27"/>
  <c r="M105" i="27"/>
  <c r="M104" i="27"/>
  <c r="M103" i="27"/>
  <c r="M101" i="27"/>
  <c r="H111" i="27"/>
  <c r="H110" i="27"/>
  <c r="H109" i="27"/>
  <c r="I77" i="13"/>
  <c r="I76" i="13"/>
  <c r="I75" i="13"/>
  <c r="I71" i="13"/>
  <c r="I70" i="13"/>
  <c r="I69" i="13"/>
  <c r="H61" i="13"/>
  <c r="H60" i="13"/>
  <c r="H59" i="13"/>
  <c r="H58" i="13"/>
  <c r="H47" i="13"/>
  <c r="H46" i="13"/>
  <c r="H45" i="13"/>
  <c r="H44" i="13"/>
  <c r="H40" i="13"/>
  <c r="H39" i="13"/>
  <c r="H38" i="13"/>
  <c r="H37" i="13"/>
  <c r="H33" i="13"/>
  <c r="H32" i="13"/>
  <c r="H31" i="13"/>
  <c r="H30" i="13"/>
  <c r="M60" i="15"/>
  <c r="M59" i="15"/>
  <c r="M58" i="15"/>
  <c r="M57" i="15"/>
  <c r="M56" i="15"/>
  <c r="I102" i="15"/>
  <c r="I101" i="15"/>
  <c r="I100" i="15"/>
  <c r="H85" i="15"/>
  <c r="H84" i="15"/>
  <c r="H83" i="15"/>
  <c r="H82" i="15"/>
  <c r="H71" i="15"/>
  <c r="H70" i="15"/>
  <c r="H69" i="15"/>
  <c r="H68" i="15"/>
  <c r="H64" i="15"/>
  <c r="H63" i="15"/>
  <c r="H62" i="15"/>
  <c r="H61" i="15"/>
  <c r="H103" i="26"/>
  <c r="H102" i="26"/>
  <c r="H101" i="26"/>
  <c r="H100" i="26"/>
  <c r="M104" i="24"/>
  <c r="M103" i="24"/>
  <c r="M102" i="24"/>
  <c r="M98" i="24"/>
  <c r="M97" i="24"/>
  <c r="M96" i="24"/>
  <c r="M80" i="24"/>
  <c r="M79" i="24"/>
  <c r="M78" i="24"/>
  <c r="M77" i="24"/>
  <c r="M76" i="24"/>
  <c r="H84" i="24"/>
  <c r="H83" i="24"/>
  <c r="H82" i="24"/>
  <c r="H81" i="24"/>
  <c r="H431" i="22" l="1"/>
  <c r="H72" i="15"/>
  <c r="H79" i="15"/>
  <c r="H86" i="15"/>
  <c r="H252" i="31" l="1"/>
  <c r="M252" i="31"/>
  <c r="H253" i="31"/>
  <c r="H254" i="31"/>
  <c r="H255" i="31"/>
  <c r="M260" i="31"/>
  <c r="H263" i="31"/>
  <c r="H266" i="31"/>
  <c r="H267" i="31"/>
  <c r="H268" i="31"/>
  <c r="H269" i="31"/>
  <c r="N269" i="31"/>
  <c r="N270" i="31"/>
  <c r="N271" i="31"/>
  <c r="H273" i="31"/>
  <c r="H274" i="31"/>
  <c r="H275" i="31"/>
  <c r="N275" i="31"/>
  <c r="H276" i="31"/>
  <c r="N276" i="31"/>
  <c r="N277" i="31"/>
  <c r="H280" i="31"/>
  <c r="H281" i="31"/>
  <c r="H282" i="31"/>
  <c r="H283" i="31"/>
  <c r="M184" i="30"/>
  <c r="M185" i="30"/>
  <c r="M186" i="30"/>
  <c r="H636" i="29"/>
  <c r="M636" i="29"/>
  <c r="H637" i="29"/>
  <c r="H638" i="29"/>
  <c r="M638" i="29"/>
  <c r="H639" i="29"/>
  <c r="M640" i="29"/>
  <c r="M641" i="29"/>
  <c r="M642" i="29"/>
  <c r="H643" i="29"/>
  <c r="H644" i="29"/>
  <c r="H645" i="29"/>
  <c r="H646" i="29"/>
  <c r="H650" i="29"/>
  <c r="H651" i="29"/>
  <c r="H652" i="29"/>
  <c r="H653" i="29"/>
  <c r="H657" i="29"/>
  <c r="H658" i="29"/>
  <c r="H659" i="29"/>
  <c r="H660" i="29"/>
  <c r="M660" i="29"/>
  <c r="L659" i="29" s="1"/>
  <c r="H664" i="29"/>
  <c r="H665" i="29"/>
  <c r="H666" i="29"/>
  <c r="H667" i="29"/>
  <c r="I95" i="15"/>
  <c r="I96" i="15"/>
  <c r="I94" i="15"/>
  <c r="H101" i="27"/>
  <c r="M99" i="27"/>
  <c r="H102" i="27"/>
  <c r="H103" i="27"/>
  <c r="H104" i="27"/>
  <c r="M107" i="27"/>
  <c r="H112" i="27"/>
  <c r="N114" i="27"/>
  <c r="H115" i="27"/>
  <c r="N115" i="27"/>
  <c r="H116" i="27"/>
  <c r="N116" i="27"/>
  <c r="H117" i="27"/>
  <c r="H118" i="27"/>
  <c r="N120" i="27"/>
  <c r="N121" i="27"/>
  <c r="N122" i="27"/>
  <c r="H126" i="27"/>
  <c r="H129" i="27"/>
  <c r="H130" i="27"/>
  <c r="H131" i="27"/>
  <c r="H132" i="27"/>
  <c r="H133" i="27" l="1"/>
  <c r="H119" i="27"/>
  <c r="H105" i="27"/>
  <c r="H661" i="29"/>
  <c r="H640" i="29"/>
  <c r="H277" i="31"/>
  <c r="H256" i="31"/>
  <c r="H270" i="31"/>
  <c r="H668" i="29"/>
  <c r="H654" i="29"/>
  <c r="H647" i="29"/>
  <c r="H284" i="31"/>
  <c r="N272" i="31"/>
  <c r="L657" i="29"/>
  <c r="L658" i="29"/>
  <c r="N278" i="31"/>
  <c r="M276" i="31" s="1"/>
  <c r="M269" i="31"/>
  <c r="N273" i="31"/>
  <c r="M270" i="31"/>
  <c r="M271" i="31"/>
  <c r="M187" i="30"/>
  <c r="L185" i="30" s="1"/>
  <c r="M181" i="30"/>
  <c r="L178" i="30" s="1"/>
  <c r="M654" i="29"/>
  <c r="N123" i="27"/>
  <c r="M120" i="27" s="1"/>
  <c r="N117" i="27"/>
  <c r="M116" i="27" s="1"/>
  <c r="N110" i="27" l="1"/>
  <c r="N263" i="31"/>
  <c r="N647" i="29"/>
  <c r="L660" i="29"/>
  <c r="M275" i="31"/>
  <c r="M277" i="31"/>
  <c r="M272" i="31"/>
  <c r="L179" i="30"/>
  <c r="L186" i="30"/>
  <c r="L180" i="30"/>
  <c r="L184" i="30"/>
  <c r="M655" i="29"/>
  <c r="L652" i="29"/>
  <c r="L651" i="29"/>
  <c r="L653" i="29"/>
  <c r="N118" i="27"/>
  <c r="M115" i="27"/>
  <c r="M114" i="27"/>
  <c r="N124" i="27"/>
  <c r="M122" i="27"/>
  <c r="M121" i="27"/>
  <c r="M278" i="31" l="1"/>
  <c r="M123" i="27"/>
  <c r="L187" i="30"/>
  <c r="M117" i="27"/>
  <c r="L181" i="30"/>
  <c r="L654" i="29"/>
  <c r="H93" i="26" l="1"/>
  <c r="H94" i="26"/>
  <c r="H95" i="26"/>
  <c r="M95" i="26"/>
  <c r="H96" i="26"/>
  <c r="M96" i="26"/>
  <c r="M97" i="26"/>
  <c r="M98" i="26"/>
  <c r="M99" i="26"/>
  <c r="H104" i="26"/>
  <c r="H107" i="26"/>
  <c r="H108" i="26"/>
  <c r="H109" i="26"/>
  <c r="H110" i="26"/>
  <c r="H114" i="26"/>
  <c r="H115" i="26"/>
  <c r="H116" i="26"/>
  <c r="H117" i="26"/>
  <c r="H121" i="26"/>
  <c r="H122" i="26"/>
  <c r="H123" i="26"/>
  <c r="H124" i="26"/>
  <c r="H496" i="25"/>
  <c r="M496" i="25"/>
  <c r="H497" i="25"/>
  <c r="H498" i="25"/>
  <c r="M498" i="25"/>
  <c r="H499" i="25"/>
  <c r="M499" i="25"/>
  <c r="M500" i="25"/>
  <c r="M501" i="25"/>
  <c r="M502" i="25"/>
  <c r="H503" i="25"/>
  <c r="H504" i="25"/>
  <c r="H505" i="25"/>
  <c r="H506" i="25"/>
  <c r="H510" i="25"/>
  <c r="H511" i="25"/>
  <c r="M511" i="25"/>
  <c r="H512" i="25"/>
  <c r="M512" i="25"/>
  <c r="H513" i="25"/>
  <c r="M513" i="25"/>
  <c r="H517" i="25"/>
  <c r="M517" i="25"/>
  <c r="H518" i="25"/>
  <c r="M518" i="25"/>
  <c r="H519" i="25"/>
  <c r="M519" i="25"/>
  <c r="H520" i="25"/>
  <c r="H524" i="25"/>
  <c r="H525" i="25"/>
  <c r="H526" i="25"/>
  <c r="H527" i="25"/>
  <c r="H74" i="24"/>
  <c r="M74" i="24"/>
  <c r="H75" i="24"/>
  <c r="H76" i="24"/>
  <c r="H77" i="24"/>
  <c r="M84" i="24"/>
  <c r="H88" i="24"/>
  <c r="H89" i="24"/>
  <c r="H90" i="24"/>
  <c r="H91" i="24"/>
  <c r="H95" i="24"/>
  <c r="H96" i="24"/>
  <c r="H97" i="24"/>
  <c r="H98" i="24"/>
  <c r="H102" i="24"/>
  <c r="H103" i="24"/>
  <c r="H104" i="24"/>
  <c r="H105" i="24"/>
  <c r="H135" i="23"/>
  <c r="M135" i="23"/>
  <c r="H136" i="23"/>
  <c r="H137" i="23"/>
  <c r="M137" i="23"/>
  <c r="H138" i="23"/>
  <c r="M138" i="23"/>
  <c r="M139" i="23"/>
  <c r="M140" i="23"/>
  <c r="M141" i="23"/>
  <c r="H142" i="23"/>
  <c r="H143" i="23"/>
  <c r="M143" i="23"/>
  <c r="H144" i="23"/>
  <c r="H145" i="23"/>
  <c r="H149" i="23"/>
  <c r="H150" i="23"/>
  <c r="M150" i="23"/>
  <c r="H151" i="23"/>
  <c r="M151" i="23"/>
  <c r="H152" i="23"/>
  <c r="M152" i="23"/>
  <c r="H156" i="23"/>
  <c r="M156" i="23"/>
  <c r="H157" i="23"/>
  <c r="M157" i="23"/>
  <c r="H158" i="23"/>
  <c r="M158" i="23"/>
  <c r="H159" i="23"/>
  <c r="H163" i="23"/>
  <c r="H164" i="23"/>
  <c r="H165" i="23"/>
  <c r="H166" i="23"/>
  <c r="H99" i="24" l="1"/>
  <c r="H78" i="24"/>
  <c r="H153" i="23"/>
  <c r="M153" i="23"/>
  <c r="L150" i="23" s="1"/>
  <c r="H500" i="25"/>
  <c r="H139" i="23"/>
  <c r="M159" i="23"/>
  <c r="L156" i="23" s="1"/>
  <c r="H528" i="25"/>
  <c r="H521" i="25"/>
  <c r="H167" i="23"/>
  <c r="H160" i="23"/>
  <c r="H146" i="23"/>
  <c r="H514" i="25"/>
  <c r="H507" i="25"/>
  <c r="H111" i="26"/>
  <c r="H118" i="26"/>
  <c r="H97" i="26"/>
  <c r="H125" i="26"/>
  <c r="M119" i="26"/>
  <c r="L117" i="26" s="1"/>
  <c r="M105" i="24"/>
  <c r="L102" i="24" s="1"/>
  <c r="M99" i="24"/>
  <c r="L98" i="24" s="1"/>
  <c r="M113" i="26"/>
  <c r="L112" i="26" s="1"/>
  <c r="M520" i="25"/>
  <c r="L518" i="25" s="1"/>
  <c r="M514" i="25"/>
  <c r="L513" i="25" s="1"/>
  <c r="H85" i="24"/>
  <c r="H106" i="24"/>
  <c r="H92" i="24"/>
  <c r="L152" i="23"/>
  <c r="L157" i="23"/>
  <c r="L151" i="23"/>
  <c r="L153" i="23" s="1"/>
  <c r="L97" i="24" l="1"/>
  <c r="N507" i="25"/>
  <c r="N146" i="23"/>
  <c r="L158" i="23"/>
  <c r="L159" i="23" s="1"/>
  <c r="L118" i="26"/>
  <c r="N105" i="26"/>
  <c r="L116" i="26"/>
  <c r="L111" i="26"/>
  <c r="L96" i="24"/>
  <c r="L103" i="24"/>
  <c r="L104" i="24"/>
  <c r="L110" i="26"/>
  <c r="L517" i="25"/>
  <c r="L511" i="25"/>
  <c r="L512" i="25"/>
  <c r="L519" i="25"/>
  <c r="N87" i="24"/>
  <c r="M451" i="22"/>
  <c r="L449" i="22" s="1"/>
  <c r="H445" i="22"/>
  <c r="H459" i="22"/>
  <c r="H452" i="22"/>
  <c r="H438" i="22"/>
  <c r="M445" i="22"/>
  <c r="I234" i="21"/>
  <c r="I228" i="21"/>
  <c r="M195" i="21"/>
  <c r="M185" i="21"/>
  <c r="H303" i="20"/>
  <c r="N310" i="20" s="1"/>
  <c r="L99" i="24" l="1"/>
  <c r="N438" i="22"/>
  <c r="M452" i="22"/>
  <c r="L113" i="26"/>
  <c r="L119" i="26"/>
  <c r="L450" i="22"/>
  <c r="L105" i="24"/>
  <c r="L514" i="25"/>
  <c r="L520" i="25"/>
  <c r="L448" i="22"/>
  <c r="M446" i="22"/>
  <c r="L444" i="22"/>
  <c r="L442" i="22"/>
  <c r="L443" i="22"/>
  <c r="H189" i="21"/>
  <c r="I229" i="21"/>
  <c r="H225" i="21"/>
  <c r="H227" i="21"/>
  <c r="H232" i="21"/>
  <c r="H233" i="21"/>
  <c r="H231" i="21"/>
  <c r="H226" i="21"/>
  <c r="I348" i="20"/>
  <c r="I342" i="20"/>
  <c r="L451" i="22" l="1"/>
  <c r="H234" i="21"/>
  <c r="L445" i="22"/>
  <c r="H228" i="21"/>
  <c r="H346" i="20"/>
  <c r="H347" i="20"/>
  <c r="H345" i="20"/>
  <c r="H341" i="20"/>
  <c r="H339" i="20"/>
  <c r="I343" i="20"/>
  <c r="H340" i="20"/>
  <c r="H348" i="20" l="1"/>
  <c r="H342" i="20"/>
  <c r="H379" i="19" l="1"/>
  <c r="H351" i="19"/>
  <c r="H372" i="19"/>
  <c r="H365" i="19"/>
  <c r="H358" i="19"/>
  <c r="M365" i="19"/>
  <c r="L363" i="19" s="1"/>
  <c r="N358" i="19" l="1"/>
  <c r="L364" i="19"/>
  <c r="M371" i="19"/>
  <c r="M366" i="19"/>
  <c r="L362" i="19"/>
  <c r="I97" i="15"/>
  <c r="I98" i="15" s="1"/>
  <c r="M64" i="15"/>
  <c r="H57" i="15"/>
  <c r="H56" i="15"/>
  <c r="H55" i="15"/>
  <c r="M54" i="15"/>
  <c r="H54" i="15"/>
  <c r="L365" i="19" l="1"/>
  <c r="L370" i="19"/>
  <c r="M372" i="19"/>
  <c r="L369" i="19"/>
  <c r="L368" i="19"/>
  <c r="H58" i="15"/>
  <c r="H65" i="15"/>
  <c r="H96" i="15"/>
  <c r="H94" i="15"/>
  <c r="H95" i="15"/>
  <c r="I103" i="15"/>
  <c r="H100" i="15" s="1"/>
  <c r="I72" i="13"/>
  <c r="I73" i="13" s="1"/>
  <c r="I78" i="13"/>
  <c r="M38" i="13"/>
  <c r="M30" i="13"/>
  <c r="N67" i="15" l="1"/>
  <c r="L371" i="19"/>
  <c r="H97" i="15"/>
  <c r="H101" i="15"/>
  <c r="I104" i="15"/>
  <c r="H102" i="15"/>
  <c r="H76" i="13"/>
  <c r="H77" i="13"/>
  <c r="H75" i="13"/>
  <c r="H70" i="13"/>
  <c r="H69" i="13"/>
  <c r="H71" i="13"/>
  <c r="H103" i="15" l="1"/>
  <c r="H72" i="13"/>
  <c r="H78" i="13"/>
  <c r="H34" i="13" l="1"/>
  <c r="H41" i="13"/>
  <c r="H48" i="13"/>
  <c r="N41" i="13" l="1"/>
  <c r="H62" i="13"/>
  <c r="H55" i="13"/>
  <c r="H196" i="21"/>
  <c r="H203" i="21"/>
  <c r="H217" i="21"/>
  <c r="H171" i="30"/>
  <c r="H178" i="30"/>
  <c r="H185" i="30"/>
  <c r="H199" i="30"/>
  <c r="N198" i="21" l="1"/>
  <c r="N175" i="30"/>
</calcChain>
</file>

<file path=xl/sharedStrings.xml><?xml version="1.0" encoding="utf-8"?>
<sst xmlns="http://schemas.openxmlformats.org/spreadsheetml/2006/main" count="31659" uniqueCount="1389">
  <si>
    <t>POMIAR GPS</t>
  </si>
  <si>
    <t>NR POMIARU</t>
  </si>
  <si>
    <t>1.</t>
  </si>
  <si>
    <t>2.</t>
  </si>
  <si>
    <t>3.</t>
  </si>
  <si>
    <t>4.</t>
  </si>
  <si>
    <t>5.</t>
  </si>
  <si>
    <t>6.</t>
  </si>
  <si>
    <t>LP</t>
  </si>
  <si>
    <t>NR ZDJĘCIA</t>
  </si>
  <si>
    <t>STRONA TRASY</t>
  </si>
  <si>
    <t>KIERUNEK ZNAKU</t>
  </si>
  <si>
    <t>PODŁOŻE</t>
  </si>
  <si>
    <t>RODZAJ ZNAKU</t>
  </si>
  <si>
    <t>TAM</t>
  </si>
  <si>
    <t>POWRÓT</t>
  </si>
  <si>
    <t>T/P</t>
  </si>
  <si>
    <t>PRAWA</t>
  </si>
  <si>
    <t>LEWA</t>
  </si>
  <si>
    <t>DRZEWO</t>
  </si>
  <si>
    <t>ZNAK DROGOWY</t>
  </si>
  <si>
    <t>SŁUP DREWNIANY</t>
  </si>
  <si>
    <t>SŁUP BETONOWY</t>
  </si>
  <si>
    <t>SŁUP METALOWY</t>
  </si>
  <si>
    <t>ZWYKŁY</t>
  </si>
  <si>
    <t>STRZ. W LEWO</t>
  </si>
  <si>
    <t>STRZ. W PRAWO</t>
  </si>
  <si>
    <t>TYP ZNAKU</t>
  </si>
  <si>
    <t>MALOWANY</t>
  </si>
  <si>
    <t>TABLICZKA</t>
  </si>
  <si>
    <t>DROGOWSKAZ</t>
  </si>
  <si>
    <t>JAKOŚĆ ZNAKU</t>
  </si>
  <si>
    <t>ZBLOKOWANY Z</t>
  </si>
  <si>
    <t>CZERWONYM</t>
  </si>
  <si>
    <t>ZIELONYM</t>
  </si>
  <si>
    <t>CZARNYM</t>
  </si>
  <si>
    <t>USUNĄĆ</t>
  </si>
  <si>
    <t>USUNĄĆ GAŁĘZIE</t>
  </si>
  <si>
    <t>USUNĄĆ LUB NIE ODNAWIAĆ</t>
  </si>
  <si>
    <t>NIE ODNAWIAĆ</t>
  </si>
  <si>
    <t>DODAĆ NOWY ZNAK</t>
  </si>
  <si>
    <t>AZYMUT STRZAŁKI</t>
  </si>
  <si>
    <t>TREŚĆ DROGOWSKAZU</t>
  </si>
  <si>
    <t>MIEJSCE USTAWIENIA</t>
  </si>
  <si>
    <t>KIERUNEK STRZAŁKI</t>
  </si>
  <si>
    <t>LEWO</t>
  </si>
  <si>
    <t>PRAWO</t>
  </si>
  <si>
    <t>PROSTO</t>
  </si>
  <si>
    <t>NALEPKA</t>
  </si>
  <si>
    <t>POCZĄTEK SZL.</t>
  </si>
  <si>
    <t>TAK</t>
  </si>
  <si>
    <t>LEWY SKOS</t>
  </si>
  <si>
    <t>PR. SKOS</t>
  </si>
  <si>
    <t>LEWO-PRAWO</t>
  </si>
  <si>
    <t>PRAWO-LEWO</t>
  </si>
  <si>
    <t>BIBLIOTEKI LIST</t>
  </si>
  <si>
    <t>WŁASNY SŁ. MET.</t>
  </si>
  <si>
    <t>WŁASNY SŁ. DREW.</t>
  </si>
  <si>
    <t>NIEBIESKIM</t>
  </si>
  <si>
    <t>ŻÓŁTYM</t>
  </si>
  <si>
    <t>WIĘCEJ KOL.</t>
  </si>
  <si>
    <t>PLANSZA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</si>
  <si>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</si>
  <si>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</si>
  <si>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</si>
  <si>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</si>
  <si>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</si>
  <si>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</si>
  <si>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</si>
  <si>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</si>
  <si>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</si>
  <si>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</si>
  <si>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</si>
  <si>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</si>
  <si>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</si>
  <si>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</si>
  <si>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</si>
  <si>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</si>
  <si>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</si>
  <si>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</si>
  <si>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</si>
  <si>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</si>
  <si>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</si>
  <si>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</si>
  <si>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</si>
  <si>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</si>
  <si>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</si>
  <si>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</si>
  <si>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</si>
  <si>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</si>
  <si>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</si>
  <si>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</si>
  <si>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</si>
  <si>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</si>
  <si>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</si>
  <si>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</si>
  <si>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</si>
  <si>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</si>
  <si>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</si>
  <si>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</si>
  <si>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</si>
  <si>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</si>
  <si>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</si>
  <si>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</si>
  <si>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</si>
  <si>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</si>
  <si>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</si>
  <si>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</si>
  <si>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</si>
  <si>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</si>
  <si>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</si>
  <si>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</si>
  <si>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</si>
  <si>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</si>
  <si>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</si>
  <si>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</si>
  <si>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</si>
  <si>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</si>
  <si>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</si>
  <si>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</si>
  <si>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</si>
  <si>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</si>
  <si>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</si>
  <si>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</si>
  <si>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</si>
  <si>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</si>
  <si>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</si>
  <si>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</si>
  <si>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</si>
  <si>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</si>
  <si>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</si>
  <si>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</si>
  <si>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</si>
  <si>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</si>
  <si>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</si>
  <si>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</si>
  <si>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</si>
  <si>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</si>
  <si>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</si>
  <si>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</si>
  <si>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</si>
  <si>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</si>
  <si>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</si>
  <si>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</si>
  <si>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</si>
  <si>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</si>
  <si>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</si>
  <si>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</si>
  <si>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</si>
  <si>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</si>
  <si>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</si>
  <si>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</si>
  <si>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</si>
  <si>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</si>
  <si>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</si>
  <si>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</si>
  <si>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</si>
  <si>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</si>
  <si>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</si>
  <si>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</si>
  <si>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</si>
  <si>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</si>
  <si>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</si>
  <si>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</si>
  <si>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</si>
  <si>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</si>
  <si>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</si>
  <si>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</si>
  <si>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</si>
  <si>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</si>
  <si>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</si>
  <si>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</si>
  <si>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</si>
  <si>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</si>
  <si>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</si>
  <si>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</si>
  <si>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</si>
  <si>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</si>
  <si>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</si>
  <si>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</si>
  <si>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</si>
  <si>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</si>
  <si>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</si>
  <si>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</si>
  <si>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</si>
  <si>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</si>
  <si>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</si>
  <si>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</si>
  <si>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</si>
  <si>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</si>
  <si>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</si>
  <si>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</si>
  <si>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</si>
  <si>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</si>
  <si>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</si>
  <si>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</si>
  <si>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</si>
  <si>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</si>
  <si>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</si>
  <si>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</si>
  <si>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</si>
  <si>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</si>
  <si>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</si>
  <si>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</si>
  <si>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</si>
  <si>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</si>
  <si>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</si>
  <si>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</si>
  <si>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</si>
  <si>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</si>
  <si>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</si>
  <si>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</si>
  <si>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</si>
  <si>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</si>
  <si>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</si>
  <si>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</si>
  <si>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</si>
  <si>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</si>
  <si>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</si>
  <si>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</si>
  <si>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</si>
  <si>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</si>
  <si>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</si>
  <si>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</si>
  <si>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</si>
  <si>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</si>
  <si>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</si>
  <si>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</si>
  <si>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</si>
  <si>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</si>
  <si>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</si>
  <si>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</si>
  <si>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</si>
  <si>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</si>
  <si>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</si>
  <si>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</si>
  <si>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</si>
  <si>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</si>
  <si>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</si>
  <si>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</si>
  <si>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</si>
  <si>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</si>
  <si>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</si>
  <si>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</si>
  <si>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</si>
  <si>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</si>
  <si>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</si>
  <si>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</si>
  <si>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</si>
  <si>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</si>
  <si>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</si>
  <si>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</si>
  <si>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</si>
  <si>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</si>
  <si>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</si>
  <si>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</si>
  <si>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UWAGI I REKOMENDACJE</t>
  </si>
  <si>
    <t>las</t>
  </si>
  <si>
    <t>otwarty</t>
  </si>
  <si>
    <t>zabudowa</t>
  </si>
  <si>
    <t>ZBLOKOWAĆ Z</t>
  </si>
  <si>
    <t>SCHEMAT</t>
  </si>
  <si>
    <t>MUR</t>
  </si>
  <si>
    <t>km razem</t>
  </si>
  <si>
    <t>jakości 1</t>
  </si>
  <si>
    <t>jakości 2</t>
  </si>
  <si>
    <t>jakości 3</t>
  </si>
  <si>
    <t>jakości 4</t>
  </si>
  <si>
    <t>szt.</t>
  </si>
  <si>
    <t>Brakujące znaki:</t>
  </si>
  <si>
    <t>Liczba znaków malowanych:</t>
  </si>
  <si>
    <t>razem</t>
  </si>
  <si>
    <t>Gałęzie do usunięcia:</t>
  </si>
  <si>
    <t>przypadków</t>
  </si>
  <si>
    <t>malowane</t>
  </si>
  <si>
    <t>STRZ. WPROST</t>
  </si>
  <si>
    <t>POMARAŃCZ.</t>
  </si>
  <si>
    <t>DWIE STRZ.</t>
  </si>
  <si>
    <t>Średnia liczba znaków na 1 km:</t>
  </si>
  <si>
    <t>Długość szlaku [km]</t>
  </si>
  <si>
    <t>tabliczka</t>
  </si>
  <si>
    <t>Znaki do usunięcia</t>
  </si>
  <si>
    <t>naklejka</t>
  </si>
  <si>
    <t xml:space="preserve"> </t>
  </si>
  <si>
    <t>DROGA</t>
  </si>
  <si>
    <t>KRAJOBRAZ</t>
  </si>
  <si>
    <t>GRUNTOWA</t>
  </si>
  <si>
    <t>PIASZCZYSTA</t>
  </si>
  <si>
    <t>ZABUDOWA</t>
  </si>
  <si>
    <t>OTWARTY</t>
  </si>
  <si>
    <t>LAS</t>
  </si>
  <si>
    <t>UTWARDZONA</t>
  </si>
  <si>
    <t>utwardzona</t>
  </si>
  <si>
    <t>gruntowa</t>
  </si>
  <si>
    <t>piaszczysta</t>
  </si>
  <si>
    <t>Nawierzchnia dróg</t>
  </si>
  <si>
    <t>Krajobraz szlaku</t>
  </si>
  <si>
    <t>km - krajobraz otwarty</t>
  </si>
  <si>
    <t>km - las</t>
  </si>
  <si>
    <t>km - teren zabudowany</t>
  </si>
  <si>
    <t>przypadek</t>
  </si>
  <si>
    <t xml:space="preserve">km - drogi utwardzone </t>
  </si>
  <si>
    <t>km - drogi gruntowe</t>
  </si>
  <si>
    <t>km - drogi piaszczyste</t>
  </si>
  <si>
    <t>NAKLEJKA</t>
  </si>
  <si>
    <t>W BLOKU Z</t>
  </si>
  <si>
    <t>BLOKOWAĆ Z</t>
  </si>
  <si>
    <t>przypadki</t>
  </si>
  <si>
    <t>311</t>
  </si>
  <si>
    <t>314</t>
  </si>
  <si>
    <t>313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</si>
  <si>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</si>
  <si>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</si>
  <si>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</si>
  <si>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</si>
  <si>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</si>
  <si>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</si>
  <si>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</si>
  <si>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</si>
  <si>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</si>
  <si>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</si>
  <si>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</si>
  <si>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</si>
  <si>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</si>
  <si>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</si>
  <si>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</si>
  <si>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</si>
  <si>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</si>
  <si>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</si>
  <si>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</si>
  <si>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335</t>
  </si>
  <si>
    <t>336</t>
  </si>
  <si>
    <t>385</t>
  </si>
  <si>
    <t>339</t>
  </si>
  <si>
    <t>337</t>
  </si>
  <si>
    <t>338</t>
  </si>
  <si>
    <t>340</t>
  </si>
  <si>
    <t>341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</si>
  <si>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</si>
  <si>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</si>
  <si>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</si>
  <si>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</si>
  <si>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</si>
  <si>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</si>
  <si>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</si>
  <si>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</si>
  <si>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</si>
  <si>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</si>
  <si>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</si>
  <si>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</si>
  <si>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</si>
  <si>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</si>
  <si>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</si>
  <si>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</si>
  <si>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</si>
  <si>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</si>
  <si>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</si>
  <si>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</si>
  <si>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</si>
  <si>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</si>
  <si>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</si>
  <si>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</si>
  <si>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</si>
  <si>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</si>
  <si>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</si>
  <si>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</si>
  <si>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</si>
  <si>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373</t>
  </si>
  <si>
    <t>372</t>
  </si>
  <si>
    <t>374</t>
  </si>
  <si>
    <t>375</t>
  </si>
  <si>
    <t>376</t>
  </si>
  <si>
    <t>377</t>
  </si>
  <si>
    <t>378</t>
  </si>
  <si>
    <t>379</t>
  </si>
  <si>
    <t>380</t>
  </si>
  <si>
    <t>10</t>
  </si>
  <si>
    <t>11</t>
  </si>
  <si>
    <t>12</t>
  </si>
  <si>
    <t>13</t>
  </si>
  <si>
    <t>14</t>
  </si>
  <si>
    <t>475</t>
  </si>
  <si>
    <t>15</t>
  </si>
  <si>
    <t>16</t>
  </si>
  <si>
    <t>476</t>
  </si>
  <si>
    <t>18</t>
  </si>
  <si>
    <t>477</t>
  </si>
  <si>
    <t>19</t>
  </si>
  <si>
    <t>478</t>
  </si>
  <si>
    <t>20</t>
  </si>
  <si>
    <t>479</t>
  </si>
  <si>
    <t>480</t>
  </si>
  <si>
    <t>25</t>
  </si>
  <si>
    <t>26</t>
  </si>
  <si>
    <t>481</t>
  </si>
  <si>
    <t>27</t>
  </si>
  <si>
    <t>482</t>
  </si>
  <si>
    <t>487</t>
  </si>
  <si>
    <t>28</t>
  </si>
  <si>
    <t>483</t>
  </si>
  <si>
    <t>29</t>
  </si>
  <si>
    <t>484</t>
  </si>
  <si>
    <t>30</t>
  </si>
  <si>
    <t>31</t>
  </si>
  <si>
    <t>486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</si>
  <si>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</si>
  <si>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</si>
  <si>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</si>
  <si>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</si>
  <si>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</si>
  <si>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</si>
  <si>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</si>
  <si>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</si>
  <si>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</si>
  <si>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</si>
  <si>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499</t>
  </si>
  <si>
    <t>500</t>
  </si>
  <si>
    <t>501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</si>
  <si>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</si>
  <si>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</si>
  <si>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</si>
  <si>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</si>
  <si>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</si>
  <si>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</si>
  <si>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</si>
  <si>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</si>
  <si>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</si>
  <si>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</si>
  <si>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</si>
  <si>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</si>
  <si>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516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</si>
  <si>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</si>
  <si>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</si>
  <si>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</si>
  <si>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</si>
  <si>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</si>
  <si>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</si>
  <si>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</si>
  <si>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</si>
  <si>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</si>
  <si>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</si>
  <si>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</si>
  <si>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</si>
  <si>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</si>
  <si>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</si>
  <si>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</si>
  <si>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</si>
  <si>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</si>
  <si>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</si>
  <si>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</si>
  <si>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</si>
  <si>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</si>
  <si>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547</t>
  </si>
  <si>
    <t>548</t>
  </si>
  <si>
    <t>549</t>
  </si>
  <si>
    <t>550</t>
  </si>
  <si>
    <t>127</t>
  </si>
  <si>
    <t>128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</si>
  <si>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</si>
  <si>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</si>
  <si>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</si>
  <si>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</si>
  <si>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</si>
  <si>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</si>
  <si>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</si>
  <si>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</si>
  <si>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</si>
  <si>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</si>
  <si>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</si>
  <si>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</si>
  <si>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</si>
  <si>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522</t>
  </si>
  <si>
    <t>521</t>
  </si>
  <si>
    <t>517</t>
  </si>
  <si>
    <t>523</t>
  </si>
  <si>
    <t>524</t>
  </si>
  <si>
    <t>209</t>
  </si>
  <si>
    <t>210</t>
  </si>
  <si>
    <t>211</t>
  </si>
  <si>
    <t>212</t>
  </si>
  <si>
    <t>drogowskaz</t>
  </si>
  <si>
    <t>plansza</t>
  </si>
  <si>
    <t>Liczba naklejek:</t>
  </si>
  <si>
    <t>Liczba tabliczek (nie licząc drogowskazów):</t>
  </si>
  <si>
    <t>Liczba drogowskazów:</t>
  </si>
  <si>
    <t>Liczba plansz:</t>
  </si>
  <si>
    <t>382</t>
  </si>
  <si>
    <t>342</t>
  </si>
  <si>
    <t>334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</si>
  <si>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</si>
  <si>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</si>
  <si>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</si>
  <si>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</si>
  <si>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</si>
  <si>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</si>
  <si>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</si>
  <si>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</si>
  <si>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</si>
  <si>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</si>
  <si>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</si>
  <si>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</si>
  <si>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</si>
  <si>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</si>
  <si>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</si>
  <si>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</si>
  <si>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</si>
  <si>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</si>
  <si>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</si>
  <si>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</si>
  <si>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288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</si>
  <si>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</si>
  <si>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</si>
  <si>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</si>
  <si>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</si>
  <si>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</si>
  <si>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</si>
  <si>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</si>
  <si>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</si>
  <si>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</si>
  <si>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</si>
  <si>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</si>
  <si>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458</t>
  </si>
  <si>
    <t>460</t>
  </si>
  <si>
    <t>461</t>
  </si>
  <si>
    <t>462</t>
  </si>
  <si>
    <t>463</t>
  </si>
  <si>
    <t>464</t>
  </si>
  <si>
    <t>465</t>
  </si>
  <si>
    <t>470</t>
  </si>
  <si>
    <t>473</t>
  </si>
  <si>
    <t>515</t>
  </si>
  <si>
    <t>1</t>
  </si>
  <si>
    <t>2</t>
  </si>
  <si>
    <t>3</t>
  </si>
  <si>
    <t>4</t>
  </si>
  <si>
    <t>7</t>
  </si>
  <si>
    <t>8</t>
  </si>
  <si>
    <t>9</t>
  </si>
  <si>
    <t>17</t>
  </si>
  <si>
    <t>Antonin 23,7 km; Moja Wola - 58,6 km</t>
  </si>
  <si>
    <t>tam</t>
  </si>
  <si>
    <t>Antonin 22,3 km; Moja Wola - 57,2 km</t>
  </si>
  <si>
    <t>Fot. 2</t>
  </si>
  <si>
    <t>Fot. 1</t>
  </si>
  <si>
    <t>Ostrów Wlkp. - 7,2 km</t>
  </si>
  <si>
    <t>ODNOWIĆ</t>
  </si>
  <si>
    <t>NALEŻAŁOBY PRZED SKRZYŻOWANIEM DAĆ INFORMACJĘ, O SKRĘCIE SZLAKU W PRAWO</t>
  </si>
  <si>
    <t>ZA ROZWIDLENIEM DRÓG NALEŻAŁOBY DAĆ ZNAK ZWYKŁY POTWIERDZAJĄCY, ŻE ROWERZYSTA JEDZIE WŁAŚCIWĄ DROGĄ</t>
  </si>
  <si>
    <t>DODAĆ NA DRZEWIE PO LEWEJ STRONIE DROGI DO SZLAKU PIESZEGO ŻÓŁTEGO</t>
  </si>
  <si>
    <t>DODAĆ NA DRZEWIE PO PRAWEJ STRONIE DROGI DO SZLAKU PIESZEGO ŻÓŁTEGO</t>
  </si>
  <si>
    <t>DODAĆ NA SŁUPIE W KIERUNKU TAM PO LEWEJ STRONIE DROGI PONIŻEJ SZLAKU ŻÓŁTEGO PIESZEGO</t>
  </si>
  <si>
    <t>DODAĆ NA SŁUPIE ZA SKRZYŻOWANIEM W KIERUNKU POWRÓT PO LEWEJ STRONIE DROGI PONIŻEJ SZLAKU ŻÓŁTEGO PIESZEGO</t>
  </si>
  <si>
    <t>21</t>
  </si>
  <si>
    <t>22</t>
  </si>
  <si>
    <t>23</t>
  </si>
  <si>
    <t>KONIECZNIE ODNOWIĆ</t>
  </si>
  <si>
    <t>DODAĆ NA DRZEWIE PO LEWEJ STR. DROGI OBOK SZLAKU ŻÓŁTEGO DLA OBU KIERUNKÓW</t>
  </si>
  <si>
    <t>OSTRÓW WLKP PKP - 14,6 KM</t>
  </si>
  <si>
    <t>ANTONIN - 14,9 KM; MOJA WOLA - 49,8 KM</t>
  </si>
  <si>
    <t>NAMALOWAĆ ZNAK ZWYKŁY NA SŁUPIE BETONOWYM PO PRAWEJ STRONIE DROGI NA PRYWATNEJ POSESJI LUB PO LEWEJ STRONIE NA SŁUPIE METALOWYM, NA KTÓRYM JEST LUSTRO DLA KIERUNKU TAM</t>
  </si>
  <si>
    <r>
      <t xml:space="preserve">ANTONIN - 12,7 KM; MOJA WOLA - </t>
    </r>
    <r>
      <rPr>
        <sz val="9"/>
        <color rgb="FFFF0000"/>
        <rFont val="Calibri"/>
        <family val="2"/>
        <charset val="238"/>
        <scheme val="minor"/>
      </rPr>
      <t>64,5 KM</t>
    </r>
  </si>
  <si>
    <t>BŁĄD KILOMETRAŻU NA TABLICZCE (JEST: MOJA WOLA 64,5 KM; MA BYĆ: MOJA WOLA 47,6 KM)</t>
  </si>
  <si>
    <t>CHYNOWA - 2,2 KM; OSTRÓW WLKP PKP - 16,8 KM</t>
  </si>
  <si>
    <t>JEST WYKRZYKNIK</t>
  </si>
  <si>
    <t>ODNOWIĆ, ALE NA INNYM DRZEWIE (NA BRZOZIE NIE WIDAĆ BIAŁEGO TŁA)</t>
  </si>
  <si>
    <t>DLA OSÓB JADĄCYCH W KIERUNKU PRZYGODZICZEK  BRAK POTWIERDZENIA ZNAKIEM ZWYKŁYM ZA SKRZYŻOWANIEM</t>
  </si>
  <si>
    <t>MUSI BYĆ DROGOWSKAZ, ŻE TRZEBA JECHAĆ PROSTO W KIERUNKU TAM</t>
  </si>
  <si>
    <t>MUSI BYĆ TABLICZKA ZA SKRZYZOWANIEM POTWIERDZAJĄCA, ŻE JADĄCY W STRONĘ OSTROWA WLKP. JADĄ DOBRZE</t>
  </si>
  <si>
    <t>JEDNA ZE ŚRUB MOCUJĄCYCH TABLICZKĘ ODPADŁA I ZNAK JEST PRZECHYLONY I MOŻE ODPAŚĆ CAŁKOWICIE. ZNAK WYMAGA NAPRAWY.</t>
  </si>
  <si>
    <t>NALEŻY DODAĆ ZNAK: STRZAŁKA W LEWO NA DRZEWIE W ODLEGŁ. OK. 50 M PRZED SKRĘTEM SZLAKU Z ASFALTU</t>
  </si>
  <si>
    <t>SŁABO CZYTELNA STRZAŁKA. DO ODNOWIENIA</t>
  </si>
  <si>
    <t>PRZED SKRĘTEM W LEWO TRZEBA DAĆ ZNAK STRZAŁKA W LEWO NA DRZEWIE PO PRAWEJ STRONIE DROGI</t>
  </si>
  <si>
    <t>FOT.</t>
  </si>
  <si>
    <t>UZUPEŁNIĆ TREŚĆ ZE ZDJĘCIA</t>
  </si>
  <si>
    <t>TABLICA INF.</t>
  </si>
  <si>
    <t>ZBLOKOWANY Z ZIELONYM I CZERWONYM ROWEROWYM</t>
  </si>
  <si>
    <t>BUDYNEK</t>
  </si>
  <si>
    <t>BRAKUJE STRZAŁKI DLA KIERUNKU TAM</t>
  </si>
  <si>
    <t>KONIEC GMINY PRZYGODZICE</t>
  </si>
  <si>
    <t>SZLAK CZARNY (ok. Chynowej, gm. Przygodzice), PODSUMOWANIE:</t>
  </si>
  <si>
    <t>POCZĄTEK SZLAKU W M. CHYNOWA</t>
  </si>
  <si>
    <t>SZLAK ŻÓŁTY (im. Chopina), PODSUMOWANIE:</t>
  </si>
  <si>
    <t>w Antoninie obok pałacu Radziwiłłów przewrócona tablica z mapą zawierającą przebieg szlaku</t>
  </si>
  <si>
    <t>w ok. m. Bogufałów</t>
  </si>
  <si>
    <t>PŁOT</t>
  </si>
  <si>
    <t>POCZĄTEK GMINY ODOLANÓW</t>
  </si>
  <si>
    <t>GARKI - 4,3 KM; MOJA WOLA - 17,1 KM</t>
  </si>
  <si>
    <t>CENTRUM ODOLANOWA</t>
  </si>
  <si>
    <t>BRAKUJE ZNAKU LUB DROGOWSKAZU DLA KIER. POWRÓT</t>
  </si>
  <si>
    <t>SKRZYNKA ELEKTR.</t>
  </si>
  <si>
    <t>DODAĆ ZA PRZEJAZDEM KOLEJOWYM (W STRONĘ ODOLANOWA) ZNAK ZWYKŁY  DLA KIERUNKU POWRÓT</t>
  </si>
  <si>
    <t>DODAĆ ZA SKRZYŻ. STRZAŁKI W LEWO  DLA KIERUNKU POWRÓT</t>
  </si>
  <si>
    <t>ZNAK NA BRZOZIE NIEWIDOCZNY</t>
  </si>
  <si>
    <t>BRAKUJE STRZAŁKI W LEWO DLA KIERUNKU POWRÓT</t>
  </si>
  <si>
    <t>BRAKUJE ZNAKU ZWYKŁEGO DLA KIERUNKU TAM WE WSI</t>
  </si>
  <si>
    <t>DODAĆ ZNAK ZWYKŁY ZARAZ PO ZJEŹDZIE Z DROGI UTWARDZONEJ DLA KIERUNKU TAM</t>
  </si>
  <si>
    <t>DODAĆ STRZ. W LEWO DLA POWROTU</t>
  </si>
  <si>
    <t>MOJA WOLA</t>
  </si>
  <si>
    <t>STRZAŁKA LEWO SKOS</t>
  </si>
  <si>
    <t>NIEWŁAŚCIWE OZNAKOWANIE. ZMIENIĆ NA ZNAK ZWYKŁY I OBRÓCIĆ FRONTEM DO KIERUNKU JAZDY OD ANTONINA</t>
  </si>
  <si>
    <t>ZA SKRZYŻOWANIEM PO SKRĘCIE PRZEZ DŁUGI CZAS NIE MA SZLAKU</t>
  </si>
  <si>
    <t>WIELOKROTNIE NA ODCINKU PROSTEJ SZLAKI NIEBIESKI I ZIELONY SĄ MALOWANE OSOBNO, CO JEST BŁĘDEM. PONADTO SZLAK ZIELONY ROWEROWY JEST MALOWANY ZNACZNIE CZĘŚCIEJ NIŻ NIEBIESKI, CO WIELOKROTNIE WPROWADZA W BŁĄD TURYSTĘ, KTÓRY MOŻE MYŚLEĆ, ŻE SZLAK NIEBIESKI GDZIEŚ SKRĘCIŁ Z ASFALTU W BOCZNĄ DROGĘ. DZIEJE SIĘ TAK NA ODCINKU OK. 2 KM.</t>
  </si>
  <si>
    <t>ANTONIN - 1,9 KM</t>
  </si>
  <si>
    <t>STRZ. LEWOSKOS</t>
  </si>
  <si>
    <t>gr. gminy Przygodzice</t>
  </si>
  <si>
    <t>gmina Mikstat</t>
  </si>
  <si>
    <t>gmina Przygodzice</t>
  </si>
  <si>
    <r>
      <t xml:space="preserve">NOWE SKALMIERZYCE - 23,9 KM; OSTRÓW WLKP. - </t>
    </r>
    <r>
      <rPr>
        <sz val="9"/>
        <color rgb="FFFF0000"/>
        <rFont val="Calibri"/>
        <family val="2"/>
        <charset val="238"/>
        <scheme val="minor"/>
      </rPr>
      <t>52,5</t>
    </r>
    <r>
      <rPr>
        <sz val="9"/>
        <color rgb="FF000000"/>
        <rFont val="Calibri"/>
        <family val="2"/>
        <charset val="238"/>
        <scheme val="minor"/>
      </rPr>
      <t xml:space="preserve"> KM (jest błąd na drogowskazie tu lub przy pałacu w Antoninie</t>
    </r>
  </si>
  <si>
    <r>
      <t xml:space="preserve">Nowe Skalmierzyce - 39,8 km; Ostrów Wlkp. </t>
    </r>
    <r>
      <rPr>
        <sz val="9"/>
        <color rgb="FFFF0000"/>
        <rFont val="Calibri"/>
        <family val="2"/>
        <charset val="238"/>
        <scheme val="minor"/>
      </rPr>
      <t>59,0</t>
    </r>
    <r>
      <rPr>
        <sz val="9"/>
        <color rgb="FF000000"/>
        <rFont val="Calibri"/>
        <family val="2"/>
        <charset val="238"/>
        <scheme val="minor"/>
      </rPr>
      <t xml:space="preserve"> km (albo tu jest błąd albo na drogowskazie na gr. gminy)</t>
    </r>
  </si>
  <si>
    <t>gmina Sieroszewice</t>
  </si>
  <si>
    <t>ZBYT DŁUGO NIE MA SZLAKU</t>
  </si>
  <si>
    <t>NA SKRZYŻ. KOŁO GNIAZDA BOCIANA</t>
  </si>
  <si>
    <t>PRZY WYJEŹDZIE Z RYNKU W ODOLANOWIE</t>
  </si>
  <si>
    <t>DĘBNICA - 9,0 KM; ANTONIN - 16,8 KM; OSTRÓW WLKP. - 47,4 KM</t>
  </si>
  <si>
    <t>ZA ROZWIDLENIEM DRÓG PRZED GÓRKĄ</t>
  </si>
  <si>
    <t>ZMIENIĆ NA PRAWO SKOS, GDYŻ W PRAWO ODCHODZI JESZCZE JEDNA, DUŻA DROGA</t>
  </si>
  <si>
    <t>DOMALOWAĆ PONIŻEJ SZLAKU NIEBIESKIEGO PIESZEGO, GDYŻ ZA ROZWIDLENIEM DRÓG NIE MA INFORMACJI</t>
  </si>
  <si>
    <t>WĘZEŁ SZLAKÓW - 1,3 KM</t>
  </si>
  <si>
    <t>GOLA WIELKA - 7,8 KM; TWARDOGÓRA - 15,2 KM</t>
  </si>
  <si>
    <t>DROGOWSKAZ ZDUBLOWANY (PO DWÓCH STRONACH SŁUPKA TA SAMA TREŚĆ), GDYŻ SZLAKI SIĘ TU KRZYŻUJĄ</t>
  </si>
  <si>
    <t>JW.</t>
  </si>
  <si>
    <t>NA PRZEPUŚCIE STAWU LESNEGO KOŁO GOSZCZA</t>
  </si>
  <si>
    <t>W PARKU W GOSZCZU</t>
  </si>
  <si>
    <t>PRZED RUINAMI PAŁACU W GOSZCZU</t>
  </si>
  <si>
    <t>MIEJSCE ODPOCZYNKU - 300 M; WĘZEŁ SZLAKÓW - 1,3 KM</t>
  </si>
  <si>
    <t>TWARDOGÓRA -GOSiR - 4,6 KM</t>
  </si>
  <si>
    <t>BRAKUJE DROGOWSKAZU W KIERUNKU POWRÓT DLA OBU SZLAKÓW (ZIELONEGO I CZERWONEGO)</t>
  </si>
  <si>
    <t>ZNAK NIEWŁAŚCIWIE OBRÓCONY (0 90 STOPNI)</t>
  </si>
  <si>
    <t>BRAKUJE POTWIERDZENIA NA MURZE BUDYNKU ZARAZ PO SKRĘCIE SZLAKU Z GŁÓWNEJ DROGI</t>
  </si>
  <si>
    <t>KONIECZNE JEST DODANIE INFORMACJI, ŻE SZLAK OPUSZCZA DROGĘ ASFALTOWĄ I SKRĘCA W GRUNTOWĄ</t>
  </si>
  <si>
    <t>CHOCIAŻ RAZ PRZYDAŁOBY SIĘ DAĆ INFORMACJĘ NA ODCINKU, ŻE JEST TO SZLAK ZIELONY ROWEROWY</t>
  </si>
  <si>
    <t>STOI W ZŁYM MIEJSCU (POZA SZLAKIEM). DOBRZE BYŁOBY GO PRZESTAWIĆ WE WŁAŚCIWE MIEJSCE</t>
  </si>
  <si>
    <t>TWARDOGÓRA GOSiR - 3,7 KM; TWARDOGÓRA PKP - 5,3 KM</t>
  </si>
  <si>
    <t>DODAĆ NA TYM SAMYM SŁUPKU, CO OZNAKOWANIE DLA SZLAKU NIEBIESKIEGO PIESZEGO</t>
  </si>
  <si>
    <t>NIEWŁAŚCIWIE OBRÓCONY WZGLĘDEM OSI SZLAKU. TABLICZKE TRZEBA PRZENIEŚĆ NA SŁUPEK ZE SZLAKIEM NIEBIESKIM PIESZYM</t>
  </si>
  <si>
    <t>WYKORZYSTAĆ TEN SAM SŁUPEK, CO DLA KIER. TAM</t>
  </si>
  <si>
    <t>BRAK INFORMACJI O SKRĘCIE SZLAKU</t>
  </si>
  <si>
    <t>ZMIENIĆ NA STRZ. W LEWO</t>
  </si>
  <si>
    <t>ZMIENIĆ NA STRZ. W LEWO, OBRÓCIC DLA KIER. TAM</t>
  </si>
  <si>
    <t>GOSZCZ - 4,1 KM; GOLA WIELKA - 13,2 KM</t>
  </si>
  <si>
    <t>TWARDOGÓRA GOSiR - 500 M.</t>
  </si>
  <si>
    <t>WĘZEŁ SZLAKÓW - 200 M.</t>
  </si>
  <si>
    <t>JW..</t>
  </si>
  <si>
    <t>NA DŁUGIM ODCINKU UL. WROCŁAWSKIEJ NIE MA OZNAKOWANIA DLA KIERUNKU W STRONĘ RONDA (POWRÓT)</t>
  </si>
  <si>
    <t>TWARDOGÓRA GOSiR - 1,2 KM</t>
  </si>
  <si>
    <t>BRAKUJE DROGOWSKAZU DLA SZLAKU ZIELONEGO W KIER. GOLI WIELKIEJ PRZY WIADUKCIE OBOK WĄWOZU</t>
  </si>
  <si>
    <t>WĘZEŁ SZLAKÓW POD WIADUKTEM - 400 M.</t>
  </si>
  <si>
    <t>GOLA WIELKA - 7,4 KM; GOSZCZ - 16,5 KM</t>
  </si>
  <si>
    <t>DROGOWSKAZ ZDUBLOWANY (PO DWÓCH STRONACH SŁUPKA TA SAMA TREŚĆ)</t>
  </si>
  <si>
    <t>NIE MA INFORMACJI, ZE TRZEBA SKRĘCIĆ PRZED PRZEJAZDEM KOLEJOWYM W PRAWO</t>
  </si>
  <si>
    <t>ZMIENIĆ NA ZNAK ZWYKŁY, GDYŻ STRZAŁKA WPROWADZA W BŁĄD (NAKAZUJE KIEROWAĆ SIĘ NA RONDZIE NA MILICZ)</t>
  </si>
  <si>
    <t>ZMIENIĆ NA: STRZ. W LEWO</t>
  </si>
  <si>
    <t>stara lipa w Goli Wlk.</t>
  </si>
  <si>
    <t>FOT. 1</t>
  </si>
  <si>
    <t>ZASŁONIĘTY KRZAKAMI</t>
  </si>
  <si>
    <t>DOMALOWAĆ POD SZLAKIEM ŻÓŁTYM PIESZYM</t>
  </si>
  <si>
    <t>DOMALOWAĆ ZA SKRZYŻ.</t>
  </si>
  <si>
    <t>DOMALOWAĆ NA TYM SAMYM DRZEWIE CO JESR Z DRUGIEJ STRONY ZNAK DLA KIER. POWRÓT</t>
  </si>
  <si>
    <t>GOSZCZ - 8,7 KM; TWARDOGÓRA GOSIR - 13,3 KM</t>
  </si>
  <si>
    <t>GOLA WIELKA - 400 M.</t>
  </si>
  <si>
    <t>WĘZEŁ SZLAKÓW - 400 M.</t>
  </si>
  <si>
    <t>"ZAMEK" WĘZEŁ SZLAKÓW - 1,3 KM</t>
  </si>
  <si>
    <t>GOLA WIELKA - 1,3 KM</t>
  </si>
  <si>
    <t>TWARDOGÓRA PKP - 6,1 KM; GOSZCZ - 12,3 KM</t>
  </si>
  <si>
    <t>PARKING LEŚNY - TABLICE EDUKACYJNE</t>
  </si>
  <si>
    <t>MIEJSCE ODPOCZYNKU, TABLICE EDUKACYJNE</t>
  </si>
  <si>
    <t>PRZED STACJĄ PKP W TWARDOGÓRZE</t>
  </si>
  <si>
    <t>INWENTARYZACJA W KIER. GOLI WIELKIEJ (PRZECIWNIE DO RUCHU WSKAZÓWEK ZEGARA)</t>
  </si>
  <si>
    <t>SZLAK ZIELONY (WOKÓŁ TWARDOGÓRY), PODSUMOWANIE:</t>
  </si>
  <si>
    <t>SZLAK niebieski (Bukowinka - Gola Wielka), PODSUMOWANIE:</t>
  </si>
  <si>
    <t>SZLAK NIEBIESKI (pętla Wzgórz Krośnickich), PODSUMOWANIE:</t>
  </si>
  <si>
    <t>GRANICA GMINY PRZYGODZICE (Wysocko Małe)</t>
  </si>
  <si>
    <t>DODAĆ OZNAKOWANIE SZLAKU NA TABLICY Z MAPĄ PRZY SZKOLE</t>
  </si>
  <si>
    <t>Gmina Twardogóra</t>
  </si>
  <si>
    <t>Gmina Dobroszyce</t>
  </si>
  <si>
    <t>BUKOWINKA</t>
  </si>
  <si>
    <t>Grabowno Wielkie</t>
  </si>
  <si>
    <t>JEST TYLKO BIAŁE TŁO</t>
  </si>
  <si>
    <t>SŁUPEK WYGIĘTY</t>
  </si>
  <si>
    <t>TU JAKIŚ CZARNY SZLAK JEST DO ZAMALOWANIA</t>
  </si>
  <si>
    <t>OBOK PRZYSTANKU AUTOBUSOWEGO</t>
  </si>
  <si>
    <t>GRABOWNO WIELKIE 5 KM; TWARDOGÓRA 9 KM</t>
  </si>
  <si>
    <t>OBOK GOSiR-u W TWAROGÓRZE</t>
  </si>
  <si>
    <t>TWARDOGÓRA GOSiR 4 KM; GOLA WIELKA 13,9 KM</t>
  </si>
  <si>
    <t>BUKOWINKA 5 KM</t>
  </si>
  <si>
    <t>WĘZEŁ SZLAKÓW 200 M.</t>
  </si>
  <si>
    <t>PRZEMALOWANY SPRAY-EM NA KOLOR ZIELONY</t>
  </si>
  <si>
    <t>KAMIEŃ</t>
  </si>
  <si>
    <t>TWARDOGÓRA PKP 6,4 KM; GRABOWNO WIELKIE 12 KM</t>
  </si>
  <si>
    <t>GMINA TWARDOGÓRA</t>
  </si>
  <si>
    <t>GMINA MIĘDZYBÓRZ</t>
  </si>
  <si>
    <t>SĄDROŻYCE 1,8 KM; GOLA WIELKA 8,3 KM</t>
  </si>
  <si>
    <t>WĘZEŁ SZLAKÓW POD WIADUKTEM 400 M.</t>
  </si>
  <si>
    <t>TWARDOGÓRA DWORZEC PKP</t>
  </si>
  <si>
    <t>CHEŁSTÓW</t>
  </si>
  <si>
    <t>SĄDROŻYCE</t>
  </si>
  <si>
    <t>GRANICA GMINY 1,2 KM</t>
  </si>
  <si>
    <t>GOLA WIELKA 400 M.</t>
  </si>
  <si>
    <t>WĘZEŁ SZLAKÓW 400 M.</t>
  </si>
  <si>
    <t>"PATOKA" WĘZEŁ SZLAKÓW 1,9 KM</t>
  </si>
  <si>
    <t>TWARDOGÓRA PKP 400 M.</t>
  </si>
  <si>
    <t>TWARDOGÓRA GOSiR 1,2 KM; BUKOWNIKA 10,2 KM</t>
  </si>
  <si>
    <t>OBOK WIADUKTU POD TORAMI W TWARDOGÓRZE</t>
  </si>
  <si>
    <t>ta strzałka WPROWADZA W BŁĄD ROWERZYSTĘ, GDYŻ KIERUJE GO NA BIAŁE BŁOTA. NALEŻY ZAMIENIC NA ZNAK ZWYKŁY</t>
  </si>
  <si>
    <t>TRZEBA UZUPEŁNIĆ TABLICZKĘ (KTOŚ ZABRAŁ POPRZEDNIĄ, GDYŻ JEST PO NIEJ UCHWYT). DROGOWSKAZ POWINIEN MIEĆ TREŚĆ: GOLA WIELKA 2 KM I BYĆ WSPÓLNY DLA SZLAKU NIEBIESKIEGO I CZERWONEGO (DWIE STRZAŁKI NA JEDNYM DROGOWSKAZIE)</t>
  </si>
  <si>
    <t>TU JEST TABLICA: DROGA PRYWATNA, ZAKAZ WSTĘPU.</t>
  </si>
  <si>
    <t>W CHEŁSTOWIE PRZY ZJEŹDZIE Z DROGI ASFALTOWEJ W DROGĘ GRUNTOWĄ PROWADZĄCĄ DO LEŚNICZÓWKI I WIEŻY.</t>
  </si>
  <si>
    <t>Urząd Gminy Krośnice</t>
  </si>
  <si>
    <t>Inwentaryzacja rozpoczyna się pod urzędem Gminy w Krośnicach i przebiega w kierunku przeciwnym do ruchu wskazówek zegara.</t>
  </si>
  <si>
    <t>KOLEJKA - DWORZEC  1KM; WZGÓRZE GĘŚLICA 10 KM; BUKOWICE 36 KM</t>
  </si>
  <si>
    <t>STAWY KROŚNICKIE 3,5 KM; LUBORADÓW - 11,5 KM; BUKOWICE 29,5 KM</t>
  </si>
  <si>
    <t>PARKING PRZY DRODZE TRZEBNICA-MILICZ</t>
  </si>
  <si>
    <t>CZESZÓW 7 KM; KUBRYK 13 KM</t>
  </si>
  <si>
    <t>GMINA KROŚNICE</t>
  </si>
  <si>
    <t>GMINA ZAWONIA</t>
  </si>
  <si>
    <t>NA NAKLEJCE SZLAK MA KOLOR ZIELONY! TRZEBA TO KONIECZNIE ZMIENIĆ!</t>
  </si>
  <si>
    <t>DO ZMIANY NA ZWYKŁY</t>
  </si>
  <si>
    <t>STRZAŁKI MAJĄ KOLOR ZIELONY!</t>
  </si>
  <si>
    <t>KUBRYK 3 KM; BUKOWICE 10 KM</t>
  </si>
  <si>
    <t>PORĘBA 1,5 KM; CZESZÓW 4,5 KM; GĘŚLICA 15 KM</t>
  </si>
  <si>
    <t>SŁUPEK JEST CZĘŚCIĄ OGRODZENIA</t>
  </si>
  <si>
    <t>KUBRYK 1,5 KM; MALERZÓW 4,5 KM; BUKOWICE 7 KM</t>
  </si>
  <si>
    <t>ŁAZY MAŁE 1,5 KM; CZESZÓW 6 KM; WZGÓRZE GĘŚLICA 16 KM</t>
  </si>
  <si>
    <t>TABLICA</t>
  </si>
  <si>
    <t>SKRZYŻ. Z DROGĄ BUKOWICE - ZŁOTÓW</t>
  </si>
  <si>
    <t>MALERZÓW 3 KM; KUBRYK 5,5 KM; ŁAZY MAŁE 8,5 KM</t>
  </si>
  <si>
    <t>WIATA PKS</t>
  </si>
  <si>
    <t>BUKOWICE</t>
  </si>
  <si>
    <t>OLSZÓWKA 4,5 KM; STAW SOCZEWICA 6 KM; LĘDZINA 7,5 KM</t>
  </si>
  <si>
    <t>OLSZÓWKA 2,5 KM; STAW SOCZEWICA 4 KM; LĘDZINA 5,5 KM</t>
  </si>
  <si>
    <t>GMINA KROSNICE</t>
  </si>
  <si>
    <t>OLSZÓWKA</t>
  </si>
  <si>
    <t>DOSTAWIĆ OBOK DROGOWSKAZU DLA SZLAKU CZERWONEGO</t>
  </si>
  <si>
    <t>DOŁOZYĆ TABLICZKĘ PONIŻEJ TABLICZKI DLA SZLAKU CZERWONEGO</t>
  </si>
  <si>
    <t>GRABOWNICA 4 KM; STAWY KROSNICKIE 11 KM</t>
  </si>
  <si>
    <t>BRZOSTOW 4 KM; GRABOWNICA 8 KM</t>
  </si>
  <si>
    <t>STAW SOCZEWICA 1 KM; OLSZÓWKA 3 KM; BUKOWICE 8 KM</t>
  </si>
  <si>
    <t>SZARYM</t>
  </si>
  <si>
    <t>TRZEBA USUNĄĆ TEB DROGOWSKAZ Z SZARYM SZLAKIEM</t>
  </si>
  <si>
    <t>GRABOWNICA</t>
  </si>
  <si>
    <t>LUBORADÓW 1,5 KM; STAWY KROŚNICKIE 7 KM</t>
  </si>
  <si>
    <t>BRZOSTOW 4 KM; LĘDZINA 8 KM</t>
  </si>
  <si>
    <t>STAWY KROŚNICKIE 6 KM; KROSNICE 12 KM</t>
  </si>
  <si>
    <t>ZAGRODA GRABOWNICA 1 KM; BRZOSTOWO 6 KM</t>
  </si>
  <si>
    <t>GMINA MILICZ</t>
  </si>
  <si>
    <t>TYLKO BIAŁY PODKŁAD</t>
  </si>
  <si>
    <t>KROŚNICE 5 KM</t>
  </si>
  <si>
    <t>KOTLARKA 3 KM; LUBORADÓW 5 KM</t>
  </si>
  <si>
    <t>TABLICA ŚCIEŻKA PRZYRODNICZA</t>
  </si>
  <si>
    <t>DOM Z RUDY DARNIOWEJ</t>
  </si>
  <si>
    <t>PRZEJAZD KOLEJOWY W KROŚNICACH</t>
  </si>
  <si>
    <t>STAWY KROŚNICKIE 4 KM; LUBORADÓW 12 KM; BUKOWICE 30 KM</t>
  </si>
  <si>
    <t xml:space="preserve">TU: PODAĆ ODLEGŁOŚCI DO MIEJSCOWOŚCI NA KIER. </t>
  </si>
  <si>
    <t>STAW SZOSOWY 2 KM; WZGÓRZE GĘŚLICA 9 KM; BUKOWICE 35 KM</t>
  </si>
  <si>
    <t>OBOK STACJI KOLEJKI WĄSKOTOROWEJ W WIERZCHOWICACH</t>
  </si>
  <si>
    <t>STAW ŁĄKOWY 0,5 KM; KOLEJ WĄSKOTOROWA 2 KM</t>
  </si>
  <si>
    <t>WZGÓRZE GĘŚLICA 4 KM (UWAGA SAMOCHODY)</t>
  </si>
  <si>
    <t>MIEJSCE ODPOCZYNKOWE Z TABLICAMI EDUKACYJNYMI</t>
  </si>
  <si>
    <t>NA DRZEWIE PO PRAWEJ STRONIE DROGI JEST NAMALOWANY ZNAK SZLAKU PIESZEGO (NAD ZNAKAMI DLA SZLAKÓW ROWEROWYCH), A PRZECIEŻ TU NIE MA ŻADNEGO SZLAKU PIESZEGO! NALEŻY GO ZAMALOWAĆ.</t>
  </si>
  <si>
    <t>NA SKRZYŻOWANIU DRÓG KIERUNKOWSKAZ DLA SZLAKU KOLORU SZAREGO O TREŚCI: ŁAZY WIELKIE 1 KM, KUBRYK 4 KM. DO USUNIĘCIA!</t>
  </si>
  <si>
    <t>WZGÓRZE GĘŚLICA 1 KM; KROŚNICE 10 KM (UWAGA SAMOCHODY)</t>
  </si>
  <si>
    <t>MŁYŃSKIE STRUGI 2,5 KM;  KUBRYK 16 KM (UWAGA SAMOCHODY)</t>
  </si>
  <si>
    <t>PRZY SKRZYŻOWANIU Z DROGĄ LASOWICE - ŁAZY WIELKIE</t>
  </si>
  <si>
    <t>LUBORADÓW</t>
  </si>
  <si>
    <t>50</t>
  </si>
  <si>
    <t>49</t>
  </si>
  <si>
    <t>48</t>
  </si>
  <si>
    <t>47</t>
  </si>
  <si>
    <t>46</t>
  </si>
  <si>
    <t>45</t>
  </si>
  <si>
    <t>44</t>
  </si>
  <si>
    <t>42</t>
  </si>
  <si>
    <t>41</t>
  </si>
  <si>
    <t>40</t>
  </si>
  <si>
    <t>39</t>
  </si>
  <si>
    <t>38</t>
  </si>
  <si>
    <t>SKRZYNKA PLASTIKOWA</t>
  </si>
  <si>
    <t>37</t>
  </si>
  <si>
    <t>SAKNSEN PSZCZELARSKI KROŚNICE - 16KM</t>
  </si>
  <si>
    <t>WYJAZD Z KUŹNI CZZESZYCKIEJ (K. BOISKA)</t>
  </si>
  <si>
    <t>WŁAŚCIWIE TO PRZYCZEPIONY DO RURY NA SŁUPIE</t>
  </si>
  <si>
    <t>36</t>
  </si>
  <si>
    <t>STRZ. PRAWOSKOS</t>
  </si>
  <si>
    <t>35</t>
  </si>
  <si>
    <t>34</t>
  </si>
  <si>
    <t>33</t>
  </si>
  <si>
    <t>NIE JEST ZBYTNIO WIDOCZNY</t>
  </si>
  <si>
    <t>32</t>
  </si>
  <si>
    <t>DĄB JAN - 2,5 KM; MOŻDŻANÓW - 4 KM</t>
  </si>
  <si>
    <t>WYJAZD Z LASU NA UL. STARA HUTA</t>
  </si>
  <si>
    <t>24</t>
  </si>
  <si>
    <t>GM. KROŚNICE</t>
  </si>
  <si>
    <t>GM. SOŚNIE</t>
  </si>
  <si>
    <t>NIE WIDOCZNY, PRZENIEŚĆ</t>
  </si>
  <si>
    <t>STRZ, W PRAWO</t>
  </si>
  <si>
    <t>LUB WYCZYŚCIC</t>
  </si>
  <si>
    <t>DĄD POMNIK PRZYRODY</t>
  </si>
  <si>
    <t>6</t>
  </si>
  <si>
    <t>5</t>
  </si>
  <si>
    <t>MOŻDŻANÓW</t>
  </si>
  <si>
    <t>START</t>
  </si>
  <si>
    <t>GR. GMINY</t>
  </si>
  <si>
    <t>KONIEC</t>
  </si>
  <si>
    <t>NIE JEST WIDOCZNY, LEPIEJ PRZENIEŚĆ NA STRONĘ PRAWĄ</t>
  </si>
  <si>
    <t>PRZYSTANEK</t>
  </si>
  <si>
    <t>RUDA MILICKA - 4 KM; KROŚNICE KOLEJKA - 3 KM</t>
  </si>
  <si>
    <t>WĄBNICE</t>
  </si>
  <si>
    <t>W PRAWO</t>
  </si>
  <si>
    <t>WIERZCHOWICE - 2 KM; KROŚNICE KOLEJKA - 3 KM</t>
  </si>
  <si>
    <t>WIERZCHOWICE - 1 KM; WĄBNICE - 3 KM; RUDA MILICKA - 7KM</t>
  </si>
  <si>
    <t>WĄSKOTOROWA KOLEJ KROŚNICKA</t>
  </si>
  <si>
    <t>W LEWO</t>
  </si>
  <si>
    <t>ZIELONYM I NIEBIESKIM</t>
  </si>
  <si>
    <t>KROŚNICE, KOLEJKA WĄSKOTOROWA</t>
  </si>
  <si>
    <t>Lp.</t>
  </si>
  <si>
    <t>SZLAK CZARNY ROWEROWY, Krośnice - Wąbnice - ...  PODSUMOWANIE:</t>
  </si>
  <si>
    <t>SZLAK CZERWONY ROWEROWY (TWARDOGÓRA), PODSUMOWANIE:</t>
  </si>
  <si>
    <t>GOSIR TWARDOGÓRA</t>
  </si>
  <si>
    <t>84</t>
  </si>
  <si>
    <t>83</t>
  </si>
  <si>
    <t>82</t>
  </si>
  <si>
    <t>81</t>
  </si>
  <si>
    <t>80</t>
  </si>
  <si>
    <t>79</t>
  </si>
  <si>
    <t>78</t>
  </si>
  <si>
    <t>SOŚNIE - 8,3 KM; CHEŁSTÓW - 14,9 M</t>
  </si>
  <si>
    <t>WIADUKT TWARDOGÓRA</t>
  </si>
  <si>
    <t>TABLICZKA Z DÓWCH STRON -&gt; 2 SZTUKI</t>
  </si>
  <si>
    <t>TWARDOGÓRA GOSIR - 1,2 KM</t>
  </si>
  <si>
    <t>77</t>
  </si>
  <si>
    <t>76</t>
  </si>
  <si>
    <t>ZAMALOWANY FARBĄ</t>
  </si>
  <si>
    <t>75</t>
  </si>
  <si>
    <t>NIEODNAWIAĆ</t>
  </si>
  <si>
    <t>74</t>
  </si>
  <si>
    <t>ŹLE OBRÓCENE</t>
  </si>
  <si>
    <t>73</t>
  </si>
  <si>
    <t>72</t>
  </si>
  <si>
    <t>71</t>
  </si>
  <si>
    <t>PROSTO-PRAWO-LEWO</t>
  </si>
  <si>
    <t>70</t>
  </si>
  <si>
    <t>MOŻNA ODNOWIĆ</t>
  </si>
  <si>
    <t>69</t>
  </si>
  <si>
    <t>68</t>
  </si>
  <si>
    <t>67</t>
  </si>
  <si>
    <t>66</t>
  </si>
  <si>
    <t>65?</t>
  </si>
  <si>
    <t>63</t>
  </si>
  <si>
    <t>61</t>
  </si>
  <si>
    <t>SOSNÓWKA - 4,8 KM; CHEŁSTÓW - 11, 3KM</t>
  </si>
  <si>
    <t>DĄBROWA - WYJAZD Z LASU</t>
  </si>
  <si>
    <t>TWARDOGÓRA GOSIR - 4,8 KM; OLSZÓWKA - 10,2 KM</t>
  </si>
  <si>
    <t>60</t>
  </si>
  <si>
    <t>59</t>
  </si>
  <si>
    <t>58</t>
  </si>
  <si>
    <t>57</t>
  </si>
  <si>
    <t>56</t>
  </si>
  <si>
    <t>55</t>
  </si>
  <si>
    <t>53</t>
  </si>
  <si>
    <t>52</t>
  </si>
  <si>
    <t>51</t>
  </si>
  <si>
    <t>43</t>
  </si>
  <si>
    <t>MIEJSCE POSTOJU; MAPA GMINY TWARDOGÓRA</t>
  </si>
  <si>
    <t>MAPA</t>
  </si>
  <si>
    <t>CHEŁSTÓW - 6,6 KM, GOLA WIELKA - 11,2 KM</t>
  </si>
  <si>
    <t>SOSNÓWKA</t>
  </si>
  <si>
    <t>TWARDOGÓRA GOSIR - 9,5 KM, OLSZÓWKA - 14,9 KM</t>
  </si>
  <si>
    <t>PROSTO-LEWO-PRAWO</t>
  </si>
  <si>
    <t>NIE ODNOWIAĆ</t>
  </si>
  <si>
    <t>STUKNIĘTY SŁUPEK</t>
  </si>
  <si>
    <t>GOLA WIELKA - 7,1 KM, CHEŁSTÓW - 14,1 KM</t>
  </si>
  <si>
    <t>DROGOSZOWICE</t>
  </si>
  <si>
    <t>ŹLE OBRÓCONE</t>
  </si>
  <si>
    <t>SOSNÓWKA - 4,1 KM; TWARDOGÓRA GOSIR - 13,6 KM</t>
  </si>
  <si>
    <t>SŁUP JEST PRZEKRZYWIONY</t>
  </si>
  <si>
    <t>MAPA SZLAKU KONNEGO DOLINY BARYCZY</t>
  </si>
  <si>
    <t>MIEJSCE ODPOCZYNKU - 300M</t>
  </si>
  <si>
    <t>STRZ.W PRAWO</t>
  </si>
  <si>
    <t>149</t>
  </si>
  <si>
    <t>148</t>
  </si>
  <si>
    <t>147</t>
  </si>
  <si>
    <t>146</t>
  </si>
  <si>
    <t>145</t>
  </si>
  <si>
    <t>144</t>
  </si>
  <si>
    <t>143</t>
  </si>
  <si>
    <t>142</t>
  </si>
  <si>
    <t>141</t>
  </si>
  <si>
    <t>140</t>
  </si>
  <si>
    <t>139</t>
  </si>
  <si>
    <t>138</t>
  </si>
  <si>
    <t>137</t>
  </si>
  <si>
    <t>136</t>
  </si>
  <si>
    <t>135</t>
  </si>
  <si>
    <t>134</t>
  </si>
  <si>
    <t>133</t>
  </si>
  <si>
    <t>132</t>
  </si>
  <si>
    <t>131</t>
  </si>
  <si>
    <t>CHEŁSTÓW - 2,7 KM; SOSONÓWKA - 9,3 KM</t>
  </si>
  <si>
    <t>ROZWIDLENIE Z NIEBIESKIM W LESIE MIEDZY GOLĄ A CHEŁSTOWEM</t>
  </si>
  <si>
    <t>130</t>
  </si>
  <si>
    <t>129</t>
  </si>
  <si>
    <t>126</t>
  </si>
  <si>
    <t>125</t>
  </si>
  <si>
    <t>124</t>
  </si>
  <si>
    <t>123</t>
  </si>
  <si>
    <t>GOLA WIELKA</t>
  </si>
  <si>
    <t>122</t>
  </si>
  <si>
    <t>"PATOKA" WĘZEŁ SZLAKÓW - 1,9 KM</t>
  </si>
  <si>
    <t>121</t>
  </si>
  <si>
    <t>ZIELONYM (STRZ. W LEWO)</t>
  </si>
  <si>
    <t>120</t>
  </si>
  <si>
    <t>NIE TRZEBA ODNAWIAĆ</t>
  </si>
  <si>
    <t>119</t>
  </si>
  <si>
    <t>118</t>
  </si>
  <si>
    <t>MIEJSCE POSTOJU</t>
  </si>
  <si>
    <t>117</t>
  </si>
  <si>
    <t>116</t>
  </si>
  <si>
    <t>115</t>
  </si>
  <si>
    <t>GOSZCZ - 5,7 KM, NOWA WIEŚ GOSZCZAŃSKA - 13,9 KM</t>
  </si>
  <si>
    <t>1KM W LAS PARKINGU W GOLI WILEKIEJ; ROZWIDLENIE Z ZIELONYM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</si>
  <si>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</si>
  <si>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</si>
  <si>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</si>
  <si>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</si>
  <si>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</si>
  <si>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</si>
  <si>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</si>
  <si>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</si>
  <si>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</si>
  <si>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</si>
  <si>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</si>
  <si>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WĘZEŁ SZLAKÓW 1,3 KM</t>
  </si>
  <si>
    <t>SKRZ. PARKOWA I LEŚNA GOSZCZ</t>
  </si>
  <si>
    <t>P/L</t>
  </si>
  <si>
    <t>ZNAK PODWÓJNY (Z DWÓCH STRON SŁUPKA)</t>
  </si>
  <si>
    <t>103</t>
  </si>
  <si>
    <t>GOLA WIELKA - 5.7 KM; SOSNÓWKA - 16,9 KM</t>
  </si>
  <si>
    <t>102</t>
  </si>
  <si>
    <t>X</t>
  </si>
  <si>
    <t>101</t>
  </si>
  <si>
    <t>100</t>
  </si>
  <si>
    <t>99</t>
  </si>
  <si>
    <t>98</t>
  </si>
  <si>
    <t>97</t>
  </si>
  <si>
    <t>96</t>
  </si>
  <si>
    <t>95</t>
  </si>
  <si>
    <t>94</t>
  </si>
  <si>
    <t>GOSZCZ I OKOLICE</t>
  </si>
  <si>
    <t>93</t>
  </si>
  <si>
    <t>92</t>
  </si>
  <si>
    <t>91</t>
  </si>
  <si>
    <t>90</t>
  </si>
  <si>
    <t>88</t>
  </si>
  <si>
    <t>87</t>
  </si>
  <si>
    <t>86</t>
  </si>
  <si>
    <t>85</t>
  </si>
  <si>
    <t>OLSZÓWKA - 11,3 KM; TWARDOGÓRA GOSIR - 16,7 KM</t>
  </si>
  <si>
    <t>DRĄGÓW</t>
  </si>
  <si>
    <t>GOSZCZ - 2.0 KM; GOLA WIEKLKA - 9,0 KM</t>
  </si>
  <si>
    <t>JEST SŁUPEK, ALE NIE MA TABLICZKI</t>
  </si>
  <si>
    <t>65</t>
  </si>
  <si>
    <t>64</t>
  </si>
  <si>
    <t>62</t>
  </si>
  <si>
    <t>OLSZÓWKA - 5,1 KM; TWARDOGÓRA GOSIR - 10,5 KM</t>
  </si>
  <si>
    <t>NOWA WIEŚ GOSZCZAŃSKA</t>
  </si>
  <si>
    <t>DOŻDŻĘCIN - 3,6 KM; GOSZCZ - 8,2 KM</t>
  </si>
  <si>
    <t>54</t>
  </si>
  <si>
    <t>NIE WIDOCZNY</t>
  </si>
  <si>
    <t>PRZENIEŚĆ</t>
  </si>
  <si>
    <t>NOWA WIEŚ GOSZCZAŃSKA - 5,1 KM; GOSZCZ - 13,3 KM</t>
  </si>
  <si>
    <t>TWARDOGÓRA GOSIR - 5,4 KM; SOSNÓWKA - 14,9 KM</t>
  </si>
  <si>
    <t>SŁABA CZERWONA FARBA</t>
  </si>
  <si>
    <t xml:space="preserve">TWARDOGÓRA GOSIR - 500 M </t>
  </si>
  <si>
    <t>TWARDOGÓRA UL. MŁYŃSKA</t>
  </si>
  <si>
    <t>TRZY CHAŁUPY - 3,2 KM ; DROŻDŻĘCIN - 16,2 KM</t>
  </si>
  <si>
    <t xml:space="preserve">ZIELONYM </t>
  </si>
  <si>
    <t>WĘZEŁ SZLAKÓW 200 M</t>
  </si>
  <si>
    <t>SZLAK ZIELONY ROWEROWY, KROŚNICE -  PODSUMOWANIE:</t>
  </si>
  <si>
    <t>NIEBIESKIM I CZARNYM</t>
  </si>
  <si>
    <t>DZIEWIĘTLIN - 3,5 KM; WZGÓRZE GĘŚLICA - 6,5 KM</t>
  </si>
  <si>
    <t>WYCZYŚCIĆ</t>
  </si>
  <si>
    <t>ODERWANA KORA Z KAWAŁKIEM SZLAKU, ALE NADAL JEST WIDOCZNY</t>
  </si>
  <si>
    <t>ZASŁONIONY PRZEZ BLUSZCZ</t>
  </si>
  <si>
    <t>PRZED WIERZCHOWICAMI (NA PD), K. BOISKA</t>
  </si>
  <si>
    <t>NAWET ROWER I OBWÓDKA SĄ ZIELONE</t>
  </si>
  <si>
    <t>MIEJSCE POSTOJU + PLAC ZABAW</t>
  </si>
  <si>
    <t>ZNAK CZYTELNY, ALE KORA ZŁAMANA I JEST NIEPEŁNY</t>
  </si>
  <si>
    <t>K. WZGÓRZA GĘŚLICA</t>
  </si>
  <si>
    <t>SZLAK POMARAŃCZOWY, ODOLANÓW -  PODSUMOWANIE:</t>
  </si>
  <si>
    <t>ODOLANÓW K. PKP</t>
  </si>
  <si>
    <t>K</t>
  </si>
  <si>
    <t>11,5</t>
  </si>
  <si>
    <t>0,5</t>
  </si>
  <si>
    <t>POMARAŃCZOWY 19.05</t>
  </si>
  <si>
    <t>JEST MIEJSCE NA BIAŁYM DO ZBLOKOWANIA Z CZERWONYM</t>
  </si>
  <si>
    <t>x</t>
  </si>
  <si>
    <t>89</t>
  </si>
  <si>
    <t>CZERWONY 24.04</t>
  </si>
  <si>
    <t>DOŁĄCZYĆ DO CZERWONEGO ROWEROWEGO</t>
  </si>
  <si>
    <t>DO USUNIĘCIA NIEBIESKI SZLAK</t>
  </si>
  <si>
    <t>DO USUNIĘCIA NIEBIESKI ZNAK</t>
  </si>
  <si>
    <t>ANTONIN</t>
  </si>
  <si>
    <t>5,5</t>
  </si>
  <si>
    <t>GR. GMINY ZA GLIŚNICĄ</t>
  </si>
  <si>
    <t>ZABRUDZONY</t>
  </si>
  <si>
    <t>NIE MA SYMBOLU ROWERKA</t>
  </si>
  <si>
    <t xml:space="preserve">ZASŁONIETY </t>
  </si>
  <si>
    <t>MAPA SZLAKU DREWNIANEGO</t>
  </si>
  <si>
    <t>MAPA SZLAKÓW ROWEROWYCH DOLINY BARYCZY</t>
  </si>
  <si>
    <t>JEST ZAKLEJONY</t>
  </si>
  <si>
    <t>GLIŚNICA - 4,4KM; RASZKÓW - 27,2KM; BRONÓW PKP - 45,2KM</t>
  </si>
  <si>
    <t>ODOLANÓW, UL. STRZELECKA</t>
  </si>
  <si>
    <t>JEST ZDARTA</t>
  </si>
  <si>
    <t>ZASŁONIĘTY PRZEZ PLAKATY</t>
  </si>
  <si>
    <t>JEST POD RURĄ</t>
  </si>
  <si>
    <t>GM. ODOLANÓW</t>
  </si>
  <si>
    <t>JEST NIEWIDOCZNY</t>
  </si>
  <si>
    <t>NIE WIDOCZNY JEST</t>
  </si>
  <si>
    <t>CIESZYN - 8,2KM; CZARNYLAS - 32,0KM ; ANTONIN - 40,8KM</t>
  </si>
  <si>
    <t>MOŻDŻANÓW - 6,4 KM; ODOLANÓW - 20,0 KM; DANISZYN STACJA KOLEJOWA - 35,5 KM</t>
  </si>
  <si>
    <t>ŹLE OBRÓCONY!</t>
  </si>
  <si>
    <t>197</t>
  </si>
  <si>
    <t>MIEJSCE POSTOJOWE</t>
  </si>
  <si>
    <t>PLASTIKOWA SKRZYNKA</t>
  </si>
  <si>
    <t>196</t>
  </si>
  <si>
    <t>195</t>
  </si>
  <si>
    <t>194</t>
  </si>
  <si>
    <t>193</t>
  </si>
  <si>
    <t>191</t>
  </si>
  <si>
    <t>190</t>
  </si>
  <si>
    <t>189</t>
  </si>
  <si>
    <t>188</t>
  </si>
  <si>
    <t>187</t>
  </si>
  <si>
    <t>185</t>
  </si>
  <si>
    <t>184</t>
  </si>
  <si>
    <t>183</t>
  </si>
  <si>
    <t>181</t>
  </si>
  <si>
    <t>180</t>
  </si>
  <si>
    <t>179</t>
  </si>
  <si>
    <t>178</t>
  </si>
  <si>
    <t>177</t>
  </si>
  <si>
    <t>176</t>
  </si>
  <si>
    <t>175</t>
  </si>
  <si>
    <t>174</t>
  </si>
  <si>
    <t>173</t>
  </si>
  <si>
    <t>172</t>
  </si>
  <si>
    <t>171</t>
  </si>
  <si>
    <t>170</t>
  </si>
  <si>
    <t>169</t>
  </si>
  <si>
    <t>MOJA WOLA - 8,2 KM; MOŻDŻANÓW - 14,6 KM; ODOLANÓW - 28,9 KM</t>
  </si>
  <si>
    <t>CIESZYN</t>
  </si>
  <si>
    <t xml:space="preserve">PAWŁÓW - 6,5 KM; ANTONIN - 31,2 KM; MIKSTAT - 42,3 KM </t>
  </si>
  <si>
    <t>STRZ W PRAWO</t>
  </si>
  <si>
    <t>168</t>
  </si>
  <si>
    <t>167</t>
  </si>
  <si>
    <t>166,5</t>
  </si>
  <si>
    <t>166</t>
  </si>
  <si>
    <t>165</t>
  </si>
  <si>
    <t>164</t>
  </si>
  <si>
    <t>163</t>
  </si>
  <si>
    <t>162</t>
  </si>
  <si>
    <t>161</t>
  </si>
  <si>
    <t>160</t>
  </si>
  <si>
    <t>159</t>
  </si>
  <si>
    <t>158</t>
  </si>
  <si>
    <t>157</t>
  </si>
  <si>
    <t>156</t>
  </si>
  <si>
    <t>155</t>
  </si>
  <si>
    <t>154</t>
  </si>
  <si>
    <t>153</t>
  </si>
  <si>
    <t>152</t>
  </si>
  <si>
    <t>151</t>
  </si>
  <si>
    <t>BRAK ZNAKU ROWERU; DOMALOWAĆ</t>
  </si>
  <si>
    <t>POD RURĄ - PRZENIEŚĆ/ODMALOWAĆ</t>
  </si>
  <si>
    <t>KAŁKOWSKIE - 3,7 KM; ANTONIN- 18,5KM; MIKSTAT - 29,7 KM</t>
  </si>
  <si>
    <t>SKR. W LEWO ZA CHOJNIKIEM</t>
  </si>
  <si>
    <t>KUŹNICA KĄSKA - 2,3 KM; MOJA WOLA - 20,8 KM; ODOLANÓW - 41,5 KM</t>
  </si>
  <si>
    <t>JEST ZA BLUSZCZEM - USUNĄĆ BLUSZCZ LUB PRZENIEŚĆ</t>
  </si>
  <si>
    <t>GM. PRZYGODZICE</t>
  </si>
  <si>
    <t>ANTONIN - 7,1 KM; OŁOBOK - 60,4 KM</t>
  </si>
  <si>
    <t>CZARNYLAS</t>
  </si>
  <si>
    <t>LEWOSKOS STRZAŁKA</t>
  </si>
  <si>
    <t>CHOJNIK - 11,5 KM; MOJA WOLA - 32,4 KM</t>
  </si>
  <si>
    <t>CZARNY LAS - 7,5KM , MOJA WOLA - 40, 5KM</t>
  </si>
  <si>
    <t>PN-ZACH RÓG TERENU PAŁACU MYŚLIWSKIEGO - ANTONIN</t>
  </si>
  <si>
    <t>CZARNYLAS - 9,6 KM; MOJA WOLA - 42,5 KM</t>
  </si>
  <si>
    <t>STRZYŻEW - 13,6 KM; OŁOBOK - 50,2 KM</t>
  </si>
  <si>
    <t>GR. GMINY K. ANTONINA</t>
  </si>
  <si>
    <t>SZLAK CZARNY ROWEROWY (ANTONIN), PODSUMOWANIE:</t>
  </si>
  <si>
    <t>GR. GMINY ZA JANKOWEM PRZYGODZKIM</t>
  </si>
  <si>
    <t>236</t>
  </si>
  <si>
    <t>235</t>
  </si>
  <si>
    <t>232</t>
  </si>
  <si>
    <t>231</t>
  </si>
  <si>
    <t>227</t>
  </si>
  <si>
    <t>226</t>
  </si>
  <si>
    <t>224</t>
  </si>
  <si>
    <t>222</t>
  </si>
  <si>
    <t>NIEBIESKIM I ZIELONYM</t>
  </si>
  <si>
    <t>ŻÓŁTYM I CZERWONYM</t>
  </si>
  <si>
    <t>PROPONOWANE OZNAKOWANIE</t>
  </si>
  <si>
    <t>JANKÓW PRZYGODZKI</t>
  </si>
  <si>
    <t>TABLICA NR 2</t>
  </si>
  <si>
    <t>STRZ. PROSTO</t>
  </si>
  <si>
    <t>15.04</t>
  </si>
  <si>
    <t>TABLICA NR 3</t>
  </si>
  <si>
    <t>PUSTA RAMKA NA TABLICZKĘ</t>
  </si>
  <si>
    <t>TABLICA NR 4</t>
  </si>
  <si>
    <t>STRZ. W  LEWO</t>
  </si>
  <si>
    <t>TABLICA NR 5</t>
  </si>
  <si>
    <t>TABLICA NR 6</t>
  </si>
  <si>
    <t>ISTNIEJĄCE OZNAKOWANIE</t>
  </si>
  <si>
    <t>SZLAK ZIELONY ROWEROWY, ANTONIN -  PODSUMOWANIE:</t>
  </si>
  <si>
    <t>GR. GMINY ZA ANTONINEM</t>
  </si>
  <si>
    <t>CZERWONYM I NIEBIESKIM</t>
  </si>
  <si>
    <t>OSTRZESZÓW - 18,5 KM; SIEMIANICE - 85,0 KM</t>
  </si>
  <si>
    <t>ODEJŚCIE W LEWO K. REZERWATU WYDYMACZ</t>
  </si>
  <si>
    <t>DĘBNICA - 6,2 KM ; HUTA - 9,7KM ; ODOLANÓW - 15,6KM</t>
  </si>
  <si>
    <t>K. REZERWATU WYDYMACZ</t>
  </si>
  <si>
    <t>MIKSTAT - 10,6 KM; KOTŁÓW - 13,0 KM; OŁOBOK - 25,7</t>
  </si>
  <si>
    <t>DĘBNICA - 5,2 KM ; HUTA - 8,7KM ; ODOLANÓW - 16,6KM</t>
  </si>
  <si>
    <t>KOCIEBA</t>
  </si>
  <si>
    <t>MIKSTAT - 11,6 KM; KOTŁÓW - 14,0 KM; OŁOBOK - 26,7</t>
  </si>
  <si>
    <t>JAKOŚĆ ZIELONEGO SZLAKU TO 4, ALE CAŁOŚCI - 2.</t>
  </si>
  <si>
    <t>OSTRÓW WIELKOPOLSKI - 13,4 KM; POZNAŃ - 191,0 KM</t>
  </si>
  <si>
    <t>DĘBNICA</t>
  </si>
  <si>
    <t>JEST ZA WCZEŚNIE I MOŻE BYĆ MYLĄCY</t>
  </si>
  <si>
    <t>ZASŁANIA GO TROCHĘ RURA</t>
  </si>
  <si>
    <t>NIE CZYTELNY; MOŻNA NIE ODNAWIAĆ</t>
  </si>
  <si>
    <t>SZLAK KONNY DOLINY BARYCZY</t>
  </si>
  <si>
    <t>WEWNĄTRZ PŁOTU, NIE WIDAĆ GO</t>
  </si>
  <si>
    <t>MAPA DOLINY BARYCZY</t>
  </si>
  <si>
    <t>BRAK OZNACZENIA DROGI NA ROZWIDLENIU</t>
  </si>
  <si>
    <t>POWÓT</t>
  </si>
  <si>
    <t>NIE WIDOCZNY NA SŁUPIE, ZASŁONIĘTY</t>
  </si>
  <si>
    <t>ZABUDOWYWANY W PRYWATNYM MURZE; BĘDZIE NIEWIDOCZNY</t>
  </si>
  <si>
    <t>CHYBA BYŁ ZAMALOWYWANY</t>
  </si>
  <si>
    <t>MIEJSCE POSTOJOWE;  MAPA - WYSOCKO MAŁE</t>
  </si>
  <si>
    <t>MIEJSCE POSTOJOWE;  MAPA - GM. PRZYGODZICE</t>
  </si>
  <si>
    <t>KALISZ - 33,1 KM; POZNAŃ - 177,6 KM</t>
  </si>
  <si>
    <t>ANTONIN - 19,0 KM;  SIEMIANICE - 104 KM</t>
  </si>
  <si>
    <t>GR. GMINY PRZYGODZICE</t>
  </si>
  <si>
    <t>Strzyżew 3,8 km</t>
  </si>
  <si>
    <t>GMINA PRZYGODZICE</t>
  </si>
  <si>
    <t>GMINA SIEROSZEWICE</t>
  </si>
  <si>
    <t>nalepka</t>
  </si>
  <si>
    <t>150</t>
  </si>
  <si>
    <t>182</t>
  </si>
  <si>
    <t>186</t>
  </si>
  <si>
    <t>192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</si>
  <si>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</si>
  <si>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</si>
  <si>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</si>
  <si>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</si>
  <si>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</si>
  <si>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</si>
  <si>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</si>
  <si>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</si>
  <si>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</si>
  <si>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</si>
  <si>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</si>
  <si>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</si>
  <si>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</si>
  <si>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</si>
  <si>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</si>
  <si>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</si>
  <si>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</si>
  <si>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</si>
  <si>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</si>
  <si>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</si>
  <si>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223</t>
  </si>
  <si>
    <t>225</t>
  </si>
  <si>
    <t>228</t>
  </si>
  <si>
    <t>229</t>
  </si>
  <si>
    <t>230</t>
  </si>
  <si>
    <t>233</t>
  </si>
  <si>
    <t>234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</si>
  <si>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</si>
  <si>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</si>
  <si>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</si>
  <si>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</si>
  <si>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</si>
  <si>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</si>
  <si>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</si>
  <si>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</si>
  <si>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</si>
  <si>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</si>
  <si>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</si>
  <si>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</si>
  <si>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</si>
  <si>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</si>
  <si>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</si>
  <si>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</si>
  <si>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</si>
  <si>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</si>
  <si>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</si>
  <si>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</si>
  <si>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</si>
  <si>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</si>
  <si>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</si>
  <si>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</si>
  <si>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</si>
  <si>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</si>
  <si>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</si>
  <si>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</si>
  <si>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</si>
  <si>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</si>
  <si>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</si>
  <si>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</si>
  <si>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</si>
  <si>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</si>
  <si>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</si>
  <si>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</si>
  <si>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</si>
  <si>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</si>
  <si>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</si>
  <si>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</si>
  <si>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</si>
  <si>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</si>
  <si>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</si>
  <si>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</si>
  <si>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</si>
  <si>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</si>
  <si>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</si>
  <si>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</si>
  <si>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</si>
  <si>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</si>
  <si>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</si>
  <si>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</si>
  <si>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</si>
  <si>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</si>
  <si>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</si>
  <si>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</si>
  <si>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</si>
  <si>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</si>
  <si>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</si>
  <si>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</si>
  <si>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</si>
  <si>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</si>
  <si>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</si>
  <si>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</si>
  <si>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</si>
  <si>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</si>
  <si>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</si>
  <si>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</si>
  <si>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</si>
  <si>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</si>
  <si>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</si>
  <si>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</si>
  <si>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</si>
  <si>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312</t>
  </si>
  <si>
    <t>381</t>
  </si>
  <si>
    <t>383</t>
  </si>
  <si>
    <t>384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</si>
  <si>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</si>
  <si>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</si>
  <si>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</si>
  <si>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</si>
  <si>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</si>
  <si>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</si>
  <si>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</si>
  <si>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</si>
  <si>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</si>
  <si>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</si>
  <si>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</si>
  <si>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</si>
  <si>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</si>
  <si>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</si>
  <si>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</si>
  <si>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</si>
  <si>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</si>
  <si>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</si>
  <si>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</si>
  <si>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</si>
  <si>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</si>
  <si>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</si>
  <si>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</si>
  <si>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</si>
  <si>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 xml:space="preserve"> PONIŻEJ LUB POWYŻEJ SZLAKU ŻÓŁTEGO PIESZEGO</t>
  </si>
  <si>
    <t>LEWA DLA OSÓB JADACYCH PO ASFALCIE, A PRAWA DLA OSÓB KTÓRE JUŻ SKRĘCĄ Z ASFALTU. JEDNAK ZNAK MOŻE BYĆ NIEWIDOCZNY, GDY AKURAT BĘDZIE ROWERZYSTĘ MIJAĆ LUB WYPRZEDZAĆ SAMOCHÓD, DLATEGO POWINIEN ZNAK O SKRĘCIE (STRZAŁKA W LEWO) ZNALEŹĆ SIĘ ZNACZNIE WCZEŚNIEJ PO PRAWEJ STRONIE SZOSY.</t>
  </si>
  <si>
    <t>NA ODCINKU PONAD 1 KM NIE MA ANI JEDNEGO ZNAKU DLA KIERUNKU POWRÓT. TRZEBA DODAĆ CO NAJMNIEJ DWA ZNAKI ZWYKŁE MALOWANE NA DRZEWACH. JEDEN Z NICH NA DRZEWIE PONIŻEJ ZNAKU SZLAKU PIESZEGO (ZAZNACZYŁEM W ARKUSZU, GDZIE TRZEBA DODAĆ)</t>
  </si>
  <si>
    <t>PRZYGODZICZKI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</si>
  <si>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</si>
  <si>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</si>
  <si>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</si>
  <si>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</si>
  <si>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</si>
  <si>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</si>
  <si>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</si>
  <si>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</si>
  <si>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</si>
  <si>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</si>
  <si>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</si>
  <si>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</si>
  <si>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</si>
  <si>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</si>
  <si>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</si>
  <si>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</si>
  <si>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</si>
  <si>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</si>
  <si>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466</t>
  </si>
  <si>
    <t>467</t>
  </si>
  <si>
    <t>468</t>
  </si>
  <si>
    <t>469</t>
  </si>
  <si>
    <t>471</t>
  </si>
  <si>
    <t>472</t>
  </si>
  <si>
    <t>474</t>
  </si>
  <si>
    <t>485</t>
  </si>
  <si>
    <t>498</t>
  </si>
  <si>
    <t>502</t>
  </si>
  <si>
    <t>518</t>
  </si>
  <si>
    <t>519</t>
  </si>
  <si>
    <t>520</t>
  </si>
  <si>
    <t>546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</si>
  <si>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</si>
  <si>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</si>
  <si>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</si>
  <si>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</si>
  <si>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</si>
  <si>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</si>
  <si>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</si>
  <si>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</si>
  <si>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</si>
  <si>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</si>
  <si>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</si>
  <si>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</si>
  <si>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</si>
  <si>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</si>
  <si>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</si>
  <si>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</si>
  <si>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</si>
  <si>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</si>
  <si>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</si>
  <si>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</si>
  <si>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</si>
  <si>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</si>
  <si>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</si>
  <si>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</si>
  <si>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</si>
  <si>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</si>
  <si>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</si>
  <si>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</si>
  <si>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</si>
  <si>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</si>
  <si>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</si>
  <si>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</si>
  <si>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</si>
  <si>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</si>
  <si>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</si>
  <si>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</si>
  <si>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</si>
  <si>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</si>
  <si>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</si>
  <si>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</si>
  <si>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</si>
  <si>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</si>
  <si>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</si>
  <si>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</si>
  <si>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</si>
  <si>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</si>
  <si>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</si>
  <si>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</si>
  <si>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</si>
  <si>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</si>
  <si>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</si>
  <si>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</si>
  <si>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</si>
  <si>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</si>
  <si>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</si>
  <si>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SZLAK CZARNY ROWEROWY, (Możdżanów - Luboradów)-  PODSUMOWANIE:</t>
  </si>
  <si>
    <t>SZLAK NIEBIESKI (Wysocko M.- Moja Wola), PODSUMOWANIE:</t>
  </si>
  <si>
    <t>MAPA NADLEŚNICTWA ANOTNIN; MIEJSCE POSTOJOWE</t>
  </si>
  <si>
    <t>SZLAK CZERWONY ROWEROWY (ANTONIN-ODOLANÓW-...), PODSUMOWANIE:</t>
  </si>
  <si>
    <t>GMINA ODOLANÓW</t>
  </si>
  <si>
    <t>GMINA SOŚNIE</t>
  </si>
  <si>
    <t xml:space="preserve">GMINA ODOLANÓW </t>
  </si>
  <si>
    <t>ok. Uciechowa</t>
  </si>
  <si>
    <t>Rodzaj szlaku</t>
  </si>
  <si>
    <t>Szlak</t>
  </si>
  <si>
    <t>Gmina</t>
  </si>
  <si>
    <t>rowerowy</t>
  </si>
  <si>
    <t>pętla Twardogóry</t>
  </si>
  <si>
    <t>Twardogóra</t>
  </si>
  <si>
    <t>wokół gminy Twardogóra</t>
  </si>
  <si>
    <t>Możdżanów - Luboradów</t>
  </si>
  <si>
    <t>Sośnie</t>
  </si>
  <si>
    <t>Krośnice</t>
  </si>
  <si>
    <t>Krośnice - Wąbnice (kier. Jutrosin)</t>
  </si>
  <si>
    <t>Gęślina - Wierzchowice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</si>
</sst>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u/>
      <sz val="10"/>
      <color theme="1"/>
      <name val="Calibri"/>
      <family val="2"/>
      <charset val="238"/>
      <scheme val="minor"/>
    </font>
    <font>
      <b/>
      <i/>
      <u/>
      <sz val="11"/>
      <color theme="1"/>
      <name val="Czcionka tekstu podstawowego"/>
      <family val="2"/>
      <charset val="238"/>
    </font>
    <font>
      <b/>
      <i/>
      <u/>
      <sz val="10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rgb="FFFF0000"/>
      <name val="Czcionka tekstu podstawowego"/>
      <charset val="238"/>
    </font>
    <font>
      <b/>
      <sz val="11"/>
      <name val="Czcionka tekstu podstawowego"/>
      <charset val="238"/>
    </font>
    <font>
      <sz val="8"/>
      <name val="Czcionka tekstu podstawowego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sz val="8"/>
      <color theme="0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</cellStyleXfs>
  <cellXfs count="7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0" fillId="0" borderId="0" xfId="0" applyFont="1"/>
    <xf numFmtId="0" fontId="2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2" borderId="12" xfId="0" applyFont="1" applyFill="1" applyBorder="1" applyAlignment="1">
      <alignment horizontal="center" vertical="center" wrapText="1"/>
    </xf>
    <xf numFmtId="0" fontId="33" fillId="2" borderId="13" xfId="0" applyFont="1" applyFill="1" applyBorder="1"/>
    <xf numFmtId="0" fontId="34" fillId="2" borderId="14" xfId="0" applyFont="1" applyFill="1" applyBorder="1"/>
    <xf numFmtId="0" fontId="0" fillId="2" borderId="13" xfId="0" applyFill="1" applyBorder="1"/>
    <xf numFmtId="164" fontId="29" fillId="0" borderId="0" xfId="0" applyNumberFormat="1" applyFont="1" applyAlignment="1">
      <alignment horizontal="center"/>
    </xf>
    <xf numFmtId="0" fontId="31" fillId="2" borderId="12" xfId="0" applyFont="1" applyFill="1" applyBorder="1"/>
    <xf numFmtId="0" fontId="6" fillId="2" borderId="14" xfId="0" applyFont="1" applyFill="1" applyBorder="1" applyAlignment="1">
      <alignment vertical="center"/>
    </xf>
    <xf numFmtId="0" fontId="31" fillId="2" borderId="15" xfId="0" applyFont="1" applyFill="1" applyBorder="1"/>
    <xf numFmtId="0" fontId="0" fillId="2" borderId="16" xfId="0" applyFill="1" applyBorder="1"/>
    <xf numFmtId="0" fontId="6" fillId="2" borderId="17" xfId="0" applyFont="1" applyFill="1" applyBorder="1" applyAlignment="1">
      <alignment vertical="center"/>
    </xf>
    <xf numFmtId="0" fontId="0" fillId="2" borderId="20" xfId="0" applyFill="1" applyBorder="1"/>
    <xf numFmtId="0" fontId="0" fillId="2" borderId="21" xfId="0" applyFill="1" applyBorder="1"/>
    <xf numFmtId="0" fontId="6" fillId="2" borderId="22" xfId="0" applyFont="1" applyFill="1" applyBorder="1" applyAlignment="1">
      <alignment vertical="center"/>
    </xf>
    <xf numFmtId="0" fontId="28" fillId="2" borderId="16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0" fillId="34" borderId="12" xfId="0" applyFill="1" applyBorder="1"/>
    <xf numFmtId="0" fontId="0" fillId="34" borderId="13" xfId="0" applyFill="1" applyBorder="1"/>
    <xf numFmtId="165" fontId="28" fillId="34" borderId="2" xfId="0" applyNumberFormat="1" applyFont="1" applyFill="1" applyBorder="1" applyAlignment="1">
      <alignment horizontal="center"/>
    </xf>
    <xf numFmtId="1" fontId="28" fillId="34" borderId="2" xfId="0" applyNumberFormat="1" applyFont="1" applyFill="1" applyBorder="1" applyAlignment="1">
      <alignment horizontal="center"/>
    </xf>
    <xf numFmtId="0" fontId="0" fillId="2" borderId="0" xfId="0" applyFill="1"/>
    <xf numFmtId="0" fontId="28" fillId="2" borderId="0" xfId="0" applyFont="1" applyFill="1" applyAlignment="1">
      <alignment horizontal="center"/>
    </xf>
    <xf numFmtId="0" fontId="0" fillId="2" borderId="18" xfId="0" applyFill="1" applyBorder="1"/>
    <xf numFmtId="0" fontId="6" fillId="2" borderId="19" xfId="0" applyFont="1" applyFill="1" applyBorder="1" applyAlignment="1">
      <alignment vertical="center"/>
    </xf>
    <xf numFmtId="0" fontId="32" fillId="2" borderId="20" xfId="0" applyFont="1" applyFill="1" applyBorder="1" applyAlignment="1">
      <alignment horizontal="center" vertical="center" wrapText="1"/>
    </xf>
    <xf numFmtId="0" fontId="33" fillId="2" borderId="21" xfId="0" applyFont="1" applyFill="1" applyBorder="1"/>
    <xf numFmtId="0" fontId="34" fillId="2" borderId="22" xfId="0" applyFont="1" applyFill="1" applyBorder="1"/>
    <xf numFmtId="0" fontId="35" fillId="0" borderId="0" xfId="0" applyFont="1"/>
    <xf numFmtId="165" fontId="28" fillId="0" borderId="0" xfId="0" applyNumberFormat="1" applyFont="1"/>
    <xf numFmtId="0" fontId="28" fillId="0" borderId="0" xfId="0" applyFont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4" fontId="0" fillId="0" borderId="2" xfId="42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9" fontId="25" fillId="0" borderId="0" xfId="0" applyNumberFormat="1" applyFont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/>
    <xf numFmtId="0" fontId="34" fillId="2" borderId="2" xfId="0" applyFont="1" applyFill="1" applyBorder="1"/>
    <xf numFmtId="0" fontId="0" fillId="36" borderId="0" xfId="0" applyFill="1"/>
    <xf numFmtId="0" fontId="6" fillId="0" borderId="23" xfId="0" applyFont="1" applyFill="1" applyBorder="1" applyAlignment="1">
      <alignment horizontal="center" vertical="center"/>
    </xf>
    <xf numFmtId="0" fontId="6" fillId="38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8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0" fillId="0" borderId="2" xfId="0" quotePrefix="1" applyBorder="1"/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0" fillId="38" borderId="2" xfId="0" applyFill="1" applyBorder="1"/>
    <xf numFmtId="0" fontId="6" fillId="0" borderId="2" xfId="0" applyFont="1" applyBorder="1"/>
    <xf numFmtId="0" fontId="26" fillId="38" borderId="2" xfId="0" applyFont="1" applyFill="1" applyBorder="1" applyAlignment="1">
      <alignment horizontal="left" vertical="center" wrapText="1"/>
    </xf>
    <xf numFmtId="0" fontId="6" fillId="37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/>
    <xf numFmtId="0" fontId="0" fillId="0" borderId="29" xfId="0" applyBorder="1"/>
    <xf numFmtId="0" fontId="0" fillId="0" borderId="28" xfId="0" applyBorder="1"/>
    <xf numFmtId="0" fontId="0" fillId="0" borderId="30" xfId="0" applyBorder="1"/>
    <xf numFmtId="0" fontId="6" fillId="0" borderId="2" xfId="0" applyFont="1" applyFill="1" applyBorder="1" applyAlignment="1">
      <alignment horizontal="center" vertical="center"/>
    </xf>
    <xf numFmtId="0" fontId="42" fillId="0" borderId="2" xfId="0" applyFont="1" applyBorder="1"/>
    <xf numFmtId="0" fontId="0" fillId="0" borderId="2" xfId="0" quotePrefix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38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4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center" vertical="center"/>
    </xf>
    <xf numFmtId="49" fontId="25" fillId="0" borderId="25" xfId="0" applyNumberFormat="1" applyFont="1" applyFill="1" applyBorder="1" applyAlignment="1">
      <alignment horizontal="center" vertical="center"/>
    </xf>
    <xf numFmtId="1" fontId="0" fillId="0" borderId="2" xfId="0" applyNumberFormat="1" applyBorder="1"/>
    <xf numFmtId="1" fontId="6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" fontId="0" fillId="0" borderId="30" xfId="0" applyNumberFormat="1" applyFill="1" applyBorder="1" applyAlignment="1">
      <alignment horizontal="center" vertical="center"/>
    </xf>
    <xf numFmtId="49" fontId="25" fillId="0" borderId="31" xfId="0" applyNumberFormat="1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/>
    <xf numFmtId="0" fontId="6" fillId="0" borderId="3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38" borderId="23" xfId="0" applyFont="1" applyFill="1" applyBorder="1" applyAlignment="1">
      <alignment horizontal="center" vertical="center"/>
    </xf>
    <xf numFmtId="0" fontId="0" fillId="0" borderId="1" xfId="0" applyFill="1" applyBorder="1"/>
    <xf numFmtId="0" fontId="27" fillId="0" borderId="0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4" fillId="0" borderId="0" xfId="0" applyFont="1"/>
    <xf numFmtId="0" fontId="6" fillId="37" borderId="1" xfId="0" applyFont="1" applyFill="1" applyBorder="1" applyAlignment="1">
      <alignment horizontal="center" vertical="center"/>
    </xf>
    <xf numFmtId="49" fontId="25" fillId="0" borderId="3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22" xfId="0" applyBorder="1"/>
    <xf numFmtId="0" fontId="0" fillId="0" borderId="17" xfId="0" applyBorder="1"/>
    <xf numFmtId="0" fontId="0" fillId="0" borderId="35" xfId="0" applyBorder="1"/>
    <xf numFmtId="0" fontId="42" fillId="0" borderId="2" xfId="0" applyFont="1" applyFill="1" applyBorder="1"/>
    <xf numFmtId="0" fontId="6" fillId="0" borderId="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38" borderId="2" xfId="0" applyFont="1" applyFill="1" applyBorder="1"/>
    <xf numFmtId="0" fontId="42" fillId="0" borderId="2" xfId="0" applyFont="1" applyBorder="1" applyAlignment="1">
      <alignment horizontal="left" vertical="center" wrapText="1"/>
    </xf>
    <xf numFmtId="49" fontId="0" fillId="0" borderId="26" xfId="0" applyNumberFormat="1" applyBorder="1" applyAlignment="1">
      <alignment horizontal="center" vertical="center"/>
    </xf>
    <xf numFmtId="49" fontId="25" fillId="0" borderId="26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 wrapText="1"/>
    </xf>
    <xf numFmtId="49" fontId="0" fillId="0" borderId="27" xfId="0" applyNumberForma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49" fontId="25" fillId="0" borderId="38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 wrapText="1"/>
    </xf>
    <xf numFmtId="0" fontId="0" fillId="0" borderId="39" xfId="0" applyBorder="1"/>
    <xf numFmtId="0" fontId="0" fillId="0" borderId="41" xfId="0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1" fontId="0" fillId="0" borderId="29" xfId="0" applyNumberForma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/>
    </xf>
    <xf numFmtId="0" fontId="6" fillId="37" borderId="27" xfId="0" applyFon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49" fontId="25" fillId="0" borderId="42" xfId="0" applyNumberFormat="1" applyFont="1" applyFill="1" applyBorder="1" applyAlignment="1">
      <alignment horizontal="center" vertical="center"/>
    </xf>
    <xf numFmtId="49" fontId="25" fillId="0" borderId="43" xfId="0" applyNumberFormat="1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horizontal="left" vertical="center" wrapText="1"/>
    </xf>
    <xf numFmtId="0" fontId="0" fillId="0" borderId="44" xfId="0" applyFill="1" applyBorder="1"/>
    <xf numFmtId="0" fontId="6" fillId="0" borderId="1" xfId="0" applyFont="1" applyFill="1" applyBorder="1"/>
    <xf numFmtId="0" fontId="26" fillId="0" borderId="27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26" fillId="0" borderId="4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 wrapText="1"/>
    </xf>
    <xf numFmtId="49" fontId="25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left" vertical="center" wrapText="1"/>
    </xf>
    <xf numFmtId="0" fontId="0" fillId="0" borderId="44" xfId="0" applyBorder="1"/>
    <xf numFmtId="0" fontId="42" fillId="0" borderId="28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6" fillId="39" borderId="2" xfId="0" applyFont="1" applyFill="1" applyBorder="1" applyAlignment="1">
      <alignment horizontal="center" vertical="center" wrapText="1"/>
    </xf>
    <xf numFmtId="49" fontId="25" fillId="0" borderId="45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left" vertical="center"/>
    </xf>
    <xf numFmtId="0" fontId="26" fillId="0" borderId="45" xfId="0" applyFont="1" applyFill="1" applyBorder="1" applyAlignment="1">
      <alignment horizontal="left" vertical="center" wrapText="1"/>
    </xf>
    <xf numFmtId="0" fontId="0" fillId="0" borderId="46" xfId="0" applyBorder="1"/>
    <xf numFmtId="0" fontId="42" fillId="0" borderId="45" xfId="0" applyFont="1" applyFill="1" applyBorder="1" applyAlignment="1">
      <alignment horizontal="center" vertical="center"/>
    </xf>
    <xf numFmtId="0" fontId="0" fillId="0" borderId="29" xfId="0" applyFill="1" applyBorder="1"/>
    <xf numFmtId="0" fontId="6" fillId="0" borderId="29" xfId="0" applyFont="1" applyFill="1" applyBorder="1"/>
    <xf numFmtId="0" fontId="0" fillId="0" borderId="28" xfId="0" applyFill="1" applyBorder="1"/>
    <xf numFmtId="0" fontId="6" fillId="0" borderId="28" xfId="0" applyFont="1" applyFill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42" fillId="0" borderId="28" xfId="0" quotePrefix="1" applyFont="1" applyFill="1" applyBorder="1" applyAlignment="1">
      <alignment horizontal="center"/>
    </xf>
    <xf numFmtId="0" fontId="42" fillId="0" borderId="29" xfId="0" quotePrefix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5" fillId="0" borderId="0" xfId="0" applyFont="1"/>
    <xf numFmtId="0" fontId="5" fillId="0" borderId="2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6" fillId="0" borderId="47" xfId="0" applyFont="1" applyFill="1" applyBorder="1" applyAlignment="1">
      <alignment horizontal="center" vertical="center" wrapText="1"/>
    </xf>
    <xf numFmtId="0" fontId="6" fillId="0" borderId="28" xfId="0" quotePrefix="1" applyFont="1" applyFill="1" applyBorder="1" applyAlignment="1">
      <alignment horizontal="center"/>
    </xf>
    <xf numFmtId="0" fontId="6" fillId="0" borderId="29" xfId="0" quotePrefix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  <xf numFmtId="49" fontId="25" fillId="0" borderId="30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38" borderId="29" xfId="0" applyFont="1" applyFill="1" applyBorder="1" applyAlignment="1">
      <alignment horizontal="center" vertical="center"/>
    </xf>
    <xf numFmtId="0" fontId="32" fillId="2" borderId="2" xfId="0" applyFont="1" applyFill="1" applyBorder="1"/>
    <xf numFmtId="0" fontId="43" fillId="0" borderId="0" xfId="0" applyFont="1" applyAlignment="1">
      <alignment horizontal="center"/>
    </xf>
    <xf numFmtId="0" fontId="32" fillId="2" borderId="14" xfId="0" applyFont="1" applyFill="1" applyBorder="1"/>
    <xf numFmtId="0" fontId="32" fillId="2" borderId="13" xfId="0" applyFont="1" applyFill="1" applyBorder="1"/>
    <xf numFmtId="0" fontId="42" fillId="0" borderId="0" xfId="0" applyFont="1"/>
    <xf numFmtId="165" fontId="42" fillId="0" borderId="0" xfId="0" applyNumberFormat="1" applyFont="1"/>
    <xf numFmtId="164" fontId="44" fillId="0" borderId="0" xfId="0" applyNumberFormat="1" applyFont="1" applyAlignment="1">
      <alignment horizontal="center"/>
    </xf>
    <xf numFmtId="165" fontId="6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64" fontId="6" fillId="0" borderId="2" xfId="42" applyNumberFormat="1" applyFont="1" applyBorder="1" applyAlignment="1">
      <alignment horizontal="center"/>
    </xf>
    <xf numFmtId="1" fontId="45" fillId="42" borderId="2" xfId="0" applyNumberFormat="1" applyFont="1" applyFill="1" applyBorder="1" applyAlignment="1">
      <alignment horizontal="center"/>
    </xf>
    <xf numFmtId="0" fontId="6" fillId="34" borderId="13" xfId="0" applyFont="1" applyFill="1" applyBorder="1"/>
    <xf numFmtId="0" fontId="6" fillId="34" borderId="12" xfId="0" applyFont="1" applyFill="1" applyBorder="1"/>
    <xf numFmtId="165" fontId="45" fillId="42" borderId="2" xfId="0" applyNumberFormat="1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2" xfId="0" applyFont="1" applyFill="1" applyBorder="1"/>
    <xf numFmtId="0" fontId="42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0" xfId="0" applyFont="1" applyFill="1" applyBorder="1"/>
    <xf numFmtId="0" fontId="42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8" xfId="0" applyFont="1" applyFill="1" applyBorder="1"/>
    <xf numFmtId="0" fontId="42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5" xfId="0" applyFont="1" applyFill="1" applyBorder="1"/>
    <xf numFmtId="2" fontId="6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6" fillId="42" borderId="1" xfId="0" applyNumberFormat="1" applyFont="1" applyFill="1" applyBorder="1" applyAlignment="1">
      <alignment horizontal="center" vertical="center"/>
    </xf>
    <xf numFmtId="49" fontId="6" fillId="43" borderId="1" xfId="0" applyNumberFormat="1" applyFont="1" applyFill="1" applyBorder="1" applyAlignment="1">
      <alignment horizontal="center" vertical="center"/>
    </xf>
    <xf numFmtId="49" fontId="6" fillId="40" borderId="1" xfId="0" applyNumberFormat="1" applyFont="1" applyFill="1" applyBorder="1" applyAlignment="1">
      <alignment horizontal="center" vertical="center"/>
    </xf>
    <xf numFmtId="49" fontId="6" fillId="41" borderId="1" xfId="0" applyNumberFormat="1" applyFont="1" applyFill="1" applyBorder="1" applyAlignment="1">
      <alignment horizontal="center" vertical="center"/>
    </xf>
    <xf numFmtId="0" fontId="6" fillId="35" borderId="0" xfId="0" applyFont="1" applyFill="1"/>
    <xf numFmtId="0" fontId="6" fillId="44" borderId="0" xfId="0" applyFont="1" applyFill="1"/>
    <xf numFmtId="49" fontId="6" fillId="42" borderId="27" xfId="0" applyNumberFormat="1" applyFont="1" applyFill="1" applyBorder="1" applyAlignment="1">
      <alignment horizontal="center" vertical="center"/>
    </xf>
    <xf numFmtId="49" fontId="6" fillId="40" borderId="27" xfId="0" applyNumberFormat="1" applyFont="1" applyFill="1" applyBorder="1" applyAlignment="1">
      <alignment horizontal="center" vertical="center"/>
    </xf>
    <xf numFmtId="49" fontId="6" fillId="43" borderId="27" xfId="0" applyNumberFormat="1" applyFont="1" applyFill="1" applyBorder="1" applyAlignment="1">
      <alignment horizontal="center" vertical="center"/>
    </xf>
    <xf numFmtId="0" fontId="6" fillId="0" borderId="44" xfId="0" applyFont="1" applyBorder="1"/>
    <xf numFmtId="49" fontId="6" fillId="42" borderId="43" xfId="0" applyNumberFormat="1" applyFont="1" applyFill="1" applyBorder="1" applyAlignment="1">
      <alignment horizontal="center" vertical="center"/>
    </xf>
    <xf numFmtId="49" fontId="6" fillId="40" borderId="43" xfId="0" applyNumberFormat="1" applyFont="1" applyFill="1" applyBorder="1" applyAlignment="1">
      <alignment horizontal="center" vertical="center"/>
    </xf>
    <xf numFmtId="49" fontId="6" fillId="43" borderId="43" xfId="0" applyNumberFormat="1" applyFont="1" applyFill="1" applyBorder="1" applyAlignment="1">
      <alignment horizontal="center" vertical="center"/>
    </xf>
    <xf numFmtId="49" fontId="6" fillId="39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38" fillId="42" borderId="2" xfId="0" applyNumberFormat="1" applyFont="1" applyFill="1" applyBorder="1" applyAlignment="1">
      <alignment horizontal="center"/>
    </xf>
    <xf numFmtId="165" fontId="38" fillId="42" borderId="2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43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49" fontId="6" fillId="0" borderId="2" xfId="43" applyNumberFormat="1" applyFont="1" applyBorder="1" applyAlignment="1">
      <alignment horizontal="center" vertical="center"/>
    </xf>
    <xf numFmtId="0" fontId="6" fillId="0" borderId="2" xfId="43" applyFont="1" applyBorder="1" applyAlignment="1">
      <alignment vertical="center"/>
    </xf>
    <xf numFmtId="1" fontId="6" fillId="0" borderId="2" xfId="43" applyNumberFormat="1" applyFont="1" applyBorder="1" applyAlignment="1">
      <alignment horizontal="center" vertical="center"/>
    </xf>
    <xf numFmtId="0" fontId="0" fillId="42" borderId="0" xfId="0" applyFill="1"/>
    <xf numFmtId="0" fontId="6" fillId="42" borderId="2" xfId="43" applyFont="1" applyFill="1" applyBorder="1" applyAlignment="1">
      <alignment vertical="center"/>
    </xf>
    <xf numFmtId="0" fontId="6" fillId="42" borderId="2" xfId="43" applyFont="1" applyFill="1" applyBorder="1" applyAlignment="1">
      <alignment horizontal="center" vertical="center"/>
    </xf>
    <xf numFmtId="1" fontId="6" fillId="42" borderId="2" xfId="43" applyNumberFormat="1" applyFont="1" applyFill="1" applyBorder="1" applyAlignment="1">
      <alignment horizontal="center" vertical="center"/>
    </xf>
    <xf numFmtId="49" fontId="6" fillId="42" borderId="2" xfId="43" applyNumberFormat="1" applyFont="1" applyFill="1" applyBorder="1" applyAlignment="1">
      <alignment horizontal="center" vertical="center"/>
    </xf>
    <xf numFmtId="0" fontId="42" fillId="0" borderId="2" xfId="43" applyFont="1" applyBorder="1" applyAlignment="1">
      <alignment vertical="center"/>
    </xf>
    <xf numFmtId="49" fontId="6" fillId="0" borderId="2" xfId="43" applyNumberFormat="1" applyFont="1" applyBorder="1" applyAlignment="1">
      <alignment horizontal="center" vertical="center" wrapText="1"/>
    </xf>
    <xf numFmtId="0" fontId="6" fillId="0" borderId="2" xfId="43" applyFont="1" applyBorder="1" applyAlignment="1">
      <alignment horizontal="center" vertical="center" wrapText="1"/>
    </xf>
    <xf numFmtId="0" fontId="7" fillId="0" borderId="2" xfId="43" applyFont="1" applyBorder="1" applyAlignment="1">
      <alignment horizontal="center" vertical="center" wrapText="1"/>
    </xf>
    <xf numFmtId="0" fontId="7" fillId="0" borderId="2" xfId="43" applyFont="1" applyBorder="1" applyAlignment="1">
      <alignment horizontal="left" vertical="center"/>
    </xf>
    <xf numFmtId="0" fontId="7" fillId="0" borderId="2" xfId="43" applyFont="1" applyBorder="1" applyAlignment="1">
      <alignment horizontal="center" vertical="center"/>
    </xf>
    <xf numFmtId="0" fontId="6" fillId="0" borderId="2" xfId="43" applyFont="1" applyBorder="1" applyAlignment="1">
      <alignment horizontal="left" vertical="center" wrapText="1"/>
    </xf>
    <xf numFmtId="0" fontId="6" fillId="38" borderId="2" xfId="0" applyFont="1" applyFill="1" applyBorder="1" applyAlignment="1">
      <alignment vertical="center"/>
    </xf>
    <xf numFmtId="49" fontId="6" fillId="38" borderId="2" xfId="43" applyNumberFormat="1" applyFont="1" applyFill="1" applyBorder="1" applyAlignment="1">
      <alignment horizontal="center" vertical="center"/>
    </xf>
    <xf numFmtId="0" fontId="6" fillId="38" borderId="2" xfId="43" applyFont="1" applyFill="1" applyBorder="1" applyAlignment="1">
      <alignment vertical="center"/>
    </xf>
    <xf numFmtId="0" fontId="36" fillId="0" borderId="0" xfId="0" applyFont="1"/>
    <xf numFmtId="0" fontId="27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42" borderId="2" xfId="0" applyFont="1" applyFill="1" applyBorder="1" applyAlignment="1">
      <alignment horizontal="center" vertical="center"/>
    </xf>
    <xf numFmtId="49" fontId="25" fillId="42" borderId="2" xfId="0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/>
    </xf>
    <xf numFmtId="49" fontId="25" fillId="42" borderId="30" xfId="0" applyNumberFormat="1" applyFont="1" applyFill="1" applyBorder="1" applyAlignment="1">
      <alignment horizontal="center" vertical="center"/>
    </xf>
    <xf numFmtId="49" fontId="25" fillId="0" borderId="30" xfId="0" applyNumberFormat="1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6" fillId="44" borderId="2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45" borderId="0" xfId="0" applyFill="1"/>
    <xf numFmtId="0" fontId="41" fillId="42" borderId="1" xfId="0" applyFont="1" applyFill="1" applyBorder="1" applyAlignment="1">
      <alignment horizontal="center" vertical="center" wrapText="1"/>
    </xf>
    <xf numFmtId="0" fontId="0" fillId="46" borderId="0" xfId="0" applyFill="1"/>
    <xf numFmtId="0" fontId="7" fillId="42" borderId="1" xfId="0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26" fillId="42" borderId="1" xfId="0" applyFont="1" applyFill="1" applyBorder="1" applyAlignment="1">
      <alignment horizontal="left" vertical="center" wrapText="1"/>
    </xf>
    <xf numFmtId="0" fontId="26" fillId="42" borderId="1" xfId="0" applyFont="1" applyFill="1" applyBorder="1" applyAlignment="1">
      <alignment horizontal="left" vertical="center"/>
    </xf>
    <xf numFmtId="0" fontId="6" fillId="42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left" vertical="center" wrapText="1"/>
    </xf>
    <xf numFmtId="0" fontId="6" fillId="42" borderId="1" xfId="0" applyFont="1" applyFill="1" applyBorder="1" applyAlignment="1">
      <alignment horizontal="center" vertical="center" wrapText="1"/>
    </xf>
    <xf numFmtId="0" fontId="26" fillId="42" borderId="1" xfId="0" applyFont="1" applyFill="1" applyBorder="1" applyAlignment="1">
      <alignment horizontal="center" vertical="center"/>
    </xf>
    <xf numFmtId="49" fontId="25" fillId="42" borderId="1" xfId="0" applyNumberFormat="1" applyFont="1" applyFill="1" applyBorder="1" applyAlignment="1">
      <alignment horizontal="center" vertical="center"/>
    </xf>
    <xf numFmtId="49" fontId="0" fillId="42" borderId="1" xfId="0" applyNumberForma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0" fontId="6" fillId="41" borderId="2" xfId="0" applyFont="1" applyFill="1" applyBorder="1" applyAlignment="1">
      <alignment horizontal="center" vertical="center"/>
    </xf>
    <xf numFmtId="0" fontId="6" fillId="40" borderId="2" xfId="0" applyFont="1" applyFill="1" applyBorder="1" applyAlignment="1">
      <alignment horizontal="center" vertical="center"/>
    </xf>
    <xf numFmtId="0" fontId="6" fillId="43" borderId="2" xfId="0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 wrapText="1"/>
    </xf>
    <xf numFmtId="0" fontId="4" fillId="0" borderId="0" xfId="44"/>
    <xf numFmtId="0" fontId="4" fillId="0" borderId="0" xfId="44" applyAlignment="1">
      <alignment horizontal="center"/>
    </xf>
    <xf numFmtId="0" fontId="34" fillId="2" borderId="14" xfId="44" applyFont="1" applyFill="1" applyBorder="1"/>
    <xf numFmtId="0" fontId="33" fillId="2" borderId="13" xfId="44" applyFont="1" applyFill="1" applyBorder="1"/>
    <xf numFmtId="0" fontId="32" fillId="2" borderId="12" xfId="44" applyFont="1" applyFill="1" applyBorder="1" applyAlignment="1">
      <alignment horizontal="center" vertical="center" wrapText="1"/>
    </xf>
    <xf numFmtId="0" fontId="30" fillId="0" borderId="2" xfId="44" applyFont="1" applyBorder="1"/>
    <xf numFmtId="0" fontId="4" fillId="0" borderId="2" xfId="44" applyBorder="1"/>
    <xf numFmtId="0" fontId="6" fillId="0" borderId="2" xfId="44" applyFont="1" applyBorder="1" applyAlignment="1">
      <alignment horizontal="center" vertical="center" wrapText="1"/>
    </xf>
    <xf numFmtId="0" fontId="30" fillId="0" borderId="0" xfId="44" applyFont="1"/>
    <xf numFmtId="0" fontId="6" fillId="0" borderId="0" xfId="44" applyFont="1" applyAlignment="1">
      <alignment horizontal="center" vertical="center" wrapText="1"/>
    </xf>
    <xf numFmtId="0" fontId="37" fillId="0" borderId="0" xfId="44" applyFont="1" applyAlignment="1">
      <alignment horizontal="center"/>
    </xf>
    <xf numFmtId="0" fontId="28" fillId="0" borderId="0" xfId="44" applyFont="1"/>
    <xf numFmtId="165" fontId="28" fillId="0" borderId="0" xfId="44" applyNumberFormat="1" applyFont="1"/>
    <xf numFmtId="164" fontId="29" fillId="0" borderId="0" xfId="44" applyNumberFormat="1" applyFont="1" applyAlignment="1">
      <alignment horizontal="center"/>
    </xf>
    <xf numFmtId="165" fontId="4" fillId="0" borderId="2" xfId="44" applyNumberFormat="1" applyBorder="1"/>
    <xf numFmtId="164" fontId="4" fillId="0" borderId="2" xfId="44" applyNumberFormat="1" applyBorder="1" applyAlignment="1">
      <alignment horizontal="center"/>
    </xf>
    <xf numFmtId="0" fontId="30" fillId="0" borderId="2" xfId="44" applyFont="1" applyBorder="1" applyAlignment="1">
      <alignment horizontal="center"/>
    </xf>
    <xf numFmtId="164" fontId="0" fillId="0" borderId="2" xfId="45" applyNumberFormat="1" applyFont="1" applyBorder="1" applyAlignment="1">
      <alignment horizontal="center"/>
    </xf>
    <xf numFmtId="1" fontId="28" fillId="42" borderId="2" xfId="44" applyNumberFormat="1" applyFont="1" applyFill="1" applyBorder="1" applyAlignment="1">
      <alignment horizontal="center"/>
    </xf>
    <xf numFmtId="0" fontId="4" fillId="34" borderId="13" xfId="44" applyFill="1" applyBorder="1"/>
    <xf numFmtId="0" fontId="4" fillId="34" borderId="12" xfId="44" applyFill="1" applyBorder="1"/>
    <xf numFmtId="165" fontId="28" fillId="42" borderId="2" xfId="44" applyNumberFormat="1" applyFont="1" applyFill="1" applyBorder="1" applyAlignment="1">
      <alignment horizontal="center"/>
    </xf>
    <xf numFmtId="0" fontId="6" fillId="2" borderId="14" xfId="44" applyFont="1" applyFill="1" applyBorder="1" applyAlignment="1">
      <alignment vertical="center"/>
    </xf>
    <xf numFmtId="0" fontId="28" fillId="2" borderId="13" xfId="44" applyFont="1" applyFill="1" applyBorder="1" applyAlignment="1">
      <alignment horizontal="center"/>
    </xf>
    <xf numFmtId="0" fontId="4" fillId="2" borderId="13" xfId="44" applyFill="1" applyBorder="1"/>
    <xf numFmtId="0" fontId="31" fillId="2" borderId="12" xfId="44" applyFont="1" applyFill="1" applyBorder="1"/>
    <xf numFmtId="0" fontId="6" fillId="2" borderId="22" xfId="44" applyFont="1" applyFill="1" applyBorder="1" applyAlignment="1">
      <alignment vertical="center"/>
    </xf>
    <xf numFmtId="0" fontId="28" fillId="2" borderId="21" xfId="44" applyFont="1" applyFill="1" applyBorder="1" applyAlignment="1">
      <alignment horizontal="center"/>
    </xf>
    <xf numFmtId="0" fontId="4" fillId="2" borderId="21" xfId="44" applyFill="1" applyBorder="1"/>
    <xf numFmtId="0" fontId="4" fillId="2" borderId="20" xfId="44" applyFill="1" applyBorder="1"/>
    <xf numFmtId="0" fontId="34" fillId="2" borderId="22" xfId="44" applyFont="1" applyFill="1" applyBorder="1"/>
    <xf numFmtId="0" fontId="33" fillId="2" borderId="21" xfId="44" applyFont="1" applyFill="1" applyBorder="1"/>
    <xf numFmtId="0" fontId="32" fillId="2" borderId="20" xfId="44" applyFont="1" applyFill="1" applyBorder="1" applyAlignment="1">
      <alignment horizontal="center" vertical="center" wrapText="1"/>
    </xf>
    <xf numFmtId="0" fontId="6" fillId="2" borderId="19" xfId="44" applyFont="1" applyFill="1" applyBorder="1" applyAlignment="1">
      <alignment vertical="center"/>
    </xf>
    <xf numFmtId="0" fontId="28" fillId="2" borderId="0" xfId="44" applyFont="1" applyFill="1" applyAlignment="1">
      <alignment horizontal="center"/>
    </xf>
    <xf numFmtId="0" fontId="4" fillId="2" borderId="0" xfId="44" applyFill="1"/>
    <xf numFmtId="0" fontId="4" fillId="2" borderId="18" xfId="44" applyFill="1" applyBorder="1"/>
    <xf numFmtId="0" fontId="6" fillId="2" borderId="17" xfId="44" applyFont="1" applyFill="1" applyBorder="1" applyAlignment="1">
      <alignment vertical="center"/>
    </xf>
    <xf numFmtId="0" fontId="28" fillId="2" borderId="16" xfId="44" applyFont="1" applyFill="1" applyBorder="1" applyAlignment="1">
      <alignment horizontal="center"/>
    </xf>
    <xf numFmtId="0" fontId="4" fillId="2" borderId="16" xfId="44" applyFill="1" applyBorder="1"/>
    <xf numFmtId="0" fontId="31" fillId="2" borderId="15" xfId="44" applyFont="1" applyFill="1" applyBorder="1"/>
    <xf numFmtId="0" fontId="6" fillId="0" borderId="0" xfId="44" applyFont="1" applyAlignment="1">
      <alignment vertical="center"/>
    </xf>
    <xf numFmtId="0" fontId="6" fillId="0" borderId="0" xfId="44" applyFont="1" applyAlignment="1">
      <alignment vertical="center" wrapText="1"/>
    </xf>
    <xf numFmtId="0" fontId="35" fillId="0" borderId="0" xfId="44" applyFont="1"/>
    <xf numFmtId="0" fontId="6" fillId="0" borderId="2" xfId="44" applyFont="1" applyBorder="1" applyAlignment="1">
      <alignment vertical="center"/>
    </xf>
    <xf numFmtId="0" fontId="6" fillId="0" borderId="2" xfId="44" applyFont="1" applyBorder="1" applyAlignment="1">
      <alignment horizontal="center" vertical="center"/>
    </xf>
    <xf numFmtId="1" fontId="6" fillId="0" borderId="2" xfId="44" applyNumberFormat="1" applyFont="1" applyBorder="1" applyAlignment="1">
      <alignment horizontal="center" vertical="center"/>
    </xf>
    <xf numFmtId="0" fontId="26" fillId="0" borderId="2" xfId="44" applyFont="1" applyBorder="1" applyAlignment="1">
      <alignment horizontal="left" vertical="center" wrapText="1"/>
    </xf>
    <xf numFmtId="0" fontId="26" fillId="0" borderId="2" xfId="44" applyFont="1" applyBorder="1" applyAlignment="1">
      <alignment horizontal="left" vertical="center"/>
    </xf>
    <xf numFmtId="0" fontId="7" fillId="0" borderId="2" xfId="44" applyFont="1" applyBorder="1" applyAlignment="1">
      <alignment horizontal="center" vertical="center"/>
    </xf>
    <xf numFmtId="0" fontId="4" fillId="0" borderId="2" xfId="44" applyBorder="1" applyAlignment="1">
      <alignment horizontal="center" vertical="center"/>
    </xf>
    <xf numFmtId="49" fontId="25" fillId="0" borderId="2" xfId="44" applyNumberFormat="1" applyFont="1" applyBorder="1" applyAlignment="1">
      <alignment horizontal="center" vertical="center"/>
    </xf>
    <xf numFmtId="49" fontId="4" fillId="0" borderId="2" xfId="44" applyNumberFormat="1" applyBorder="1" applyAlignment="1">
      <alignment horizontal="center" vertical="center"/>
    </xf>
    <xf numFmtId="0" fontId="4" fillId="42" borderId="0" xfId="44" applyFill="1"/>
    <xf numFmtId="0" fontId="26" fillId="0" borderId="30" xfId="44" applyFont="1" applyBorder="1" applyAlignment="1">
      <alignment horizontal="left" vertical="center" wrapText="1"/>
    </xf>
    <xf numFmtId="0" fontId="26" fillId="0" borderId="30" xfId="44" applyFont="1" applyBorder="1" applyAlignment="1">
      <alignment horizontal="left" vertical="center"/>
    </xf>
    <xf numFmtId="0" fontId="7" fillId="0" borderId="30" xfId="44" applyFont="1" applyBorder="1" applyAlignment="1">
      <alignment horizontal="center" vertical="center"/>
    </xf>
    <xf numFmtId="0" fontId="6" fillId="0" borderId="30" xfId="44" applyFont="1" applyBorder="1" applyAlignment="1">
      <alignment horizontal="center" vertical="center"/>
    </xf>
    <xf numFmtId="0" fontId="6" fillId="0" borderId="30" xfId="44" applyFont="1" applyBorder="1" applyAlignment="1">
      <alignment horizontal="center" vertical="center" wrapText="1"/>
    </xf>
    <xf numFmtId="0" fontId="4" fillId="0" borderId="30" xfId="44" applyBorder="1" applyAlignment="1">
      <alignment horizontal="center" vertical="center"/>
    </xf>
    <xf numFmtId="49" fontId="25" fillId="0" borderId="30" xfId="44" applyNumberFormat="1" applyFont="1" applyBorder="1" applyAlignment="1">
      <alignment horizontal="center" vertical="center"/>
    </xf>
    <xf numFmtId="49" fontId="4" fillId="0" borderId="30" xfId="44" applyNumberFormat="1" applyBorder="1" applyAlignment="1">
      <alignment horizontal="center" vertical="center"/>
    </xf>
    <xf numFmtId="0" fontId="6" fillId="2" borderId="1" xfId="44" applyFont="1" applyFill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49" fontId="6" fillId="2" borderId="1" xfId="44" applyNumberFormat="1" applyFont="1" applyFill="1" applyBorder="1" applyAlignment="1">
      <alignment horizontal="center" vertical="center" wrapText="1"/>
    </xf>
    <xf numFmtId="0" fontId="6" fillId="0" borderId="0" xfId="44" applyFont="1" applyAlignment="1">
      <alignment horizontal="center" vertical="center"/>
    </xf>
    <xf numFmtId="0" fontId="7" fillId="0" borderId="0" xfId="44" applyFont="1" applyAlignment="1">
      <alignment horizontal="center" vertical="center"/>
    </xf>
    <xf numFmtId="1" fontId="38" fillId="42" borderId="2" xfId="44" applyNumberFormat="1" applyFont="1" applyFill="1" applyBorder="1" applyAlignment="1">
      <alignment horizontal="center"/>
    </xf>
    <xf numFmtId="165" fontId="38" fillId="42" borderId="2" xfId="44" applyNumberFormat="1" applyFont="1" applyFill="1" applyBorder="1" applyAlignment="1">
      <alignment horizontal="center"/>
    </xf>
    <xf numFmtId="0" fontId="30" fillId="0" borderId="17" xfId="44" applyFont="1" applyBorder="1"/>
    <xf numFmtId="0" fontId="4" fillId="0" borderId="16" xfId="44" applyBorder="1"/>
    <xf numFmtId="0" fontId="6" fillId="0" borderId="15" xfId="44" applyFont="1" applyBorder="1" applyAlignment="1">
      <alignment horizontal="center" vertical="center" wrapText="1"/>
    </xf>
    <xf numFmtId="0" fontId="26" fillId="0" borderId="1" xfId="44" applyFont="1" applyBorder="1" applyAlignment="1">
      <alignment horizontal="left" vertical="center" wrapText="1"/>
    </xf>
    <xf numFmtId="0" fontId="26" fillId="0" borderId="1" xfId="44" applyFont="1" applyBorder="1" applyAlignment="1">
      <alignment horizontal="left" vertical="center"/>
    </xf>
    <xf numFmtId="0" fontId="7" fillId="0" borderId="1" xfId="44" applyFont="1" applyBorder="1" applyAlignment="1">
      <alignment horizontal="center" vertical="center"/>
    </xf>
    <xf numFmtId="0" fontId="6" fillId="0" borderId="1" xfId="44" applyFont="1" applyBorder="1" applyAlignment="1">
      <alignment horizontal="center" vertical="center"/>
    </xf>
    <xf numFmtId="0" fontId="27" fillId="0" borderId="1" xfId="44" applyFont="1" applyBorder="1" applyAlignment="1">
      <alignment horizontal="left" vertical="center" wrapText="1"/>
    </xf>
    <xf numFmtId="49" fontId="25" fillId="0" borderId="1" xfId="44" applyNumberFormat="1" applyFont="1" applyBorder="1" applyAlignment="1">
      <alignment horizontal="center" vertical="center"/>
    </xf>
    <xf numFmtId="0" fontId="6" fillId="42" borderId="1" xfId="44" applyFont="1" applyFill="1" applyBorder="1" applyAlignment="1">
      <alignment horizontal="center" vertical="center" wrapText="1"/>
    </xf>
    <xf numFmtId="0" fontId="27" fillId="42" borderId="1" xfId="44" applyFont="1" applyFill="1" applyBorder="1" applyAlignment="1">
      <alignment horizontal="left" vertical="center" wrapText="1"/>
    </xf>
    <xf numFmtId="0" fontId="36" fillId="0" borderId="0" xfId="44" applyFont="1"/>
    <xf numFmtId="0" fontId="34" fillId="2" borderId="2" xfId="44" applyFont="1" applyFill="1" applyBorder="1"/>
    <xf numFmtId="0" fontId="33" fillId="2" borderId="2" xfId="44" applyFont="1" applyFill="1" applyBorder="1"/>
    <xf numFmtId="0" fontId="32" fillId="2" borderId="2" xfId="44" applyFont="1" applyFill="1" applyBorder="1" applyAlignment="1">
      <alignment horizontal="center" vertical="center" wrapText="1"/>
    </xf>
    <xf numFmtId="0" fontId="30" fillId="0" borderId="14" xfId="44" applyFont="1" applyBorder="1" applyAlignment="1">
      <alignment horizontal="left"/>
    </xf>
    <xf numFmtId="0" fontId="30" fillId="0" borderId="12" xfId="44" applyFont="1" applyBorder="1" applyAlignment="1">
      <alignment horizontal="left"/>
    </xf>
    <xf numFmtId="0" fontId="30" fillId="0" borderId="22" xfId="44" applyFont="1" applyBorder="1"/>
    <xf numFmtId="0" fontId="4" fillId="0" borderId="21" xfId="44" applyBorder="1"/>
    <xf numFmtId="0" fontId="6" fillId="0" borderId="20" xfId="44" applyFont="1" applyBorder="1" applyAlignment="1">
      <alignment horizontal="center" vertical="center" wrapText="1"/>
    </xf>
    <xf numFmtId="0" fontId="30" fillId="0" borderId="19" xfId="44" applyFont="1" applyBorder="1"/>
    <xf numFmtId="0" fontId="6" fillId="0" borderId="18" xfId="44" applyFont="1" applyBorder="1" applyAlignment="1">
      <alignment horizontal="center" vertical="center" wrapText="1"/>
    </xf>
    <xf numFmtId="49" fontId="25" fillId="0" borderId="0" xfId="44" applyNumberFormat="1" applyFont="1" applyAlignment="1">
      <alignment horizontal="center" vertical="center"/>
    </xf>
    <xf numFmtId="0" fontId="26" fillId="0" borderId="0" xfId="44" applyFont="1" applyAlignment="1">
      <alignment horizontal="left" vertical="center" wrapText="1"/>
    </xf>
    <xf numFmtId="0" fontId="26" fillId="0" borderId="0" xfId="44" applyFont="1" applyAlignment="1">
      <alignment horizontal="left" vertical="center"/>
    </xf>
    <xf numFmtId="0" fontId="4" fillId="0" borderId="0" xfId="44" applyAlignment="1">
      <alignment horizontal="center" vertical="center"/>
    </xf>
    <xf numFmtId="49" fontId="4" fillId="0" borderId="0" xfId="44" applyNumberFormat="1" applyAlignment="1">
      <alignment horizontal="center" vertical="center"/>
    </xf>
    <xf numFmtId="0" fontId="27" fillId="0" borderId="2" xfId="44" applyFont="1" applyBorder="1" applyAlignment="1">
      <alignment horizontal="left" vertical="center" wrapText="1"/>
    </xf>
    <xf numFmtId="0" fontId="6" fillId="42" borderId="2" xfId="44" applyFont="1" applyFill="1" applyBorder="1" applyAlignment="1">
      <alignment horizontal="center" vertical="center" wrapText="1"/>
    </xf>
    <xf numFmtId="0" fontId="46" fillId="42" borderId="2" xfId="44" applyFont="1" applyFill="1" applyBorder="1" applyAlignment="1">
      <alignment horizontal="left" vertical="center" wrapText="1"/>
    </xf>
    <xf numFmtId="0" fontId="4" fillId="0" borderId="30" xfId="44" applyBorder="1"/>
    <xf numFmtId="0" fontId="27" fillId="0" borderId="30" xfId="44" applyFont="1" applyBorder="1" applyAlignment="1">
      <alignment horizontal="left" vertical="center" wrapText="1"/>
    </xf>
    <xf numFmtId="0" fontId="4" fillId="0" borderId="29" xfId="44" applyBorder="1"/>
    <xf numFmtId="0" fontId="26" fillId="0" borderId="29" xfId="44" applyFont="1" applyBorder="1" applyAlignment="1">
      <alignment horizontal="left" vertical="center" wrapText="1"/>
    </xf>
    <xf numFmtId="0" fontId="26" fillId="0" borderId="29" xfId="44" applyFont="1" applyBorder="1" applyAlignment="1">
      <alignment horizontal="left" vertical="center"/>
    </xf>
    <xf numFmtId="0" fontId="7" fillId="0" borderId="29" xfId="44" applyFont="1" applyBorder="1" applyAlignment="1">
      <alignment horizontal="center" vertical="center"/>
    </xf>
    <xf numFmtId="0" fontId="6" fillId="0" borderId="29" xfId="44" applyFont="1" applyBorder="1" applyAlignment="1">
      <alignment horizontal="center" vertical="center"/>
    </xf>
    <xf numFmtId="0" fontId="27" fillId="0" borderId="29" xfId="44" applyFont="1" applyBorder="1" applyAlignment="1">
      <alignment horizontal="left" vertical="center" wrapText="1"/>
    </xf>
    <xf numFmtId="0" fontId="6" fillId="0" borderId="29" xfId="44" applyFont="1" applyBorder="1" applyAlignment="1">
      <alignment horizontal="center" vertical="center" wrapText="1"/>
    </xf>
    <xf numFmtId="0" fontId="6" fillId="0" borderId="48" xfId="44" applyFont="1" applyBorder="1" applyAlignment="1">
      <alignment horizontal="center" vertical="center" wrapText="1"/>
    </xf>
    <xf numFmtId="49" fontId="25" fillId="0" borderId="29" xfId="44" applyNumberFormat="1" applyFont="1" applyBorder="1" applyAlignment="1">
      <alignment horizontal="center" vertical="center"/>
    </xf>
    <xf numFmtId="0" fontId="4" fillId="0" borderId="28" xfId="44" applyBorder="1"/>
    <xf numFmtId="0" fontId="26" fillId="0" borderId="28" xfId="44" applyFont="1" applyBorder="1" applyAlignment="1">
      <alignment horizontal="left" vertical="center" wrapText="1"/>
    </xf>
    <xf numFmtId="0" fontId="26" fillId="0" borderId="28" xfId="44" applyFont="1" applyBorder="1" applyAlignment="1">
      <alignment horizontal="left" vertical="center"/>
    </xf>
    <xf numFmtId="0" fontId="7" fillId="0" borderId="28" xfId="44" applyFont="1" applyBorder="1" applyAlignment="1">
      <alignment horizontal="center" vertical="center"/>
    </xf>
    <xf numFmtId="0" fontId="6" fillId="0" borderId="28" xfId="44" applyFont="1" applyBorder="1" applyAlignment="1">
      <alignment horizontal="center" vertical="center"/>
    </xf>
    <xf numFmtId="0" fontId="27" fillId="0" borderId="28" xfId="44" applyFont="1" applyBorder="1" applyAlignment="1">
      <alignment horizontal="left" vertical="center" wrapText="1"/>
    </xf>
    <xf numFmtId="0" fontId="6" fillId="0" borderId="28" xfId="44" applyFont="1" applyBorder="1" applyAlignment="1">
      <alignment horizontal="center" vertical="center" wrapText="1"/>
    </xf>
    <xf numFmtId="49" fontId="25" fillId="0" borderId="28" xfId="44" applyNumberFormat="1" applyFont="1" applyBorder="1" applyAlignment="1">
      <alignment horizontal="center" vertical="center"/>
    </xf>
    <xf numFmtId="0" fontId="6" fillId="0" borderId="26" xfId="44" applyFont="1" applyBorder="1" applyAlignment="1">
      <alignment horizontal="center" vertical="center" wrapText="1"/>
    </xf>
    <xf numFmtId="0" fontId="26" fillId="0" borderId="26" xfId="44" applyFont="1" applyBorder="1" applyAlignment="1">
      <alignment horizontal="left" vertical="center" wrapText="1"/>
    </xf>
    <xf numFmtId="0" fontId="26" fillId="0" borderId="26" xfId="44" applyFont="1" applyBorder="1" applyAlignment="1">
      <alignment horizontal="left" vertical="center"/>
    </xf>
    <xf numFmtId="0" fontId="7" fillId="0" borderId="26" xfId="44" applyFont="1" applyBorder="1" applyAlignment="1">
      <alignment horizontal="center" vertical="center"/>
    </xf>
    <xf numFmtId="0" fontId="6" fillId="0" borderId="26" xfId="44" applyFont="1" applyBorder="1" applyAlignment="1">
      <alignment horizontal="center" vertical="center"/>
    </xf>
    <xf numFmtId="0" fontId="27" fillId="0" borderId="26" xfId="44" applyFont="1" applyBorder="1" applyAlignment="1">
      <alignment horizontal="left" vertical="center" wrapText="1"/>
    </xf>
    <xf numFmtId="49" fontId="25" fillId="0" borderId="26" xfId="44" applyNumberFormat="1" applyFont="1" applyBorder="1" applyAlignment="1">
      <alignment horizontal="center" vertical="center"/>
    </xf>
    <xf numFmtId="0" fontId="41" fillId="0" borderId="1" xfId="44" applyFont="1" applyBorder="1" applyAlignment="1">
      <alignment horizontal="center" vertical="center" wrapText="1"/>
    </xf>
    <xf numFmtId="0" fontId="26" fillId="42" borderId="1" xfId="44" applyFont="1" applyFill="1" applyBorder="1" applyAlignment="1">
      <alignment horizontal="left" vertical="center" wrapText="1"/>
    </xf>
    <xf numFmtId="0" fontId="26" fillId="42" borderId="1" xfId="44" applyFont="1" applyFill="1" applyBorder="1" applyAlignment="1">
      <alignment horizontal="left" vertical="center"/>
    </xf>
    <xf numFmtId="0" fontId="7" fillId="42" borderId="1" xfId="44" applyFont="1" applyFill="1" applyBorder="1" applyAlignment="1">
      <alignment horizontal="center" vertical="center"/>
    </xf>
    <xf numFmtId="0" fontId="6" fillId="42" borderId="1" xfId="44" applyFont="1" applyFill="1" applyBorder="1" applyAlignment="1">
      <alignment horizontal="center" vertical="center"/>
    </xf>
    <xf numFmtId="49" fontId="25" fillId="42" borderId="1" xfId="44" applyNumberFormat="1" applyFont="1" applyFill="1" applyBorder="1" applyAlignment="1">
      <alignment horizontal="center" vertical="center"/>
    </xf>
    <xf numFmtId="0" fontId="6" fillId="46" borderId="1" xfId="44" applyFont="1" applyFill="1" applyBorder="1" applyAlignment="1">
      <alignment horizontal="center" vertical="center"/>
    </xf>
    <xf numFmtId="49" fontId="25" fillId="0" borderId="27" xfId="44" applyNumberFormat="1" applyFont="1" applyBorder="1" applyAlignment="1">
      <alignment horizontal="center" vertical="center"/>
    </xf>
    <xf numFmtId="49" fontId="25" fillId="0" borderId="25" xfId="44" applyNumberFormat="1" applyFont="1" applyBorder="1" applyAlignment="1">
      <alignment horizontal="center" vertical="center"/>
    </xf>
    <xf numFmtId="0" fontId="27" fillId="42" borderId="1" xfId="44" applyFont="1" applyFill="1" applyBorder="1" applyAlignment="1">
      <alignment horizontal="center" vertical="center" wrapText="1"/>
    </xf>
    <xf numFmtId="0" fontId="25" fillId="0" borderId="1" xfId="44" applyFont="1" applyBorder="1" applyAlignment="1">
      <alignment horizontal="center" vertical="center"/>
    </xf>
    <xf numFmtId="0" fontId="26" fillId="0" borderId="27" xfId="44" applyFont="1" applyBorder="1" applyAlignment="1">
      <alignment horizontal="left" vertical="center" wrapText="1"/>
    </xf>
    <xf numFmtId="0" fontId="26" fillId="0" borderId="27" xfId="44" applyFont="1" applyBorder="1" applyAlignment="1">
      <alignment horizontal="left" vertical="center"/>
    </xf>
    <xf numFmtId="0" fontId="7" fillId="0" borderId="27" xfId="44" applyFont="1" applyBorder="1" applyAlignment="1">
      <alignment horizontal="center" vertical="center"/>
    </xf>
    <xf numFmtId="0" fontId="6" fillId="0" borderId="27" xfId="44" applyFont="1" applyBorder="1" applyAlignment="1">
      <alignment horizontal="center" vertical="center"/>
    </xf>
    <xf numFmtId="0" fontId="27" fillId="0" borderId="27" xfId="44" applyFont="1" applyBorder="1" applyAlignment="1">
      <alignment horizontal="left" vertical="center" wrapText="1"/>
    </xf>
    <xf numFmtId="0" fontId="6" fillId="0" borderId="27" xfId="44" applyFont="1" applyBorder="1" applyAlignment="1">
      <alignment horizontal="center" vertical="center" wrapText="1"/>
    </xf>
    <xf numFmtId="0" fontId="25" fillId="0" borderId="27" xfId="44" applyFont="1" applyBorder="1" applyAlignment="1">
      <alignment horizontal="center" vertical="center"/>
    </xf>
    <xf numFmtId="0" fontId="4" fillId="0" borderId="44" xfId="44" applyBorder="1"/>
    <xf numFmtId="0" fontId="26" fillId="0" borderId="43" xfId="44" applyFont="1" applyBorder="1" applyAlignment="1">
      <alignment horizontal="left" vertical="center" wrapText="1"/>
    </xf>
    <xf numFmtId="0" fontId="26" fillId="0" borderId="43" xfId="44" applyFont="1" applyBorder="1" applyAlignment="1">
      <alignment horizontal="left" vertical="center"/>
    </xf>
    <xf numFmtId="0" fontId="7" fillId="0" borderId="43" xfId="44" applyFont="1" applyBorder="1" applyAlignment="1">
      <alignment horizontal="center" vertical="center"/>
    </xf>
    <xf numFmtId="0" fontId="6" fillId="0" borderId="43" xfId="44" applyFont="1" applyBorder="1" applyAlignment="1">
      <alignment horizontal="center" vertical="center"/>
    </xf>
    <xf numFmtId="0" fontId="27" fillId="0" borderId="43" xfId="44" applyFont="1" applyBorder="1" applyAlignment="1">
      <alignment horizontal="left" vertical="center" wrapText="1"/>
    </xf>
    <xf numFmtId="0" fontId="6" fillId="0" borderId="43" xfId="44" applyFont="1" applyBorder="1" applyAlignment="1">
      <alignment horizontal="center" vertical="center" wrapText="1"/>
    </xf>
    <xf numFmtId="0" fontId="25" fillId="0" borderId="43" xfId="44" applyFont="1" applyBorder="1" applyAlignment="1">
      <alignment horizontal="center" vertical="center"/>
    </xf>
    <xf numFmtId="0" fontId="4" fillId="46" borderId="0" xfId="44" applyFill="1"/>
    <xf numFmtId="49" fontId="25" fillId="2" borderId="1" xfId="44" applyNumberFormat="1" applyFont="1" applyFill="1" applyBorder="1" applyAlignment="1">
      <alignment horizontal="center" vertical="center" wrapText="1"/>
    </xf>
    <xf numFmtId="0" fontId="28" fillId="42" borderId="0" xfId="44" applyFont="1" applyFill="1"/>
    <xf numFmtId="165" fontId="28" fillId="42" borderId="0" xfId="44" applyNumberFormat="1" applyFont="1" applyFill="1"/>
    <xf numFmtId="164" fontId="29" fillId="42" borderId="0" xfId="44" applyNumberFormat="1" applyFont="1" applyFill="1" applyAlignment="1">
      <alignment horizontal="center"/>
    </xf>
    <xf numFmtId="0" fontId="4" fillId="42" borderId="2" xfId="44" applyFill="1" applyBorder="1"/>
    <xf numFmtId="0" fontId="30" fillId="42" borderId="2" xfId="44" applyFont="1" applyFill="1" applyBorder="1"/>
    <xf numFmtId="165" fontId="4" fillId="42" borderId="2" xfId="44" applyNumberFormat="1" applyFill="1" applyBorder="1"/>
    <xf numFmtId="164" fontId="4" fillId="42" borderId="2" xfId="44" applyNumberFormat="1" applyFill="1" applyBorder="1" applyAlignment="1">
      <alignment horizontal="center"/>
    </xf>
    <xf numFmtId="0" fontId="30" fillId="42" borderId="2" xfId="44" applyFont="1" applyFill="1" applyBorder="1" applyAlignment="1">
      <alignment horizontal="center"/>
    </xf>
    <xf numFmtId="0" fontId="37" fillId="42" borderId="0" xfId="44" applyFont="1" applyFill="1" applyAlignment="1">
      <alignment horizontal="center"/>
    </xf>
    <xf numFmtId="164" fontId="0" fillId="42" borderId="2" xfId="45" applyNumberFormat="1" applyFont="1" applyFill="1" applyBorder="1" applyAlignment="1">
      <alignment horizontal="center"/>
    </xf>
    <xf numFmtId="0" fontId="4" fillId="42" borderId="1" xfId="44" applyFill="1" applyBorder="1" applyAlignment="1">
      <alignment horizontal="center" vertical="center"/>
    </xf>
    <xf numFmtId="0" fontId="6" fillId="42" borderId="2" xfId="44" applyFont="1" applyFill="1" applyBorder="1" applyAlignment="1">
      <alignment vertical="center"/>
    </xf>
    <xf numFmtId="0" fontId="6" fillId="42" borderId="2" xfId="43" applyFont="1" applyFill="1" applyBorder="1" applyAlignment="1">
      <alignment horizontal="center"/>
    </xf>
    <xf numFmtId="0" fontId="6" fillId="42" borderId="2" xfId="44" applyFont="1" applyFill="1" applyBorder="1" applyAlignment="1">
      <alignment horizontal="center" vertical="center"/>
    </xf>
    <xf numFmtId="164" fontId="6" fillId="42" borderId="2" xfId="43" applyNumberFormat="1" applyFont="1" applyFill="1" applyBorder="1" applyAlignment="1">
      <alignment horizontal="center" vertical="center"/>
    </xf>
    <xf numFmtId="1" fontId="6" fillId="42" borderId="2" xfId="44" applyNumberFormat="1" applyFont="1" applyFill="1" applyBorder="1" applyAlignment="1">
      <alignment horizontal="center" vertical="center"/>
    </xf>
    <xf numFmtId="0" fontId="6" fillId="42" borderId="0" xfId="44" applyFont="1" applyFill="1"/>
    <xf numFmtId="49" fontId="6" fillId="42" borderId="2" xfId="44" applyNumberFormat="1" applyFont="1" applyFill="1" applyBorder="1" applyAlignment="1">
      <alignment horizontal="center" vertical="center"/>
    </xf>
    <xf numFmtId="0" fontId="6" fillId="42" borderId="1" xfId="44" applyFont="1" applyFill="1" applyBorder="1" applyAlignment="1">
      <alignment vertical="center"/>
    </xf>
    <xf numFmtId="0" fontId="7" fillId="42" borderId="1" xfId="44" applyFont="1" applyFill="1" applyBorder="1" applyAlignment="1">
      <alignment horizontal="left" vertical="center" wrapText="1"/>
    </xf>
    <xf numFmtId="0" fontId="7" fillId="42" borderId="1" xfId="44" applyFont="1" applyFill="1" applyBorder="1" applyAlignment="1">
      <alignment horizontal="left" vertical="center"/>
    </xf>
    <xf numFmtId="0" fontId="6" fillId="42" borderId="1" xfId="44" applyFont="1" applyFill="1" applyBorder="1" applyAlignment="1">
      <alignment horizontal="left" vertical="center" wrapText="1"/>
    </xf>
    <xf numFmtId="1" fontId="6" fillId="42" borderId="1" xfId="44" applyNumberFormat="1" applyFont="1" applyFill="1" applyBorder="1" applyAlignment="1">
      <alignment horizontal="center" vertical="center"/>
    </xf>
    <xf numFmtId="49" fontId="6" fillId="42" borderId="1" xfId="44" applyNumberFormat="1" applyFont="1" applyFill="1" applyBorder="1" applyAlignment="1">
      <alignment horizontal="center" vertical="center"/>
    </xf>
    <xf numFmtId="0" fontId="6" fillId="42" borderId="2" xfId="44" applyFont="1" applyFill="1" applyBorder="1" applyAlignment="1">
      <alignment horizontal="center"/>
    </xf>
    <xf numFmtId="49" fontId="6" fillId="42" borderId="1" xfId="44" applyNumberFormat="1" applyFont="1" applyFill="1" applyBorder="1" applyAlignment="1">
      <alignment horizontal="center" vertical="center" wrapText="1"/>
    </xf>
    <xf numFmtId="0" fontId="4" fillId="42" borderId="0" xfId="44" applyFill="1" applyAlignment="1">
      <alignment horizontal="center"/>
    </xf>
    <xf numFmtId="0" fontId="6" fillId="42" borderId="0" xfId="44" applyFont="1" applyFill="1" applyAlignment="1">
      <alignment horizontal="center" vertical="center" wrapText="1"/>
    </xf>
    <xf numFmtId="0" fontId="6" fillId="42" borderId="0" xfId="44" applyFont="1" applyFill="1" applyAlignment="1">
      <alignment horizontal="center" vertical="center"/>
    </xf>
    <xf numFmtId="0" fontId="7" fillId="42" borderId="0" xfId="44" applyFont="1" applyFill="1" applyAlignment="1">
      <alignment horizontal="center" vertical="center"/>
    </xf>
    <xf numFmtId="0" fontId="4" fillId="34" borderId="13" xfId="44" applyFill="1" applyBorder="1" applyAlignment="1">
      <alignment horizontal="center"/>
    </xf>
    <xf numFmtId="0" fontId="6" fillId="2" borderId="14" xfId="44" applyFont="1" applyFill="1" applyBorder="1" applyAlignment="1">
      <alignment horizontal="center" vertical="center"/>
    </xf>
    <xf numFmtId="0" fontId="6" fillId="0" borderId="1" xfId="44" applyFont="1" applyBorder="1" applyAlignment="1">
      <alignment horizontal="center"/>
    </xf>
    <xf numFmtId="0" fontId="6" fillId="42" borderId="1" xfId="44" applyFont="1" applyFill="1" applyBorder="1" applyAlignment="1">
      <alignment horizontal="center"/>
    </xf>
    <xf numFmtId="0" fontId="6" fillId="0" borderId="2" xfId="44" applyFont="1" applyBorder="1" applyAlignment="1">
      <alignment horizontal="center"/>
    </xf>
    <xf numFmtId="0" fontId="6" fillId="0" borderId="2" xfId="43" applyFont="1" applyBorder="1" applyAlignment="1">
      <alignment horizontal="center"/>
    </xf>
    <xf numFmtId="164" fontId="6" fillId="0" borderId="2" xfId="43" applyNumberFormat="1" applyFont="1" applyBorder="1" applyAlignment="1">
      <alignment horizontal="center" vertical="center"/>
    </xf>
    <xf numFmtId="165" fontId="6" fillId="0" borderId="2" xfId="43" applyNumberFormat="1" applyFont="1" applyBorder="1" applyAlignment="1">
      <alignment horizontal="center" vertical="center"/>
    </xf>
    <xf numFmtId="164" fontId="6" fillId="0" borderId="2" xfId="45" applyNumberFormat="1" applyFont="1" applyBorder="1" applyAlignment="1">
      <alignment horizontal="center" vertical="center"/>
    </xf>
    <xf numFmtId="0" fontId="6" fillId="42" borderId="2" xfId="43" applyFont="1" applyFill="1" applyBorder="1" applyAlignment="1">
      <alignment horizontal="center" vertical="center" wrapText="1"/>
    </xf>
    <xf numFmtId="49" fontId="6" fillId="0" borderId="2" xfId="43" applyNumberFormat="1" applyFont="1" applyBorder="1" applyAlignment="1">
      <alignment horizontal="left" vertical="center" wrapText="1"/>
    </xf>
    <xf numFmtId="49" fontId="6" fillId="0" borderId="2" xfId="43" applyNumberFormat="1" applyFont="1" applyBorder="1" applyAlignment="1">
      <alignment horizontal="left" vertical="center"/>
    </xf>
    <xf numFmtId="0" fontId="7" fillId="0" borderId="2" xfId="43" applyFont="1" applyBorder="1" applyAlignment="1">
      <alignment horizontal="left" vertical="center" wrapText="1"/>
    </xf>
    <xf numFmtId="0" fontId="6" fillId="2" borderId="1" xfId="44" applyFont="1" applyFill="1" applyBorder="1" applyAlignment="1">
      <alignment horizontal="center" wrapText="1"/>
    </xf>
    <xf numFmtId="0" fontId="6" fillId="0" borderId="0" xfId="44" applyFont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 wrapText="1"/>
    </xf>
    <xf numFmtId="0" fontId="0" fillId="0" borderId="2" xfId="0" applyFont="1" applyBorder="1"/>
    <xf numFmtId="1" fontId="0" fillId="0" borderId="0" xfId="0" applyNumberFormat="1" applyBorder="1"/>
    <xf numFmtId="49" fontId="3" fillId="42" borderId="1" xfId="44" applyNumberFormat="1" applyFont="1" applyFill="1" applyBorder="1" applyAlignment="1">
      <alignment horizontal="center" vertical="center"/>
    </xf>
    <xf numFmtId="0" fontId="6" fillId="38" borderId="2" xfId="0" applyFont="1" applyFill="1" applyBorder="1" applyAlignment="1">
      <alignment horizontal="center" vertical="center" wrapText="1"/>
    </xf>
    <xf numFmtId="0" fontId="6" fillId="37" borderId="2" xfId="0" applyFont="1" applyFill="1" applyBorder="1" applyAlignment="1">
      <alignment horizontal="left" vertical="center" wrapText="1"/>
    </xf>
    <xf numFmtId="0" fontId="42" fillId="0" borderId="29" xfId="0" applyFont="1" applyBorder="1"/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42" fillId="0" borderId="28" xfId="0" applyFont="1" applyBorder="1"/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49" fontId="2" fillId="0" borderId="1" xfId="44" applyNumberFormat="1" applyFont="1" applyBorder="1" applyAlignment="1">
      <alignment horizontal="center" vertical="center"/>
    </xf>
    <xf numFmtId="0" fontId="2" fillId="0" borderId="0" xfId="44" applyFont="1"/>
    <xf numFmtId="0" fontId="49" fillId="0" borderId="0" xfId="44" applyFont="1"/>
    <xf numFmtId="0" fontId="6" fillId="0" borderId="24" xfId="44" applyFont="1" applyBorder="1" applyAlignment="1">
      <alignment horizontal="center" vertical="center"/>
    </xf>
    <xf numFmtId="0" fontId="6" fillId="0" borderId="25" xfId="44" applyFont="1" applyBorder="1" applyAlignment="1">
      <alignment horizontal="center" vertical="center"/>
    </xf>
    <xf numFmtId="49" fontId="0" fillId="42" borderId="0" xfId="0" applyNumberFormat="1" applyFill="1" applyBorder="1" applyAlignment="1">
      <alignment horizontal="center" vertical="center"/>
    </xf>
    <xf numFmtId="49" fontId="25" fillId="42" borderId="0" xfId="0" applyNumberFormat="1" applyFont="1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6" fillId="42" borderId="0" xfId="0" applyFont="1" applyFill="1" applyBorder="1" applyAlignment="1">
      <alignment horizontal="center" vertical="center"/>
    </xf>
    <xf numFmtId="0" fontId="6" fillId="42" borderId="0" xfId="0" applyFont="1" applyFill="1" applyBorder="1" applyAlignment="1">
      <alignment horizontal="center" vertical="center" wrapText="1"/>
    </xf>
    <xf numFmtId="0" fontId="27" fillId="42" borderId="0" xfId="0" applyFont="1" applyFill="1" applyBorder="1" applyAlignment="1">
      <alignment horizontal="left" vertical="center" wrapText="1"/>
    </xf>
    <xf numFmtId="0" fontId="7" fillId="42" borderId="0" xfId="0" applyFont="1" applyFill="1" applyBorder="1" applyAlignment="1">
      <alignment horizontal="center" vertical="center"/>
    </xf>
    <xf numFmtId="0" fontId="26" fillId="42" borderId="0" xfId="0" applyFont="1" applyFill="1" applyBorder="1" applyAlignment="1">
      <alignment horizontal="left" vertical="center"/>
    </xf>
    <xf numFmtId="0" fontId="26" fillId="42" borderId="0" xfId="0" applyFont="1" applyFill="1" applyBorder="1" applyAlignment="1">
      <alignment horizontal="left" vertical="center" wrapText="1"/>
    </xf>
    <xf numFmtId="0" fontId="0" fillId="42" borderId="0" xfId="0" applyFill="1" applyBorder="1"/>
    <xf numFmtId="49" fontId="0" fillId="0" borderId="0" xfId="0" applyNumberForma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25" fillId="0" borderId="49" xfId="0" applyNumberFormat="1" applyFont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1" fontId="0" fillId="0" borderId="0" xfId="0" applyNumberFormat="1" applyBorder="1" applyAlignment="1"/>
    <xf numFmtId="1" fontId="6" fillId="2" borderId="0" xfId="0" applyNumberFormat="1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28" fillId="0" borderId="29" xfId="0" quotePrefix="1" applyFont="1" applyBorder="1"/>
    <xf numFmtId="0" fontId="6" fillId="0" borderId="29" xfId="0" applyFont="1" applyBorder="1"/>
    <xf numFmtId="49" fontId="0" fillId="0" borderId="28" xfId="0" applyNumberFormat="1" applyBorder="1" applyAlignment="1">
      <alignment horizontal="center" vertical="center"/>
    </xf>
    <xf numFmtId="0" fontId="28" fillId="0" borderId="28" xfId="0" quotePrefix="1" applyFont="1" applyBorder="1"/>
    <xf numFmtId="0" fontId="6" fillId="0" borderId="28" xfId="0" applyFont="1" applyBorder="1"/>
    <xf numFmtId="49" fontId="0" fillId="0" borderId="50" xfId="0" applyNumberFormat="1" applyBorder="1" applyAlignment="1">
      <alignment horizontal="center" vertical="center"/>
    </xf>
    <xf numFmtId="49" fontId="25" fillId="0" borderId="50" xfId="0" applyNumberFormat="1" applyFont="1" applyBorder="1" applyAlignment="1">
      <alignment horizontal="center" vertical="center"/>
    </xf>
    <xf numFmtId="0" fontId="28" fillId="0" borderId="44" xfId="0" applyFont="1" applyBorder="1"/>
    <xf numFmtId="0" fontId="6" fillId="0" borderId="47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7" fillId="0" borderId="5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 wrapText="1"/>
    </xf>
    <xf numFmtId="0" fontId="1" fillId="0" borderId="0" xfId="44" applyFont="1" applyAlignment="1">
      <alignment horizontal="center"/>
    </xf>
    <xf numFmtId="49" fontId="6" fillId="0" borderId="29" xfId="43" applyNumberFormat="1" applyFont="1" applyBorder="1" applyAlignment="1">
      <alignment horizontal="center" vertical="center"/>
    </xf>
    <xf numFmtId="49" fontId="42" fillId="0" borderId="29" xfId="43" applyNumberFormat="1" applyFont="1" applyBorder="1" applyAlignment="1">
      <alignment horizontal="center" vertical="center"/>
    </xf>
    <xf numFmtId="0" fontId="6" fillId="0" borderId="29" xfId="43" applyFont="1" applyBorder="1" applyAlignment="1">
      <alignment horizontal="center" vertical="center"/>
    </xf>
    <xf numFmtId="0" fontId="6" fillId="0" borderId="29" xfId="43" applyFont="1" applyBorder="1" applyAlignment="1">
      <alignment horizontal="center" vertical="center" wrapText="1"/>
    </xf>
    <xf numFmtId="1" fontId="6" fillId="0" borderId="29" xfId="43" applyNumberFormat="1" applyFont="1" applyBorder="1" applyAlignment="1">
      <alignment horizontal="center" vertical="center"/>
    </xf>
    <xf numFmtId="0" fontId="6" fillId="0" borderId="29" xfId="43" applyFont="1" applyBorder="1" applyAlignment="1">
      <alignment horizontal="left" vertical="center" wrapText="1"/>
    </xf>
    <xf numFmtId="0" fontId="7" fillId="0" borderId="29" xfId="43" applyFont="1" applyBorder="1" applyAlignment="1">
      <alignment horizontal="center" vertical="center"/>
    </xf>
    <xf numFmtId="0" fontId="7" fillId="0" borderId="29" xfId="43" applyFont="1" applyBorder="1" applyAlignment="1">
      <alignment horizontal="left" vertical="center"/>
    </xf>
    <xf numFmtId="0" fontId="7" fillId="0" borderId="29" xfId="43" applyFont="1" applyBorder="1" applyAlignment="1">
      <alignment horizontal="center" vertical="center" wrapText="1"/>
    </xf>
    <xf numFmtId="49" fontId="6" fillId="0" borderId="28" xfId="43" applyNumberFormat="1" applyFont="1" applyBorder="1" applyAlignment="1">
      <alignment horizontal="center" vertical="center"/>
    </xf>
    <xf numFmtId="0" fontId="49" fillId="0" borderId="44" xfId="44" applyFont="1" applyBorder="1" applyAlignment="1">
      <alignment horizontal="center"/>
    </xf>
    <xf numFmtId="0" fontId="6" fillId="0" borderId="28" xfId="43" applyFont="1" applyBorder="1" applyAlignment="1">
      <alignment horizontal="center" vertical="center"/>
    </xf>
    <xf numFmtId="0" fontId="6" fillId="0" borderId="28" xfId="43" applyFont="1" applyBorder="1" applyAlignment="1">
      <alignment horizontal="center" vertical="center" wrapText="1"/>
    </xf>
    <xf numFmtId="1" fontId="6" fillId="0" borderId="28" xfId="43" applyNumberFormat="1" applyFont="1" applyBorder="1" applyAlignment="1">
      <alignment horizontal="center" vertical="center"/>
    </xf>
    <xf numFmtId="0" fontId="6" fillId="0" borderId="28" xfId="43" applyFont="1" applyBorder="1" applyAlignment="1">
      <alignment horizontal="left" vertical="center" wrapText="1"/>
    </xf>
    <xf numFmtId="0" fontId="7" fillId="0" borderId="28" xfId="43" applyFont="1" applyBorder="1" applyAlignment="1">
      <alignment horizontal="center" vertical="center"/>
    </xf>
    <xf numFmtId="0" fontId="7" fillId="0" borderId="28" xfId="43" applyFont="1" applyBorder="1" applyAlignment="1">
      <alignment horizontal="left" vertical="center"/>
    </xf>
    <xf numFmtId="0" fontId="7" fillId="0" borderId="28" xfId="43" applyFont="1" applyBorder="1" applyAlignment="1">
      <alignment horizontal="center" vertical="center" wrapText="1"/>
    </xf>
    <xf numFmtId="49" fontId="6" fillId="0" borderId="45" xfId="43" applyNumberFormat="1" applyFont="1" applyBorder="1" applyAlignment="1">
      <alignment horizontal="center" vertical="center"/>
    </xf>
    <xf numFmtId="0" fontId="42" fillId="0" borderId="45" xfId="43" applyFont="1" applyBorder="1" applyAlignment="1">
      <alignment horizontal="center" vertical="center"/>
    </xf>
    <xf numFmtId="0" fontId="6" fillId="0" borderId="45" xfId="43" applyFont="1" applyBorder="1" applyAlignment="1">
      <alignment horizontal="center" vertical="center"/>
    </xf>
    <xf numFmtId="0" fontId="6" fillId="0" borderId="45" xfId="44" applyFont="1" applyBorder="1" applyAlignment="1">
      <alignment horizontal="center" vertical="center"/>
    </xf>
    <xf numFmtId="0" fontId="6" fillId="0" borderId="45" xfId="43" applyFont="1" applyBorder="1" applyAlignment="1">
      <alignment horizontal="center" vertical="center" wrapText="1"/>
    </xf>
    <xf numFmtId="1" fontId="6" fillId="0" borderId="45" xfId="43" applyNumberFormat="1" applyFont="1" applyBorder="1" applyAlignment="1">
      <alignment horizontal="center" vertical="center"/>
    </xf>
    <xf numFmtId="0" fontId="6" fillId="0" borderId="45" xfId="43" applyFont="1" applyBorder="1" applyAlignment="1">
      <alignment horizontal="left" vertical="center" wrapText="1"/>
    </xf>
    <xf numFmtId="0" fontId="7" fillId="0" borderId="45" xfId="43" applyFont="1" applyBorder="1" applyAlignment="1">
      <alignment horizontal="center" vertical="center"/>
    </xf>
    <xf numFmtId="0" fontId="7" fillId="0" borderId="45" xfId="43" applyFont="1" applyBorder="1" applyAlignment="1">
      <alignment horizontal="left" vertical="center"/>
    </xf>
    <xf numFmtId="0" fontId="7" fillId="0" borderId="45" xfId="43" applyFont="1" applyBorder="1" applyAlignment="1">
      <alignment horizontal="center" vertical="center" wrapText="1"/>
    </xf>
    <xf numFmtId="0" fontId="4" fillId="0" borderId="46" xfId="44" applyBorder="1"/>
    <xf numFmtId="0" fontId="49" fillId="0" borderId="2" xfId="44" applyFont="1" applyBorder="1" applyAlignment="1">
      <alignment horizontal="center"/>
    </xf>
    <xf numFmtId="0" fontId="49" fillId="0" borderId="28" xfId="44" applyFont="1" applyBorder="1" applyAlignment="1">
      <alignment horizontal="center"/>
    </xf>
    <xf numFmtId="49" fontId="6" fillId="0" borderId="48" xfId="43" applyNumberFormat="1" applyFont="1" applyBorder="1" applyAlignment="1">
      <alignment horizontal="center" vertical="center"/>
    </xf>
    <xf numFmtId="0" fontId="49" fillId="0" borderId="48" xfId="44" applyFont="1" applyBorder="1" applyAlignment="1">
      <alignment horizontal="center"/>
    </xf>
    <xf numFmtId="0" fontId="6" fillId="0" borderId="48" xfId="43" applyFont="1" applyBorder="1" applyAlignment="1">
      <alignment horizontal="center" vertical="center"/>
    </xf>
    <xf numFmtId="0" fontId="6" fillId="0" borderId="48" xfId="44" applyFont="1" applyBorder="1" applyAlignment="1">
      <alignment horizontal="center" vertical="center"/>
    </xf>
    <xf numFmtId="0" fontId="6" fillId="0" borderId="48" xfId="43" applyFont="1" applyBorder="1" applyAlignment="1">
      <alignment horizontal="center" vertical="center" wrapText="1"/>
    </xf>
    <xf numFmtId="1" fontId="6" fillId="0" borderId="48" xfId="43" applyNumberFormat="1" applyFont="1" applyBorder="1" applyAlignment="1">
      <alignment horizontal="center" vertical="center"/>
    </xf>
    <xf numFmtId="0" fontId="6" fillId="0" borderId="48" xfId="43" applyFont="1" applyBorder="1" applyAlignment="1">
      <alignment horizontal="left" vertical="center" wrapText="1"/>
    </xf>
    <xf numFmtId="0" fontId="7" fillId="0" borderId="48" xfId="43" applyFont="1" applyBorder="1" applyAlignment="1">
      <alignment horizontal="center" vertical="center"/>
    </xf>
    <xf numFmtId="0" fontId="7" fillId="0" borderId="48" xfId="43" applyFont="1" applyBorder="1" applyAlignment="1">
      <alignment horizontal="left" vertical="center"/>
    </xf>
    <xf numFmtId="0" fontId="7" fillId="0" borderId="48" xfId="43" applyFont="1" applyBorder="1" applyAlignment="1">
      <alignment horizontal="center" vertical="center" wrapText="1"/>
    </xf>
    <xf numFmtId="0" fontId="4" fillId="0" borderId="0" xfId="44" applyBorder="1"/>
    <xf numFmtId="0" fontId="49" fillId="0" borderId="29" xfId="44" applyFont="1" applyBorder="1" applyAlignment="1">
      <alignment horizontal="center"/>
    </xf>
    <xf numFmtId="0" fontId="26" fillId="37" borderId="1" xfId="0" applyFont="1" applyFill="1" applyBorder="1" applyAlignment="1">
      <alignment horizontal="left" vertical="center" wrapText="1"/>
    </xf>
    <xf numFmtId="0" fontId="6" fillId="37" borderId="1" xfId="0" applyFont="1" applyFill="1" applyBorder="1" applyAlignment="1">
      <alignment horizontal="center" vertical="center" wrapText="1"/>
    </xf>
    <xf numFmtId="0" fontId="27" fillId="37" borderId="1" xfId="0" applyFont="1" applyFill="1" applyBorder="1" applyAlignment="1">
      <alignment horizontal="left" vertical="center" wrapText="1"/>
    </xf>
    <xf numFmtId="0" fontId="50" fillId="0" borderId="0" xfId="0" applyFont="1"/>
    <xf numFmtId="0" fontId="50" fillId="0" borderId="0" xfId="0" applyFont="1" applyFill="1" applyBorder="1"/>
    <xf numFmtId="0" fontId="51" fillId="37" borderId="0" xfId="0" applyFont="1" applyFill="1"/>
    <xf numFmtId="0" fontId="50" fillId="0" borderId="2" xfId="0" applyFont="1" applyFill="1" applyBorder="1"/>
    <xf numFmtId="0" fontId="51" fillId="48" borderId="0" xfId="0" applyFont="1" applyFill="1"/>
    <xf numFmtId="0" fontId="51" fillId="47" borderId="0" xfId="0" applyFont="1" applyFill="1"/>
    <xf numFmtId="0" fontId="6" fillId="0" borderId="21" xfId="44" applyFont="1" applyBorder="1" applyAlignment="1">
      <alignment horizontal="left" vertical="top" wrapText="1"/>
    </xf>
    <xf numFmtId="0" fontId="29" fillId="0" borderId="2" xfId="44" applyFont="1" applyBorder="1" applyAlignment="1">
      <alignment horizontal="center"/>
    </xf>
    <xf numFmtId="0" fontId="30" fillId="0" borderId="12" xfId="44" applyFont="1" applyBorder="1" applyAlignment="1">
      <alignment horizontal="left"/>
    </xf>
    <xf numFmtId="0" fontId="30" fillId="0" borderId="14" xfId="44" applyFont="1" applyBorder="1" applyAlignment="1">
      <alignment horizontal="left"/>
    </xf>
    <xf numFmtId="0" fontId="6" fillId="0" borderId="2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6" fillId="0" borderId="21" xfId="44" applyFont="1" applyBorder="1" applyAlignment="1">
      <alignment horizontal="left" vertical="center" wrapText="1"/>
    </xf>
    <xf numFmtId="0" fontId="29" fillId="0" borderId="12" xfId="44" applyFont="1" applyBorder="1" applyAlignment="1">
      <alignment horizontal="center"/>
    </xf>
    <xf numFmtId="0" fontId="29" fillId="0" borderId="13" xfId="44" applyFont="1" applyBorder="1" applyAlignment="1">
      <alignment horizontal="center"/>
    </xf>
    <xf numFmtId="0" fontId="29" fillId="0" borderId="14" xfId="44" applyFont="1" applyBorder="1" applyAlignment="1">
      <alignment horizontal="center"/>
    </xf>
    <xf numFmtId="49" fontId="47" fillId="47" borderId="33" xfId="44" applyNumberFormat="1" applyFont="1" applyFill="1" applyBorder="1" applyAlignment="1">
      <alignment horizontal="center" vertical="center" wrapText="1"/>
    </xf>
    <xf numFmtId="49" fontId="48" fillId="47" borderId="0" xfId="44" applyNumberFormat="1" applyFont="1" applyFill="1" applyAlignment="1">
      <alignment horizontal="center" vertical="center" wrapText="1"/>
    </xf>
    <xf numFmtId="49" fontId="48" fillId="47" borderId="1" xfId="44" applyNumberFormat="1" applyFont="1" applyFill="1" applyBorder="1" applyAlignment="1">
      <alignment horizontal="center" vertical="center" wrapText="1"/>
    </xf>
    <xf numFmtId="49" fontId="47" fillId="47" borderId="33" xfId="44" applyNumberFormat="1" applyFont="1" applyFill="1" applyBorder="1" applyAlignment="1">
      <alignment horizontal="center" vertical="center"/>
    </xf>
    <xf numFmtId="49" fontId="47" fillId="47" borderId="0" xfId="44" applyNumberFormat="1" applyFont="1" applyFill="1" applyAlignment="1">
      <alignment horizontal="center" vertical="center"/>
    </xf>
    <xf numFmtId="49" fontId="47" fillId="47" borderId="1" xfId="44" applyNumberFormat="1" applyFont="1" applyFill="1" applyBorder="1" applyAlignment="1">
      <alignment horizontal="center" vertical="center"/>
    </xf>
    <xf numFmtId="0" fontId="29" fillId="42" borderId="2" xfId="44" applyFont="1" applyFill="1" applyBorder="1" applyAlignment="1">
      <alignment horizontal="center"/>
    </xf>
    <xf numFmtId="0" fontId="30" fillId="42" borderId="12" xfId="44" applyFont="1" applyFill="1" applyBorder="1" applyAlignment="1">
      <alignment horizontal="left"/>
    </xf>
    <xf numFmtId="0" fontId="30" fillId="42" borderId="14" xfId="44" applyFont="1" applyFill="1" applyBorder="1" applyAlignment="1">
      <alignment horizontal="left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46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44"/>
    <cellStyle name="Obliczenia" xfId="11" builtinId="22" customBuiltin="1"/>
    <cellStyle name="Procentowy" xfId="42" builtinId="5"/>
    <cellStyle name="Procentowy 2" xfId="4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843"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6600"/>
      <color rgb="FFCC3300"/>
      <color rgb="FFCC9900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4181312695195E-2"/>
          <c:y val="0.30663724785968821"/>
          <c:w val="0.57001962644466131"/>
          <c:h val="0.587302961456839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650-4FB3-AA6D-A93965D5E937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650-4FB3-AA6D-A93965D5E9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 Odolanów-.... (gr. gminy)'!$L$120:$L$122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'Z Odolanów-.... (gr. gminy)'!$M$120:$M$122</c:f>
              <c:numCache>
                <c:formatCode>0.0%</c:formatCode>
                <c:ptCount val="3"/>
                <c:pt idx="0">
                  <c:v>0.88461538461538447</c:v>
                </c:pt>
                <c:pt idx="1">
                  <c:v>8.9743589743589744E-2</c:v>
                </c:pt>
                <c:pt idx="2">
                  <c:v>2.5641025641025637E-2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50-4FB3-AA6D-A93965D5E9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  <c:extLst>
              <c:ext xmlns:c16="http://schemas.microsoft.com/office/drawing/2014/chart" uri="{C3380CC4-5D6E-409C-BE32-E72D297353CC}">
                <c16:uniqueId val="{00000001-A4A1-435F-837D-902C259FB89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A4A1-435F-837D-902C259FB89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A4A1-435F-837D-902C259FB8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'Antonin-Odolanów-...'!$K$651:$K$653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'Antonin-Odolanów-...'!$L$651:$L$653</c:f>
              <c:numCache>
                <c:formatCode>0.0%</c:formatCode>
                <c:ptCount val="3"/>
                <c:pt idx="0">
                  <c:v>0.34142394822006472</c:v>
                </c:pt>
                <c:pt idx="1">
                  <c:v>0.14886731391585761</c:v>
                </c:pt>
                <c:pt idx="2">
                  <c:v>0.50970873786407767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A1-435F-837D-902C259FB8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E92-4EB0-AA26-9AB4CEE2A55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E92-4EB0-AA26-9AB4CEE2A555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9E92-4EB0-AA26-9AB4CEE2A55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'wokół gminy Twardogóra'!$K$517:$K$519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'wokół gminy Twardogóra'!$L$517:$L$519</c:f>
              <c:numCache>
                <c:formatCode>0.0%</c:formatCode>
                <c:ptCount val="3"/>
                <c:pt idx="0">
                  <c:v>0.71488469601677151</c:v>
                </c:pt>
                <c:pt idx="1">
                  <c:v>0.19916142557651995</c:v>
                </c:pt>
                <c:pt idx="2">
                  <c:v>8.5953878406708609E-2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92-4EB0-AA26-9AB4CEE2A55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F615-40FE-A410-8BC4964D156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615-40FE-A410-8BC4964D156B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F615-40FE-A410-8BC4964D15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'wokół gminy Twardogóra'!$K$511:$K$513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'wokół gminy Twardogóra'!$L$511:$L$513</c:f>
              <c:numCache>
                <c:formatCode>0.0%</c:formatCode>
                <c:ptCount val="3"/>
                <c:pt idx="0">
                  <c:v>0.42348008385744229</c:v>
                </c:pt>
                <c:pt idx="1">
                  <c:v>0.17400419287211738</c:v>
                </c:pt>
                <c:pt idx="2">
                  <c:v>0.40251572327044016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15-40FE-A410-8BC4964D15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  <c:extLst>
              <c:ext xmlns:c16="http://schemas.microsoft.com/office/drawing/2014/chart" uri="{C3380CC4-5D6E-409C-BE32-E72D297353CC}">
                <c16:uniqueId val="{00000001-1605-40F6-AE88-7286E50D2C8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1605-40F6-AE88-7286E50D2C83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605-40F6-AE88-7286E50D2C8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'Antonin-Ostrów Wlkp.'!$K$184:$K$186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'Antonin-Ostrów Wlkp.'!$L$184:$L$186</c:f>
              <c:numCache>
                <c:formatCode>0.0%</c:formatCode>
                <c:ptCount val="3"/>
                <c:pt idx="0">
                  <c:v>0.49206349206349209</c:v>
                </c:pt>
                <c:pt idx="1">
                  <c:v>0.50793650793650802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05-40F6-AE88-7286E50D2C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C18-4319-B8EA-E02D18AB07DC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18-4319-B8EA-E02D18AB07D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3C18-4319-B8EA-E02D18AB07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'Antonin-Ostrów Wlkp.'!$K$178:$K$180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'Antonin-Ostrów Wlkp.'!$L$178:$L$180</c:f>
              <c:numCache>
                <c:formatCode>0.0%</c:formatCode>
                <c:ptCount val="3"/>
                <c:pt idx="0">
                  <c:v>0.2142857142857143</c:v>
                </c:pt>
                <c:pt idx="1">
                  <c:v>0.18253968253968253</c:v>
                </c:pt>
                <c:pt idx="2">
                  <c:v>0.60317460317460325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18-4319-B8EA-E02D18AB07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03BB-4171-AE85-C323EDD5028F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3BB-4171-AE85-C323EDD5028F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03BB-4171-AE85-C323EDD502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'wokół Twardogóry'!$G$345:$G$347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'wokół Twardogóry'!$H$345:$H$347</c:f>
              <c:numCache>
                <c:formatCode>0.0%</c:formatCode>
                <c:ptCount val="3"/>
                <c:pt idx="0">
                  <c:v>0.50714285714285712</c:v>
                </c:pt>
                <c:pt idx="1">
                  <c:v>0.35357142857142859</c:v>
                </c:pt>
                <c:pt idx="2">
                  <c:v>0.13928571428571429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BB-4171-AE85-C323EDD502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FECA-4A61-B09A-F550948F7ADD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A-4A61-B09A-F550948F7ADD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FECA-4A61-B09A-F550948F7AD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'wokół Twardogóry'!$G$339:$G$341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'wokół Twardogóry'!$H$339:$H$341</c:f>
              <c:numCache>
                <c:formatCode>0.0%</c:formatCode>
                <c:ptCount val="3"/>
                <c:pt idx="0">
                  <c:v>0.46785714285714286</c:v>
                </c:pt>
                <c:pt idx="1">
                  <c:v>8.2142857142857142E-2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A-4A61-B09A-F550948F7A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570-49F9-A839-B52270C65D7D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570-49F9-A839-B52270C65D7D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A570-49F9-A839-B52270C65D7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'Możdżanów-Luboradów'!$K$156:$K$158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'Możdżanów-Luboradów'!$L$156:$L$158</c:f>
              <c:numCache>
                <c:formatCode>0.0%</c:formatCode>
                <c:ptCount val="3"/>
                <c:pt idx="0">
                  <c:v>0.47747747747747749</c:v>
                </c:pt>
                <c:pt idx="1">
                  <c:v>0.48648648648648657</c:v>
                </c:pt>
                <c:pt idx="2">
                  <c:v>3.6036036036036036E-2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0-49F9-A839-B52270C65D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3D79-4D32-AA23-2B831697D78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D79-4D32-AA23-2B831697D78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3D79-4D32-AA23-2B831697D78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'Możdżanów-Luboradów'!$K$150:$K$152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'Możdżanów-Luboradów'!$L$150:$L$152</c:f>
              <c:numCache>
                <c:formatCode>0.0%</c:formatCode>
                <c:ptCount val="3"/>
                <c:pt idx="0">
                  <c:v>0.28828828828828829</c:v>
                </c:pt>
                <c:pt idx="1">
                  <c:v>0.17117117117117117</c:v>
                </c:pt>
                <c:pt idx="2">
                  <c:v>0.54054054054054057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9-4D32-AA23-2B831697D7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4181312695195E-2"/>
          <c:y val="0.30663724785968821"/>
          <c:w val="0.57001962644466131"/>
          <c:h val="0.58730296145683925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DDDA-429E-94C3-72BB61D377DA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DDA-429E-94C3-72BB61D377DA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DDDA-429E-94C3-72BB61D377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 Krośnice-Wąbnice'!$K$102:$K$104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 Krośnice-Wąbnice'!$L$102:$L$104</c:f>
              <c:numCache>
                <c:formatCode>0.0%</c:formatCode>
                <c:ptCount val="3"/>
                <c:pt idx="0">
                  <c:v>0.88235294117647056</c:v>
                </c:pt>
                <c:pt idx="1">
                  <c:v>0.11764705882352941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DA-429E-94C3-72BB61D377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5EE8-4FE4-A95F-FC20BF21AD73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E8-4FE4-A95F-FC20BF21AD7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5EE8-4FE4-A95F-FC20BF21AD7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 Odolanów-.... (gr. gminy)'!$L$114:$L$116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'Z Odolanów-.... (gr. gminy)'!$M$114:$M$116</c:f>
              <c:numCache>
                <c:formatCode>0.0%</c:formatCode>
                <c:ptCount val="3"/>
                <c:pt idx="0">
                  <c:v>0.76923076923076938</c:v>
                </c:pt>
                <c:pt idx="1">
                  <c:v>0.19230769230769235</c:v>
                </c:pt>
                <c:pt idx="2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E8-4FE4-A95F-FC20BF21AD7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38B6-486B-84D8-78CD0E5C6AA0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8B6-486B-84D8-78CD0E5C6AA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38B6-486B-84D8-78CD0E5C6AA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 Krośnice-Wąbnice'!$K$96:$K$98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 Krośnice-Wąbnice'!$L$96:$L$98</c:f>
              <c:numCache>
                <c:formatCode>0.0%</c:formatCode>
                <c:ptCount val="3"/>
                <c:pt idx="0">
                  <c:v>0.49019607843137247</c:v>
                </c:pt>
                <c:pt idx="1">
                  <c:v>0.35294117647058826</c:v>
                </c:pt>
                <c:pt idx="2">
                  <c:v>0.15686274509803921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B6-486B-84D8-78CD0E5C6A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1040-4466-A8FB-3E2E0F3734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040-4466-A8FB-3E2E0F37346E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1040-4466-A8FB-3E2E0F37346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'ok. Chynowej gm. Przygodzice'!$G$75:$G$77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'ok. Chynowej gm. Przygodzice'!$H$75:$H$77</c:f>
              <c:numCache>
                <c:formatCode>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0-4466-A8FB-3E2E0F3734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0-DF94-41F6-A9BF-67311C8CACC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F94-41F6-A9BF-67311C8CACC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DF94-41F6-A9BF-67311C8CACC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'ok. Chynowej gm. Przygodzice'!$G$69:$G$71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'ok. Chynowej gm. Przygodzice'!$H$69:$H$71</c:f>
              <c:numCache>
                <c:formatCode>0.0%</c:formatCode>
                <c:ptCount val="3"/>
                <c:pt idx="0">
                  <c:v>0.4</c:v>
                </c:pt>
                <c:pt idx="1">
                  <c:v>0.1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4-41F6-A9BF-67311C8CAC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61F8-424C-A1C0-1A4E819AD7B6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1F8-424C-A1C0-1A4E819AD7B6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61F8-424C-A1C0-1A4E819AD7B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'im. Chopina'!$G$100:$G$102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'im. Chopina'!$H$100:$H$102</c:f>
              <c:numCache>
                <c:formatCode>0.0%</c:formatCode>
                <c:ptCount val="3"/>
                <c:pt idx="0">
                  <c:v>0.94117647058823528</c:v>
                </c:pt>
                <c:pt idx="1">
                  <c:v>5.8823529411764705E-2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8-424C-A1C0-1A4E819AD7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0-A34C-4557-A00A-299E73B29545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34C-4557-A00A-299E73B2954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A34C-4557-A00A-299E73B295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'im. Chopina'!$G$94:$G$96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'im. Chopina'!$H$94:$H$96</c:f>
              <c:numCache>
                <c:formatCode>0.0%</c:formatCode>
                <c:ptCount val="3"/>
                <c:pt idx="0">
                  <c:v>0.6470588235294118</c:v>
                </c:pt>
                <c:pt idx="1">
                  <c:v>5.8823529411764705E-2</c:v>
                </c:pt>
                <c:pt idx="2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C-4557-A00A-299E73B295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4181312695195E-2"/>
          <c:y val="0.30663724785968821"/>
          <c:w val="0.57001962644466131"/>
          <c:h val="0.587302961456839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5167-47A1-B5B0-F76CD7D2C7A3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167-47A1-B5B0-F76CD7D2C7A3}"/>
              </c:ext>
            </c:extLst>
          </c:dPt>
          <c:dPt>
            <c:idx val="2"/>
            <c:bubble3D val="0"/>
            <c:spPr>
              <a:solidFill>
                <a:srgbClr val="FF8F8F"/>
              </a:solidFill>
            </c:spPr>
            <c:extLst>
              <c:ext xmlns:c16="http://schemas.microsoft.com/office/drawing/2014/chart" uri="{C3380CC4-5D6E-409C-BE32-E72D297353CC}">
                <c16:uniqueId val="{00000005-5167-47A1-B5B0-F76CD7D2C7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'transwielkop. (Wysocko-Antonin)'!$L$275:$L$277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'transwielkop. (Wysocko-Antonin)'!$M$275:$M$277</c:f>
              <c:numCache>
                <c:formatCode>0.0%</c:formatCode>
                <c:ptCount val="3"/>
                <c:pt idx="0">
                  <c:v>0.70305676855895194</c:v>
                </c:pt>
                <c:pt idx="1">
                  <c:v>0.29694323144104806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67-47A1-B5B0-F76CD7D2C7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33E-41BE-902E-A58352D4CB2A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3E-41BE-902E-A58352D4CB2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133E-41BE-902E-A58352D4CB2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'transwielkop. (Wysocko-Antonin)'!$L$269:$L$271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'transwielkop. (Wysocko-Antonin)'!$M$269:$M$271</c:f>
              <c:numCache>
                <c:formatCode>0.0%</c:formatCode>
                <c:ptCount val="3"/>
                <c:pt idx="0">
                  <c:v>0.45414847161572053</c:v>
                </c:pt>
                <c:pt idx="1">
                  <c:v>0.2576419213973799</c:v>
                </c:pt>
                <c:pt idx="2">
                  <c:v>0.28820960698689957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3E-41BE-902E-A58352D4CB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4181312695195E-2"/>
          <c:y val="0.30663724785968821"/>
          <c:w val="0.57001962644466131"/>
          <c:h val="0.58730296145683925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353-4EBB-B08D-C4A8CA8EF4B9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353-4EBB-B08D-C4A8CA8EF4B9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A353-4EBB-B08D-C4A8CA8EF4B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'Gęślina-Krośnice'!$K$116:$K$118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'Gęślina-Krośnice'!$L$116:$L$118</c:f>
              <c:numCache>
                <c:formatCode>0.0%</c:formatCode>
                <c:ptCount val="3"/>
                <c:pt idx="0">
                  <c:v>0.81428571428571428</c:v>
                </c:pt>
                <c:pt idx="1">
                  <c:v>0.18571428571428575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53-4EBB-B08D-C4A8CA8EF4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19BD-4A84-B05E-6EB6CC77BAB5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9BD-4A84-B05E-6EB6CC77BAB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19BD-4A84-B05E-6EB6CC77BAB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'Gęślina-Krośnice'!$K$110:$K$112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'Gęślina-Krośnice'!$L$110:$L$112</c:f>
              <c:numCache>
                <c:formatCode>0.0%</c:formatCode>
                <c:ptCount val="3"/>
                <c:pt idx="0">
                  <c:v>0.34285714285714286</c:v>
                </c:pt>
                <c:pt idx="1">
                  <c:v>0.22857142857142859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BD-4A84-B05E-6EB6CC77BA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123-409D-A530-3BE7D692D1FE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123-409D-A530-3BE7D692D1FE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C123-409D-A530-3BE7D692D1F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'Wysocko M.-Moja Wola'!$K$368:$K$370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'Wysocko M.-Moja Wola'!$L$368:$L$370</c:f>
              <c:numCache>
                <c:formatCode>0.0%</c:formatCode>
                <c:ptCount val="3"/>
                <c:pt idx="0">
                  <c:v>0.73556231003039518</c:v>
                </c:pt>
                <c:pt idx="1">
                  <c:v>0.20972644376899696</c:v>
                </c:pt>
                <c:pt idx="2">
                  <c:v>5.4711246200607903E-2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3-409D-A530-3BE7D692D1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0-30D1-4083-82B0-E70FEDD6237E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D1-4083-82B0-E70FEDD6237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30D1-4083-82B0-E70FEDD623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'Wysocko M.-Moja Wola'!$K$362:$K$364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'Wysocko M.-Moja Wola'!$L$362:$L$364</c:f>
              <c:numCache>
                <c:formatCode>0.0%</c:formatCode>
                <c:ptCount val="3"/>
                <c:pt idx="0">
                  <c:v>0.43465045592705165</c:v>
                </c:pt>
                <c:pt idx="1">
                  <c:v>0.13373860182370817</c:v>
                </c:pt>
                <c:pt idx="2">
                  <c:v>0.43161094224924013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1-4083-82B0-E70FEDD623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4892-4B99-9285-AF8281869BF6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892-4B99-9285-AF8281869BF6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4892-4B99-9285-AF8281869BF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'pętla Wzgórz Krośnickich'!$K$448:$K$450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'pętla Wzgórz Krośnickich'!$L$448:$L$450</c:f>
              <c:numCache>
                <c:formatCode>0.0%</c:formatCode>
                <c:ptCount val="3"/>
                <c:pt idx="0">
                  <c:v>0.66992665036674814</c:v>
                </c:pt>
                <c:pt idx="1">
                  <c:v>0.33007334963325191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92-4B99-9285-AF8281869B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167E-44BD-B94D-9A360B4AB160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67E-44BD-B94D-9A360B4AB16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167E-44BD-B94D-9A360B4AB16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'pętla Wzgórz Krośnickich'!$K$442:$K$444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'pętla Wzgórz Krośnickich'!$L$442:$L$444</c:f>
              <c:numCache>
                <c:formatCode>0.0%</c:formatCode>
                <c:ptCount val="3"/>
                <c:pt idx="0">
                  <c:v>0.34718826405867975</c:v>
                </c:pt>
                <c:pt idx="1">
                  <c:v>0.1491442542787286</c:v>
                </c:pt>
                <c:pt idx="2">
                  <c:v>0.50366748166259179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7E-44BD-B94D-9A360B4AB1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D33-4079-83F6-041EA9B5395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D33-4079-83F6-041EA9B53951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5-FD33-4079-83F6-041EA9B539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'Bukowinka - Gola Wlk.'!$G$231:$G$233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'Bukowinka - Gola Wlk.'!$H$231:$H$233</c:f>
              <c:numCache>
                <c:formatCode>0.0%</c:formatCode>
                <c:ptCount val="3"/>
                <c:pt idx="0">
                  <c:v>0.82317073170731714</c:v>
                </c:pt>
                <c:pt idx="1">
                  <c:v>0.15853658536585369</c:v>
                </c:pt>
                <c:pt idx="2">
                  <c:v>1.8292682926829271E-2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33-4079-83F6-041EA9B539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1-57B2-4FAC-BFA2-36534D6160F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7B2-4FAC-BFA2-36534D6160FF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57B2-4FAC-BFA2-36534D6160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'Bukowinka - Gola Wlk.'!$G$225:$G$227</c:f>
              <c:strCache>
                <c:ptCount val="3"/>
                <c:pt idx="0">
                  <c:v>zabudowa</c:v>
                </c:pt>
                <c:pt idx="1">
                  <c:v>otwarty</c:v>
                </c:pt>
                <c:pt idx="2">
                  <c:v>las</c:v>
                </c:pt>
              </c:strCache>
            </c:strRef>
          </c:cat>
          <c:val>
            <c:numRef>
              <c:f>'Bukowinka - Gola Wlk.'!$H$225:$H$227</c:f>
              <c:numCache>
                <c:formatCode>0.0%</c:formatCode>
                <c:ptCount val="3"/>
                <c:pt idx="0">
                  <c:v>0.65853658536585369</c:v>
                </c:pt>
                <c:pt idx="1">
                  <c:v>7.3170731707317069E-2</c:v>
                </c:pt>
                <c:pt idx="2">
                  <c:v>0.26829268292682928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B2-4FAC-BFA2-36534D6160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B0E-40A8-ACB6-9016ADE7D143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B0E-40A8-ACB6-9016ADE7D143}"/>
              </c:ext>
            </c:extLst>
          </c:dPt>
          <c:dPt>
            <c:idx val="2"/>
            <c:bubble3D val="0"/>
            <c:spPr>
              <a:solidFill>
                <a:srgbClr val="FF8F8F"/>
              </a:solidFill>
            </c:spPr>
            <c:extLst>
              <c:ext xmlns:c16="http://schemas.microsoft.com/office/drawing/2014/chart" uri="{C3380CC4-5D6E-409C-BE32-E72D297353CC}">
                <c16:uniqueId val="{00000005-3B0E-40A8-ACB6-9016ADE7D1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'Antonin-Odolanów-...'!$K$657:$K$659</c:f>
              <c:strCache>
                <c:ptCount val="3"/>
                <c:pt idx="0">
                  <c:v>utwardzona</c:v>
                </c:pt>
                <c:pt idx="1">
                  <c:v>gruntowa</c:v>
                </c:pt>
                <c:pt idx="2">
                  <c:v>piaszczysta</c:v>
                </c:pt>
              </c:strCache>
            </c:strRef>
          </c:cat>
          <c:val>
            <c:numRef>
              <c:f>'Antonin-Odolanów-...'!$L$657:$L$659</c:f>
              <c:numCache>
                <c:formatCode>0.0%</c:formatCode>
                <c:ptCount val="3"/>
                <c:pt idx="0">
                  <c:v>0.71197411003236244</c:v>
                </c:pt>
                <c:pt idx="1">
                  <c:v>0.21359223300970873</c:v>
                </c:pt>
                <c:pt idx="2">
                  <c:v>7.4433656957928807E-2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0E-40A8-ACB6-9016ADE7D1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125</xdr:row>
      <xdr:rowOff>150450</xdr:rowOff>
    </xdr:from>
    <xdr:to>
      <xdr:col>5</xdr:col>
      <xdr:colOff>165606</xdr:colOff>
      <xdr:row>143</xdr:row>
      <xdr:rowOff>161275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4764B41-608A-484D-BEE6-06DE67240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99</xdr:row>
      <xdr:rowOff>11906</xdr:rowOff>
    </xdr:from>
    <xdr:to>
      <xdr:col>5</xdr:col>
      <xdr:colOff>71438</xdr:colOff>
      <xdr:row>121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21DF990-8D1C-418E-9CC4-295311A86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99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D4DAA71-B7B7-420E-A946-05B16EF542FD}"/>
            </a:ext>
          </a:extLst>
        </xdr:cNvPr>
        <xdr:cNvSpPr txBox="1"/>
      </xdr:nvSpPr>
      <xdr:spPr>
        <a:xfrm>
          <a:off x="976313" y="1663303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516</xdr:row>
      <xdr:rowOff>178591</xdr:rowOff>
    </xdr:from>
    <xdr:to>
      <xdr:col>5</xdr:col>
      <xdr:colOff>95250</xdr:colOff>
      <xdr:row>534</xdr:row>
      <xdr:rowOff>166686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01F7996-6ABA-40F1-9084-7A0F07751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494</xdr:row>
      <xdr:rowOff>11906</xdr:rowOff>
    </xdr:from>
    <xdr:to>
      <xdr:col>5</xdr:col>
      <xdr:colOff>107156</xdr:colOff>
      <xdr:row>516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56ED0DC-C7B0-49E5-83EC-ECF42D526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135774</xdr:colOff>
      <xdr:row>495</xdr:row>
      <xdr:rowOff>26110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F22B0C3-6CDB-4BF3-BC25-B5BF532B07FB}"/>
            </a:ext>
          </a:extLst>
        </xdr:cNvPr>
        <xdr:cNvSpPr txBox="1"/>
      </xdr:nvSpPr>
      <xdr:spPr>
        <a:xfrm>
          <a:off x="993024" y="89608735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786190</xdr:colOff>
      <xdr:row>165</xdr:row>
      <xdr:rowOff>60476</xdr:rowOff>
    </xdr:from>
    <xdr:to>
      <xdr:col>19</xdr:col>
      <xdr:colOff>90905</xdr:colOff>
      <xdr:row>187</xdr:row>
      <xdr:rowOff>60476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DCC70E7-FBA1-4B01-8B72-B1491C3B7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165</xdr:row>
      <xdr:rowOff>11906</xdr:rowOff>
    </xdr:from>
    <xdr:to>
      <xdr:col>5</xdr:col>
      <xdr:colOff>71438</xdr:colOff>
      <xdr:row>187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5076D98-073E-4A4C-9B60-06C51EA2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616140</xdr:colOff>
      <xdr:row>166</xdr:row>
      <xdr:rowOff>51671</xdr:rowOff>
    </xdr:from>
    <xdr:ext cx="2111540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F2E26F9-A1BC-48E3-9352-64BAB43C2B57}"/>
            </a:ext>
          </a:extLst>
        </xdr:cNvPr>
        <xdr:cNvSpPr txBox="1"/>
      </xdr:nvSpPr>
      <xdr:spPr>
        <a:xfrm>
          <a:off x="13836840" y="31674671"/>
          <a:ext cx="211154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NAWIERZCHNIA DRÓG</a:t>
          </a:r>
          <a:endParaRPr lang="pl-PL" sz="1100" b="1"/>
        </a:p>
      </xdr:txBody>
    </xdr:sp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0.16832</cdr:x>
      <cdr:y>0.01201</cdr:y>
    </cdr:from>
    <cdr:to>
      <cdr:x>0.80528</cdr:x>
      <cdr:y>0.11111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07220" y="47625"/>
          <a:ext cx="2297906" cy="39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KRAJOBRAZ</a:t>
          </a:r>
          <a:r>
            <a:rPr lang="pl-PL" sz="1600" b="1" baseline="0"/>
            <a:t> SZLAKU</a:t>
          </a:r>
          <a:endParaRPr lang="pl-PL" sz="16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313</xdr:row>
      <xdr:rowOff>11904</xdr:rowOff>
    </xdr:from>
    <xdr:to>
      <xdr:col>16</xdr:col>
      <xdr:colOff>130970</xdr:colOff>
      <xdr:row>330</xdr:row>
      <xdr:rowOff>178593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3F5FBDD-BA7F-45A5-AD5B-2CF2EE3FE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297</xdr:row>
      <xdr:rowOff>11906</xdr:rowOff>
    </xdr:from>
    <xdr:to>
      <xdr:col>5</xdr:col>
      <xdr:colOff>71438</xdr:colOff>
      <xdr:row>319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16F863A-2911-4A4E-9343-9089D5056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297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1FE513A-3419-4C93-A128-A3B4A88A5313}"/>
            </a:ext>
          </a:extLst>
        </xdr:cNvPr>
        <xdr:cNvSpPr txBox="1"/>
      </xdr:nvSpPr>
      <xdr:spPr>
        <a:xfrm>
          <a:off x="976313" y="2023348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154781</xdr:colOff>
      <xdr:row>133</xdr:row>
      <xdr:rowOff>83344</xdr:rowOff>
    </xdr:from>
    <xdr:ext cx="1895134" cy="34278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74B2650-E0D2-44BB-B075-9171F3501BA6}"/>
            </a:ext>
          </a:extLst>
        </xdr:cNvPr>
        <xdr:cNvSpPr txBox="1"/>
      </xdr:nvSpPr>
      <xdr:spPr>
        <a:xfrm>
          <a:off x="1012031" y="24153019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  <xdr:twoCellAnchor>
    <xdr:from>
      <xdr:col>0</xdr:col>
      <xdr:colOff>297656</xdr:colOff>
      <xdr:row>155</xdr:row>
      <xdr:rowOff>178591</xdr:rowOff>
    </xdr:from>
    <xdr:to>
      <xdr:col>5</xdr:col>
      <xdr:colOff>95250</xdr:colOff>
      <xdr:row>173</xdr:row>
      <xdr:rowOff>166686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E47FE33-1521-4B0A-947F-D20742D58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133</xdr:row>
      <xdr:rowOff>11906</xdr:rowOff>
    </xdr:from>
    <xdr:to>
      <xdr:col>5</xdr:col>
      <xdr:colOff>107156</xdr:colOff>
      <xdr:row>155</xdr:row>
      <xdr:rowOff>47624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97B61BFC-F279-4F20-8281-A99FB30AC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133</xdr:row>
      <xdr:rowOff>59531</xdr:rowOff>
    </xdr:from>
    <xdr:ext cx="1895134" cy="342786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929CAF4-F3EE-4591-B0B1-3BC41C6A8B2C}"/>
            </a:ext>
          </a:extLst>
        </xdr:cNvPr>
        <xdr:cNvSpPr txBox="1"/>
      </xdr:nvSpPr>
      <xdr:spPr>
        <a:xfrm>
          <a:off x="976313" y="24129206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61453</xdr:colOff>
      <xdr:row>96</xdr:row>
      <xdr:rowOff>104081</xdr:rowOff>
    </xdr:from>
    <xdr:to>
      <xdr:col>5</xdr:col>
      <xdr:colOff>38793</xdr:colOff>
      <xdr:row>114</xdr:row>
      <xdr:rowOff>117141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46FC35C-C35F-4C2A-B761-8BA34CB6F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72</xdr:row>
      <xdr:rowOff>11906</xdr:rowOff>
    </xdr:from>
    <xdr:to>
      <xdr:col>5</xdr:col>
      <xdr:colOff>71438</xdr:colOff>
      <xdr:row>94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23144F0-3D73-4A80-9B71-EB06DF749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72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6A5336C-D552-4DB9-8430-C6924D310EC2}"/>
            </a:ext>
          </a:extLst>
        </xdr:cNvPr>
        <xdr:cNvSpPr txBox="1"/>
      </xdr:nvSpPr>
      <xdr:spPr>
        <a:xfrm>
          <a:off x="976313" y="1308973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44</xdr:row>
      <xdr:rowOff>11904</xdr:rowOff>
    </xdr:from>
    <xdr:to>
      <xdr:col>16</xdr:col>
      <xdr:colOff>130970</xdr:colOff>
      <xdr:row>61</xdr:row>
      <xdr:rowOff>178593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28</xdr:row>
      <xdr:rowOff>11906</xdr:rowOff>
    </xdr:from>
    <xdr:to>
      <xdr:col>5</xdr:col>
      <xdr:colOff>71438</xdr:colOff>
      <xdr:row>50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35719</xdr:colOff>
      <xdr:row>44</xdr:row>
      <xdr:rowOff>59532</xdr:rowOff>
    </xdr:from>
    <xdr:ext cx="2111540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489407" y="10918032"/>
          <a:ext cx="211154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NAWIERZCHNIA DRÓG</a:t>
          </a:r>
          <a:endParaRPr lang="pl-PL" sz="1100" b="1"/>
        </a:p>
      </xdr:txBody>
    </xdr:sp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0.16832</cdr:x>
      <cdr:y>0.01201</cdr:y>
    </cdr:from>
    <cdr:to>
      <cdr:x>0.80528</cdr:x>
      <cdr:y>0.11111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07220" y="47625"/>
          <a:ext cx="2297906" cy="39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KRAJOBRAZ</a:t>
          </a:r>
          <a:r>
            <a:rPr lang="pl-PL" sz="1600" b="1" baseline="0"/>
            <a:t> SZLAKU</a:t>
          </a:r>
          <a:endParaRPr lang="pl-PL" sz="1600" b="1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654845</xdr:colOff>
      <xdr:row>55</xdr:row>
      <xdr:rowOff>23811</xdr:rowOff>
    </xdr:from>
    <xdr:to>
      <xdr:col>17</xdr:col>
      <xdr:colOff>1512096</xdr:colOff>
      <xdr:row>73</xdr:row>
      <xdr:rowOff>226218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52</xdr:row>
      <xdr:rowOff>11906</xdr:rowOff>
    </xdr:from>
    <xdr:to>
      <xdr:col>5</xdr:col>
      <xdr:colOff>71438</xdr:colOff>
      <xdr:row>74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52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76313" y="15525750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273</xdr:row>
      <xdr:rowOff>154779</xdr:rowOff>
    </xdr:from>
    <xdr:to>
      <xdr:col>4</xdr:col>
      <xdr:colOff>597695</xdr:colOff>
      <xdr:row>291</xdr:row>
      <xdr:rowOff>169068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D59995B-FAB4-4B25-8B68-1EE9C3EAE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250</xdr:row>
      <xdr:rowOff>11906</xdr:rowOff>
    </xdr:from>
    <xdr:to>
      <xdr:col>5</xdr:col>
      <xdr:colOff>71438</xdr:colOff>
      <xdr:row>272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E1FE618-1D44-439A-B461-F1B5BB165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250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D3842F9-59B9-48BD-BBB7-FF3FCF0B05F3}"/>
            </a:ext>
          </a:extLst>
        </xdr:cNvPr>
        <xdr:cNvSpPr txBox="1"/>
      </xdr:nvSpPr>
      <xdr:spPr>
        <a:xfrm>
          <a:off x="976313" y="4768453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17634</xdr:colOff>
      <xdr:row>114</xdr:row>
      <xdr:rowOff>40581</xdr:rowOff>
    </xdr:from>
    <xdr:to>
      <xdr:col>5</xdr:col>
      <xdr:colOff>80721</xdr:colOff>
      <xdr:row>133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1B5D0CF-0D5E-496F-84AF-62CECD4BD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91</xdr:row>
      <xdr:rowOff>11906</xdr:rowOff>
    </xdr:from>
    <xdr:to>
      <xdr:col>5</xdr:col>
      <xdr:colOff>71438</xdr:colOff>
      <xdr:row>113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7B63F72-2954-46A8-A24E-CFE8E41BB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91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7EF5D94-C229-45FE-BF43-620F9E508FEA}"/>
            </a:ext>
          </a:extLst>
        </xdr:cNvPr>
        <xdr:cNvSpPr txBox="1"/>
      </xdr:nvSpPr>
      <xdr:spPr>
        <a:xfrm>
          <a:off x="976313" y="16890206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154781</xdr:colOff>
      <xdr:row>345</xdr:row>
      <xdr:rowOff>83344</xdr:rowOff>
    </xdr:from>
    <xdr:ext cx="1895134" cy="34278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12031" y="93866494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  <xdr:twoCellAnchor>
    <xdr:from>
      <xdr:col>0</xdr:col>
      <xdr:colOff>297656</xdr:colOff>
      <xdr:row>367</xdr:row>
      <xdr:rowOff>178591</xdr:rowOff>
    </xdr:from>
    <xdr:to>
      <xdr:col>5</xdr:col>
      <xdr:colOff>95250</xdr:colOff>
      <xdr:row>385</xdr:row>
      <xdr:rowOff>166686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345</xdr:row>
      <xdr:rowOff>11906</xdr:rowOff>
    </xdr:from>
    <xdr:to>
      <xdr:col>5</xdr:col>
      <xdr:colOff>107156</xdr:colOff>
      <xdr:row>367</xdr:row>
      <xdr:rowOff>47624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345</xdr:row>
      <xdr:rowOff>59531</xdr:rowOff>
    </xdr:from>
    <xdr:ext cx="1895134" cy="342786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976313" y="9384268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154781</xdr:colOff>
      <xdr:row>425</xdr:row>
      <xdr:rowOff>83344</xdr:rowOff>
    </xdr:from>
    <xdr:ext cx="1895134" cy="34278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B135009-E817-4CE8-8AC9-B59EA38EFF67}"/>
            </a:ext>
          </a:extLst>
        </xdr:cNvPr>
        <xdr:cNvSpPr txBox="1"/>
      </xdr:nvSpPr>
      <xdr:spPr>
        <a:xfrm>
          <a:off x="1012031" y="70130194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  <xdr:twoCellAnchor>
    <xdr:from>
      <xdr:col>0</xdr:col>
      <xdr:colOff>297656</xdr:colOff>
      <xdr:row>447</xdr:row>
      <xdr:rowOff>178591</xdr:rowOff>
    </xdr:from>
    <xdr:to>
      <xdr:col>5</xdr:col>
      <xdr:colOff>95250</xdr:colOff>
      <xdr:row>465</xdr:row>
      <xdr:rowOff>166686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42000E5-D03E-4674-8FF1-E658A338E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425</xdr:row>
      <xdr:rowOff>11906</xdr:rowOff>
    </xdr:from>
    <xdr:to>
      <xdr:col>5</xdr:col>
      <xdr:colOff>107156</xdr:colOff>
      <xdr:row>447</xdr:row>
      <xdr:rowOff>47624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4611EBD3-83E8-4EE4-BB3D-5071D5603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425</xdr:row>
      <xdr:rowOff>59531</xdr:rowOff>
    </xdr:from>
    <xdr:ext cx="1895134" cy="342786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EF190F7-BD3C-4D5F-9640-AB78FE54F6FC}"/>
            </a:ext>
          </a:extLst>
        </xdr:cNvPr>
        <xdr:cNvSpPr txBox="1"/>
      </xdr:nvSpPr>
      <xdr:spPr>
        <a:xfrm>
          <a:off x="976313" y="7010638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199</xdr:row>
      <xdr:rowOff>11904</xdr:rowOff>
    </xdr:from>
    <xdr:to>
      <xdr:col>16</xdr:col>
      <xdr:colOff>130970</xdr:colOff>
      <xdr:row>216</xdr:row>
      <xdr:rowOff>178593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D131C4F-5442-421B-8BF0-69DABE7A8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183</xdr:row>
      <xdr:rowOff>11906</xdr:rowOff>
    </xdr:from>
    <xdr:to>
      <xdr:col>5</xdr:col>
      <xdr:colOff>71438</xdr:colOff>
      <xdr:row>205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D785D0C-E941-4E16-97CE-BB52EC24E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119063</xdr:colOff>
      <xdr:row>183</xdr:row>
      <xdr:rowOff>59531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BB5B0E2-500C-4393-80B9-19C1F7C1BA32}"/>
            </a:ext>
          </a:extLst>
        </xdr:cNvPr>
        <xdr:cNvSpPr txBox="1"/>
      </xdr:nvSpPr>
      <xdr:spPr>
        <a:xfrm>
          <a:off x="976313" y="61210031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0.19799</cdr:x>
      <cdr:y>0.00744</cdr:y>
    </cdr:from>
    <cdr:to>
      <cdr:x>0.80872</cdr:x>
      <cdr:y>0.14126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02467" y="23815"/>
          <a:ext cx="2166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600" b="1"/>
            <a:t>NAWIERZCHNIA DRÓG</a:t>
          </a:r>
          <a:endParaRPr lang="pl-PL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656</xdr:row>
      <xdr:rowOff>178591</xdr:rowOff>
    </xdr:from>
    <xdr:to>
      <xdr:col>5</xdr:col>
      <xdr:colOff>95250</xdr:colOff>
      <xdr:row>674</xdr:row>
      <xdr:rowOff>166686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22071D6-611A-40FF-8FF1-020CCA85C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634</xdr:row>
      <xdr:rowOff>11906</xdr:rowOff>
    </xdr:from>
    <xdr:to>
      <xdr:col>5</xdr:col>
      <xdr:colOff>107156</xdr:colOff>
      <xdr:row>656</xdr:row>
      <xdr:rowOff>47624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A487259-07B7-4354-A7CA-11C2C11D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171018</xdr:colOff>
      <xdr:row>635</xdr:row>
      <xdr:rowOff>128803</xdr:rowOff>
    </xdr:from>
    <xdr:ext cx="1895134" cy="34278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EFC134C-B0CE-4427-A03A-01FF88021419}"/>
            </a:ext>
          </a:extLst>
        </xdr:cNvPr>
        <xdr:cNvSpPr txBox="1"/>
      </xdr:nvSpPr>
      <xdr:spPr>
        <a:xfrm>
          <a:off x="1028268" y="121286803"/>
          <a:ext cx="189513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600" b="1"/>
            <a:t>KRAJOBRAZ SZLAKU</a:t>
          </a:r>
          <a:endParaRPr lang="pl-PL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X133"/>
  <sheetViews>
    <sheetView topLeftCell="A13" zoomScale="80" zoomScaleNormal="80" workbookViewId="0">
      <selection activeCell="A14" sqref="A14:XFD25"/>
    </sheetView>
  </sheetViews>
  <sheetFormatPr defaultColWidth="0" defaultRowHeight="14.4"/>
  <cols>
    <col min="1" max="1" width="4" style="397" customWidth="1"/>
    <col min="2" max="2" width="7.19921875" style="397" customWidth="1"/>
    <col min="3" max="3" width="7.59765625" style="397" customWidth="1"/>
    <col min="4" max="4" width="23.69921875" style="397" customWidth="1"/>
    <col min="5" max="5" width="8" style="398" customWidth="1"/>
    <col min="6" max="6" width="9" style="398" customWidth="1"/>
    <col min="7" max="7" width="15" style="397" customWidth="1"/>
    <col min="8" max="9" width="12.8984375" style="397" customWidth="1"/>
    <col min="10" max="10" width="8.5" style="397" customWidth="1"/>
    <col min="11" max="11" width="10.3984375" style="397" customWidth="1"/>
    <col min="12" max="12" width="9.59765625" style="397" customWidth="1"/>
    <col min="13" max="13" width="8.3984375" style="397" customWidth="1"/>
    <col min="14" max="14" width="12" style="397" customWidth="1"/>
    <col min="15" max="16" width="12.09765625" style="397" customWidth="1"/>
    <col min="17" max="17" width="10.8984375" style="397" customWidth="1"/>
    <col min="18" max="18" width="32.09765625" style="397" customWidth="1"/>
    <col min="19" max="19" width="2" style="397" customWidth="1"/>
    <col min="20" max="20" width="9" style="397" customWidth="1"/>
    <col min="21" max="21" width="9.3984375" style="397" customWidth="1"/>
    <col min="22" max="22" width="20.59765625" style="397" customWidth="1"/>
    <col min="23" max="23" width="51.09765625" style="397" customWidth="1"/>
    <col min="24" max="24" width="5.3984375" style="397" hidden="1" customWidth="1"/>
    <col min="25" max="25" width="14.59765625" style="397" hidden="1" customWidth="1"/>
    <col min="26" max="26" width="9.59765625" style="397" hidden="1" customWidth="1"/>
    <col min="27" max="27" width="12.5" style="397" hidden="1" customWidth="1"/>
    <col min="28" max="28" width="2" style="397" hidden="1" customWidth="1"/>
    <col min="29" max="29" width="10.59765625" style="397" hidden="1" customWidth="1"/>
    <col min="30" max="30" width="3.69921875" style="397" hidden="1" customWidth="1"/>
    <col min="31" max="31" width="11.8984375" style="397" hidden="1" customWidth="1"/>
    <col min="32" max="32" width="11.3984375" style="397" hidden="1" customWidth="1"/>
    <col min="33" max="33" width="8.8984375" style="397" hidden="1" customWidth="1"/>
    <col min="34" max="34" width="11.5" style="397" hidden="1" customWidth="1"/>
    <col min="35" max="35" width="9.5" style="397" hidden="1" customWidth="1"/>
    <col min="36" max="48" width="9" style="397" hidden="1" customWidth="1"/>
    <col min="49" max="50" width="0" style="397" hidden="1" customWidth="1"/>
    <col min="51" max="16384" width="9" style="397" hidden="1"/>
  </cols>
  <sheetData>
    <row r="1" spans="1:23" hidden="1">
      <c r="E1" s="462" t="s">
        <v>17</v>
      </c>
      <c r="F1" s="462" t="s">
        <v>14</v>
      </c>
      <c r="G1" s="406" t="s">
        <v>19</v>
      </c>
      <c r="H1" s="406" t="s">
        <v>28</v>
      </c>
      <c r="I1" s="406" t="s">
        <v>24</v>
      </c>
      <c r="J1" s="462">
        <v>1</v>
      </c>
      <c r="K1" s="462" t="s">
        <v>33</v>
      </c>
      <c r="L1" s="462" t="s">
        <v>33</v>
      </c>
      <c r="M1" s="462" t="s">
        <v>50</v>
      </c>
      <c r="N1" s="462" t="s">
        <v>36</v>
      </c>
      <c r="O1" s="462" t="s">
        <v>28</v>
      </c>
      <c r="P1" s="462" t="s">
        <v>291</v>
      </c>
      <c r="Q1" s="462" t="s">
        <v>288</v>
      </c>
      <c r="U1" s="463" t="s">
        <v>45</v>
      </c>
    </row>
    <row r="2" spans="1:23" hidden="1">
      <c r="E2" s="462" t="s">
        <v>18</v>
      </c>
      <c r="F2" s="462" t="s">
        <v>15</v>
      </c>
      <c r="G2" s="406" t="s">
        <v>20</v>
      </c>
      <c r="H2" s="406" t="s">
        <v>29</v>
      </c>
      <c r="I2" s="406" t="s">
        <v>25</v>
      </c>
      <c r="J2" s="462">
        <v>2</v>
      </c>
      <c r="K2" s="462" t="s">
        <v>58</v>
      </c>
      <c r="L2" s="462" t="s">
        <v>58</v>
      </c>
      <c r="N2" s="462" t="s">
        <v>39</v>
      </c>
      <c r="O2" s="462" t="s">
        <v>29</v>
      </c>
      <c r="P2" s="462" t="s">
        <v>286</v>
      </c>
      <c r="Q2" s="462" t="s">
        <v>290</v>
      </c>
      <c r="U2" s="463" t="s">
        <v>46</v>
      </c>
    </row>
    <row r="3" spans="1:23" hidden="1">
      <c r="E3" s="462"/>
      <c r="F3" s="462" t="s">
        <v>16</v>
      </c>
      <c r="G3" s="406" t="s">
        <v>22</v>
      </c>
      <c r="H3" s="406" t="s">
        <v>304</v>
      </c>
      <c r="I3" s="406" t="s">
        <v>26</v>
      </c>
      <c r="J3" s="462">
        <v>3</v>
      </c>
      <c r="K3" s="462" t="s">
        <v>34</v>
      </c>
      <c r="L3" s="462" t="s">
        <v>34</v>
      </c>
      <c r="M3" s="462"/>
      <c r="N3" s="462"/>
      <c r="O3" s="462" t="s">
        <v>30</v>
      </c>
      <c r="P3" s="462" t="s">
        <v>287</v>
      </c>
      <c r="Q3" s="462" t="s">
        <v>289</v>
      </c>
      <c r="U3" s="463" t="s">
        <v>47</v>
      </c>
    </row>
    <row r="4" spans="1:23" hidden="1">
      <c r="E4" s="462"/>
      <c r="F4" s="462"/>
      <c r="G4" s="406" t="s">
        <v>23</v>
      </c>
      <c r="H4" s="406" t="s">
        <v>61</v>
      </c>
      <c r="I4" s="406" t="s">
        <v>30</v>
      </c>
      <c r="J4" s="462">
        <v>4</v>
      </c>
      <c r="K4" s="462" t="s">
        <v>59</v>
      </c>
      <c r="L4" s="462" t="s">
        <v>59</v>
      </c>
      <c r="M4" s="462"/>
      <c r="N4" s="462"/>
      <c r="O4" s="462" t="s">
        <v>48</v>
      </c>
      <c r="P4" s="462"/>
      <c r="U4" s="463" t="s">
        <v>51</v>
      </c>
    </row>
    <row r="5" spans="1:23" hidden="1">
      <c r="E5" s="462"/>
      <c r="F5" s="462"/>
      <c r="G5" s="406" t="s">
        <v>21</v>
      </c>
      <c r="H5" s="406"/>
      <c r="I5" s="406" t="s">
        <v>49</v>
      </c>
      <c r="J5" s="462"/>
      <c r="K5" s="462" t="s">
        <v>35</v>
      </c>
      <c r="L5" s="462" t="s">
        <v>35</v>
      </c>
      <c r="M5" s="462"/>
      <c r="N5" s="462"/>
      <c r="O5" s="462" t="s">
        <v>61</v>
      </c>
      <c r="P5" s="462"/>
      <c r="U5" s="463" t="s">
        <v>52</v>
      </c>
    </row>
    <row r="6" spans="1:23" hidden="1">
      <c r="E6" s="462"/>
      <c r="F6" s="462"/>
      <c r="G6" s="406" t="s">
        <v>56</v>
      </c>
      <c r="H6" s="406"/>
      <c r="I6" s="406" t="s">
        <v>51</v>
      </c>
      <c r="J6" s="462"/>
      <c r="K6" s="462" t="s">
        <v>276</v>
      </c>
      <c r="L6" s="462" t="s">
        <v>276</v>
      </c>
      <c r="M6" s="462"/>
      <c r="N6" s="462"/>
      <c r="O6" s="463"/>
      <c r="P6" s="462"/>
    </row>
    <row r="7" spans="1:23" hidden="1">
      <c r="G7" s="406" t="s">
        <v>57</v>
      </c>
      <c r="I7" s="406" t="s">
        <v>52</v>
      </c>
      <c r="K7" s="462" t="s">
        <v>60</v>
      </c>
      <c r="L7" s="462" t="s">
        <v>60</v>
      </c>
      <c r="O7" s="463"/>
      <c r="P7" s="462"/>
    </row>
    <row r="8" spans="1:23" hidden="1">
      <c r="G8" s="406" t="s">
        <v>262</v>
      </c>
      <c r="I8" s="406" t="s">
        <v>53</v>
      </c>
    </row>
    <row r="9" spans="1:23" hidden="1">
      <c r="I9" s="406" t="s">
        <v>54</v>
      </c>
    </row>
    <row r="10" spans="1:23" hidden="1">
      <c r="I10" s="406" t="s">
        <v>261</v>
      </c>
    </row>
    <row r="11" spans="1:23" hidden="1">
      <c r="I11" s="406" t="s">
        <v>275</v>
      </c>
    </row>
    <row r="12" spans="1:23" hidden="1">
      <c r="I12" s="406" t="s">
        <v>277</v>
      </c>
    </row>
    <row r="13" spans="1:23" ht="30" customHeight="1">
      <c r="A13" s="461" t="s">
        <v>814</v>
      </c>
      <c r="B13" s="461" t="s">
        <v>9</v>
      </c>
      <c r="C13" s="461" t="s">
        <v>1</v>
      </c>
      <c r="D13" s="459" t="s">
        <v>0</v>
      </c>
      <c r="E13" s="459" t="s">
        <v>10</v>
      </c>
      <c r="F13" s="459" t="s">
        <v>11</v>
      </c>
      <c r="G13" s="459" t="s">
        <v>12</v>
      </c>
      <c r="H13" s="459" t="s">
        <v>27</v>
      </c>
      <c r="I13" s="459" t="s">
        <v>13</v>
      </c>
      <c r="J13" s="459" t="s">
        <v>31</v>
      </c>
      <c r="K13" s="459" t="s">
        <v>305</v>
      </c>
      <c r="L13" s="459" t="s">
        <v>306</v>
      </c>
      <c r="M13" s="459" t="s">
        <v>37</v>
      </c>
      <c r="N13" s="459" t="s">
        <v>38</v>
      </c>
      <c r="O13" s="459" t="s">
        <v>40</v>
      </c>
      <c r="P13" s="459" t="s">
        <v>284</v>
      </c>
      <c r="Q13" s="459" t="s">
        <v>285</v>
      </c>
      <c r="R13" s="459" t="s">
        <v>256</v>
      </c>
      <c r="S13" s="460"/>
      <c r="T13" s="459" t="s">
        <v>41</v>
      </c>
      <c r="U13" s="459" t="s">
        <v>44</v>
      </c>
      <c r="V13" s="459" t="s">
        <v>43</v>
      </c>
      <c r="W13" s="459" t="s">
        <v>42</v>
      </c>
    </row>
    <row r="14" spans="1:23">
      <c r="A14" s="343"/>
      <c r="B14" s="343"/>
      <c r="E14" s="397"/>
      <c r="F14" s="397"/>
      <c r="S14" s="341"/>
      <c r="T14" s="356"/>
      <c r="U14" s="356"/>
      <c r="V14" s="355"/>
      <c r="W14" s="354"/>
    </row>
    <row r="15" spans="1:23" s="540" customFormat="1" ht="15" thickBot="1">
      <c r="A15" s="676"/>
      <c r="B15" s="676"/>
      <c r="C15" s="676"/>
      <c r="D15" s="697" t="s">
        <v>744</v>
      </c>
      <c r="E15" s="678"/>
      <c r="F15" s="678"/>
      <c r="G15" s="511"/>
      <c r="H15" s="679"/>
      <c r="I15" s="679"/>
      <c r="J15" s="680"/>
      <c r="K15" s="678"/>
      <c r="L15" s="678"/>
      <c r="M15" s="678"/>
      <c r="N15" s="678"/>
      <c r="O15" s="678"/>
      <c r="P15" s="678"/>
      <c r="Q15" s="678"/>
      <c r="R15" s="681"/>
      <c r="S15" s="678"/>
      <c r="T15" s="682"/>
      <c r="U15" s="682"/>
      <c r="V15" s="683"/>
      <c r="W15" s="684"/>
    </row>
    <row r="16" spans="1:23" s="708" customFormat="1">
      <c r="A16" s="698"/>
      <c r="B16" s="698"/>
      <c r="C16" s="698"/>
      <c r="D16" s="699"/>
      <c r="E16" s="700" t="s">
        <v>18</v>
      </c>
      <c r="F16" s="700" t="s">
        <v>14</v>
      </c>
      <c r="G16" s="701" t="s">
        <v>19</v>
      </c>
      <c r="H16" s="702" t="s">
        <v>28</v>
      </c>
      <c r="I16" s="702" t="s">
        <v>26</v>
      </c>
      <c r="J16" s="703">
        <v>3</v>
      </c>
      <c r="K16" s="700"/>
      <c r="L16" s="700"/>
      <c r="M16" s="700"/>
      <c r="N16" s="700"/>
      <c r="O16" s="700"/>
      <c r="P16" s="700" t="s">
        <v>287</v>
      </c>
      <c r="Q16" s="700" t="s">
        <v>289</v>
      </c>
      <c r="R16" s="704"/>
      <c r="S16" s="700"/>
      <c r="T16" s="705"/>
      <c r="U16" s="705"/>
      <c r="V16" s="706"/>
      <c r="W16" s="707"/>
    </row>
    <row r="17" spans="1:23" s="708" customFormat="1">
      <c r="A17" s="698"/>
      <c r="B17" s="698"/>
      <c r="C17" s="698"/>
      <c r="D17" s="699"/>
      <c r="E17" s="700" t="s">
        <v>17</v>
      </c>
      <c r="F17" s="700" t="s">
        <v>15</v>
      </c>
      <c r="G17" s="701" t="s">
        <v>22</v>
      </c>
      <c r="H17" s="702" t="s">
        <v>28</v>
      </c>
      <c r="I17" s="702" t="s">
        <v>24</v>
      </c>
      <c r="J17" s="703">
        <v>3</v>
      </c>
      <c r="K17" s="700"/>
      <c r="L17" s="700"/>
      <c r="M17" s="700"/>
      <c r="N17" s="700"/>
      <c r="O17" s="700"/>
      <c r="P17" s="700" t="s">
        <v>287</v>
      </c>
      <c r="Q17" s="700" t="s">
        <v>289</v>
      </c>
      <c r="R17" s="704"/>
      <c r="S17" s="700"/>
      <c r="T17" s="705"/>
      <c r="U17" s="705"/>
      <c r="V17" s="706"/>
      <c r="W17" s="707"/>
    </row>
    <row r="18" spans="1:23" s="708" customFormat="1">
      <c r="A18" s="698"/>
      <c r="B18" s="698"/>
      <c r="C18" s="698"/>
      <c r="D18" s="699"/>
      <c r="E18" s="700" t="s">
        <v>17</v>
      </c>
      <c r="F18" s="700" t="s">
        <v>15</v>
      </c>
      <c r="G18" s="701" t="s">
        <v>19</v>
      </c>
      <c r="H18" s="702" t="s">
        <v>28</v>
      </c>
      <c r="I18" s="702" t="s">
        <v>24</v>
      </c>
      <c r="J18" s="703">
        <v>3</v>
      </c>
      <c r="K18" s="700"/>
      <c r="L18" s="700"/>
      <c r="M18" s="700"/>
      <c r="N18" s="700"/>
      <c r="O18" s="700"/>
      <c r="P18" s="700" t="s">
        <v>286</v>
      </c>
      <c r="Q18" s="700" t="s">
        <v>290</v>
      </c>
      <c r="R18" s="704"/>
      <c r="S18" s="700"/>
      <c r="T18" s="705"/>
      <c r="U18" s="705"/>
      <c r="V18" s="706"/>
      <c r="W18" s="707"/>
    </row>
    <row r="19" spans="1:23" s="708" customFormat="1">
      <c r="A19" s="698"/>
      <c r="B19" s="698"/>
      <c r="C19" s="667"/>
      <c r="D19" s="709"/>
      <c r="E19" s="669" t="s">
        <v>17</v>
      </c>
      <c r="F19" s="669" t="s">
        <v>15</v>
      </c>
      <c r="G19" s="502" t="s">
        <v>19</v>
      </c>
      <c r="H19" s="670" t="s">
        <v>28</v>
      </c>
      <c r="I19" s="670" t="s">
        <v>24</v>
      </c>
      <c r="J19" s="671">
        <v>3</v>
      </c>
      <c r="K19" s="669"/>
      <c r="L19" s="669"/>
      <c r="M19" s="669"/>
      <c r="N19" s="669"/>
      <c r="O19" s="669"/>
      <c r="P19" s="669" t="s">
        <v>286</v>
      </c>
      <c r="Q19" s="669" t="s">
        <v>290</v>
      </c>
      <c r="R19" s="704"/>
      <c r="S19" s="700"/>
      <c r="T19" s="705"/>
      <c r="U19" s="705"/>
      <c r="V19" s="706"/>
      <c r="W19" s="707"/>
    </row>
    <row r="20" spans="1:23" s="708" customFormat="1">
      <c r="A20" s="698"/>
      <c r="B20" s="698"/>
      <c r="C20" s="343"/>
      <c r="D20" s="696"/>
      <c r="E20" s="341" t="s">
        <v>17</v>
      </c>
      <c r="F20" s="341" t="s">
        <v>14</v>
      </c>
      <c r="G20" s="442" t="s">
        <v>19</v>
      </c>
      <c r="H20" s="353" t="s">
        <v>28</v>
      </c>
      <c r="I20" s="353" t="s">
        <v>24</v>
      </c>
      <c r="J20" s="345">
        <v>2</v>
      </c>
      <c r="K20" s="341"/>
      <c r="L20" s="341"/>
      <c r="M20" s="341"/>
      <c r="N20" s="341"/>
      <c r="O20" s="341"/>
      <c r="P20" s="341" t="s">
        <v>286</v>
      </c>
      <c r="Q20" s="341" t="s">
        <v>290</v>
      </c>
      <c r="R20" s="704"/>
      <c r="S20" s="700"/>
      <c r="T20" s="705"/>
      <c r="U20" s="705"/>
      <c r="V20" s="706"/>
      <c r="W20" s="707"/>
    </row>
    <row r="21" spans="1:23" s="708" customFormat="1">
      <c r="A21" s="698"/>
      <c r="B21" s="698"/>
      <c r="C21" s="343"/>
      <c r="D21" s="696"/>
      <c r="E21" s="341" t="s">
        <v>17</v>
      </c>
      <c r="F21" s="341" t="s">
        <v>15</v>
      </c>
      <c r="G21" s="442" t="s">
        <v>19</v>
      </c>
      <c r="H21" s="353"/>
      <c r="I21" s="353" t="s">
        <v>24</v>
      </c>
      <c r="J21" s="345"/>
      <c r="K21" s="341"/>
      <c r="L21" s="341"/>
      <c r="M21" s="341"/>
      <c r="N21" s="341"/>
      <c r="O21" s="341" t="s">
        <v>28</v>
      </c>
      <c r="P21" s="341" t="s">
        <v>286</v>
      </c>
      <c r="Q21" s="341" t="s">
        <v>289</v>
      </c>
      <c r="R21" s="704"/>
      <c r="S21" s="700"/>
      <c r="T21" s="705"/>
      <c r="U21" s="705"/>
      <c r="V21" s="706"/>
      <c r="W21" s="707"/>
    </row>
    <row r="22" spans="1:23" s="708" customFormat="1">
      <c r="A22" s="698"/>
      <c r="B22" s="698"/>
      <c r="C22" s="343"/>
      <c r="D22" s="696"/>
      <c r="E22" s="341" t="s">
        <v>17</v>
      </c>
      <c r="F22" s="341" t="s">
        <v>14</v>
      </c>
      <c r="G22" s="442" t="s">
        <v>19</v>
      </c>
      <c r="H22" s="353"/>
      <c r="I22" s="353" t="s">
        <v>24</v>
      </c>
      <c r="J22" s="345"/>
      <c r="K22" s="341"/>
      <c r="L22" s="341"/>
      <c r="M22" s="341"/>
      <c r="N22" s="341"/>
      <c r="O22" s="341" t="s">
        <v>28</v>
      </c>
      <c r="P22" s="341" t="s">
        <v>286</v>
      </c>
      <c r="Q22" s="341" t="s">
        <v>289</v>
      </c>
      <c r="R22" s="704"/>
      <c r="S22" s="700"/>
      <c r="T22" s="705"/>
      <c r="U22" s="705"/>
      <c r="V22" s="706"/>
      <c r="W22" s="707"/>
    </row>
    <row r="23" spans="1:23">
      <c r="A23" s="667"/>
      <c r="B23" s="667"/>
      <c r="C23" s="667"/>
      <c r="D23" s="498"/>
      <c r="E23" s="669" t="s">
        <v>18</v>
      </c>
      <c r="F23" s="669" t="s">
        <v>15</v>
      </c>
      <c r="G23" s="502" t="s">
        <v>19</v>
      </c>
      <c r="H23" s="670"/>
      <c r="I23" s="670" t="s">
        <v>24</v>
      </c>
      <c r="J23" s="671"/>
      <c r="K23" s="669"/>
      <c r="L23" s="669"/>
      <c r="M23" s="669"/>
      <c r="N23" s="669"/>
      <c r="O23" s="669" t="s">
        <v>28</v>
      </c>
      <c r="P23" s="669" t="s">
        <v>286</v>
      </c>
      <c r="Q23" s="669" t="s">
        <v>289</v>
      </c>
      <c r="R23" s="672"/>
      <c r="S23" s="669"/>
      <c r="T23" s="673"/>
      <c r="U23" s="673"/>
      <c r="V23" s="674"/>
      <c r="W23" s="675"/>
    </row>
    <row r="24" spans="1:23" s="540" customFormat="1" ht="15" thickBot="1">
      <c r="A24" s="676"/>
      <c r="B24" s="676"/>
      <c r="C24" s="676"/>
      <c r="D24" s="677" t="s">
        <v>713</v>
      </c>
      <c r="E24" s="678" t="s">
        <v>18</v>
      </c>
      <c r="F24" s="678" t="s">
        <v>14</v>
      </c>
      <c r="G24" s="511" t="s">
        <v>19</v>
      </c>
      <c r="H24" s="679"/>
      <c r="I24" s="679" t="s">
        <v>24</v>
      </c>
      <c r="J24" s="680"/>
      <c r="K24" s="678"/>
      <c r="L24" s="678"/>
      <c r="M24" s="678"/>
      <c r="N24" s="678"/>
      <c r="O24" s="678" t="s">
        <v>28</v>
      </c>
      <c r="P24" s="341" t="s">
        <v>286</v>
      </c>
      <c r="Q24" s="341" t="s">
        <v>289</v>
      </c>
      <c r="R24" s="681"/>
      <c r="S24" s="678"/>
      <c r="T24" s="682"/>
      <c r="U24" s="682"/>
      <c r="V24" s="683"/>
      <c r="W24" s="684"/>
    </row>
    <row r="25" spans="1:23" s="695" customFormat="1" ht="15" thickBot="1">
      <c r="A25" s="685"/>
      <c r="B25" s="685"/>
      <c r="C25" s="685"/>
      <c r="D25" s="686" t="s">
        <v>744</v>
      </c>
      <c r="E25" s="687"/>
      <c r="F25" s="687"/>
      <c r="G25" s="688"/>
      <c r="H25" s="689"/>
      <c r="I25" s="689"/>
      <c r="J25" s="690"/>
      <c r="K25" s="687"/>
      <c r="L25" s="687"/>
      <c r="M25" s="687"/>
      <c r="N25" s="687"/>
      <c r="O25" s="687"/>
      <c r="P25" s="687"/>
      <c r="Q25" s="687"/>
      <c r="R25" s="691"/>
      <c r="S25" s="687"/>
      <c r="T25" s="692"/>
      <c r="U25" s="692"/>
      <c r="V25" s="693"/>
      <c r="W25" s="694"/>
    </row>
    <row r="26" spans="1:23" ht="18" customHeight="1">
      <c r="A26" s="667"/>
      <c r="B26" s="667"/>
      <c r="C26" s="667" t="s">
        <v>531</v>
      </c>
      <c r="D26" s="668" t="s">
        <v>1375</v>
      </c>
      <c r="E26" s="669" t="s">
        <v>17</v>
      </c>
      <c r="F26" s="669" t="s">
        <v>14</v>
      </c>
      <c r="G26" s="502" t="s">
        <v>19</v>
      </c>
      <c r="H26" s="670" t="s">
        <v>28</v>
      </c>
      <c r="I26" s="670" t="s">
        <v>26</v>
      </c>
      <c r="J26" s="671"/>
      <c r="K26" s="669"/>
      <c r="L26" s="669"/>
      <c r="M26" s="669"/>
      <c r="N26" s="669"/>
      <c r="O26" s="669"/>
      <c r="P26" s="669" t="s">
        <v>291</v>
      </c>
      <c r="Q26" s="669" t="s">
        <v>289</v>
      </c>
      <c r="R26" s="672" t="s">
        <v>1000</v>
      </c>
      <c r="S26" s="669"/>
      <c r="T26" s="673"/>
      <c r="U26" s="673"/>
      <c r="V26" s="674"/>
      <c r="W26" s="675"/>
    </row>
    <row r="27" spans="1:23" ht="18" customHeight="1">
      <c r="A27" s="343"/>
      <c r="B27" s="343"/>
      <c r="C27" s="343"/>
      <c r="D27" s="666" t="s">
        <v>1376</v>
      </c>
      <c r="E27" s="343" t="s">
        <v>17</v>
      </c>
      <c r="F27" s="343" t="s">
        <v>15</v>
      </c>
      <c r="G27" s="442" t="s">
        <v>19</v>
      </c>
      <c r="H27" s="353" t="s">
        <v>28</v>
      </c>
      <c r="I27" s="353" t="s">
        <v>24</v>
      </c>
      <c r="J27" s="345"/>
      <c r="K27" s="343"/>
      <c r="L27" s="343"/>
      <c r="M27" s="343"/>
      <c r="N27" s="343"/>
      <c r="O27" s="343"/>
      <c r="P27" s="341" t="s">
        <v>291</v>
      </c>
      <c r="Q27" s="341" t="s">
        <v>289</v>
      </c>
      <c r="R27" s="343"/>
      <c r="S27" s="343"/>
      <c r="T27" s="343"/>
      <c r="U27" s="343"/>
      <c r="V27" s="343"/>
      <c r="W27" s="352"/>
    </row>
    <row r="28" spans="1:23" ht="18" customHeight="1">
      <c r="A28" s="343"/>
      <c r="B28" s="343"/>
      <c r="C28" s="343" t="s">
        <v>532</v>
      </c>
      <c r="D28" s="343"/>
      <c r="E28" s="343" t="s">
        <v>18</v>
      </c>
      <c r="F28" s="343" t="s">
        <v>15</v>
      </c>
      <c r="G28" s="343" t="s">
        <v>19</v>
      </c>
      <c r="H28" s="343" t="s">
        <v>28</v>
      </c>
      <c r="I28" s="343" t="s">
        <v>25</v>
      </c>
      <c r="J28" s="345">
        <v>3</v>
      </c>
      <c r="K28" s="343"/>
      <c r="L28" s="343"/>
      <c r="M28" s="343"/>
      <c r="N28" s="343"/>
      <c r="O28" s="343"/>
      <c r="P28" s="341" t="s">
        <v>291</v>
      </c>
      <c r="Q28" s="341" t="s">
        <v>289</v>
      </c>
      <c r="R28" s="343"/>
      <c r="S28" s="343"/>
      <c r="T28" s="343"/>
      <c r="U28" s="343"/>
      <c r="V28" s="343"/>
      <c r="W28" s="343"/>
    </row>
    <row r="29" spans="1:23" ht="18" customHeight="1">
      <c r="A29" s="343"/>
      <c r="B29" s="343"/>
      <c r="C29" s="343" t="s">
        <v>533</v>
      </c>
      <c r="D29" s="343"/>
      <c r="E29" s="343" t="s">
        <v>18</v>
      </c>
      <c r="F29" s="343" t="s">
        <v>14</v>
      </c>
      <c r="G29" s="343" t="s">
        <v>22</v>
      </c>
      <c r="H29" s="343" t="s">
        <v>28</v>
      </c>
      <c r="I29" s="343" t="s">
        <v>24</v>
      </c>
      <c r="J29" s="345"/>
      <c r="K29" s="343"/>
      <c r="L29" s="343"/>
      <c r="M29" s="343"/>
      <c r="N29" s="343"/>
      <c r="O29" s="343" t="s">
        <v>28</v>
      </c>
      <c r="P29" s="341" t="s">
        <v>291</v>
      </c>
      <c r="Q29" s="341" t="s">
        <v>288</v>
      </c>
      <c r="R29" s="343"/>
      <c r="S29" s="343"/>
      <c r="T29" s="343"/>
      <c r="U29" s="343"/>
      <c r="V29" s="343"/>
      <c r="W29" s="343"/>
    </row>
    <row r="30" spans="1:23" ht="18" customHeight="1">
      <c r="A30" s="343"/>
      <c r="B30" s="343"/>
      <c r="C30" s="343" t="s">
        <v>534</v>
      </c>
      <c r="D30" s="343"/>
      <c r="E30" s="343"/>
      <c r="F30" s="343"/>
      <c r="G30" s="343"/>
      <c r="H30" s="343"/>
      <c r="I30" s="343"/>
      <c r="J30" s="345"/>
      <c r="K30" s="343"/>
      <c r="L30" s="343"/>
      <c r="M30" s="343"/>
      <c r="N30" s="343"/>
      <c r="O30" s="343"/>
      <c r="P30" s="341" t="s">
        <v>291</v>
      </c>
      <c r="Q30" s="341" t="s">
        <v>288</v>
      </c>
      <c r="R30" s="343" t="s">
        <v>999</v>
      </c>
      <c r="S30" s="343"/>
      <c r="T30" s="343"/>
      <c r="U30" s="343"/>
      <c r="V30" s="343"/>
      <c r="W30" s="343"/>
    </row>
    <row r="31" spans="1:23" ht="18" customHeight="1">
      <c r="A31" s="343"/>
      <c r="B31" s="343"/>
      <c r="C31" s="343" t="s">
        <v>798</v>
      </c>
      <c r="D31" s="343"/>
      <c r="E31" s="343" t="s">
        <v>18</v>
      </c>
      <c r="F31" s="343" t="s">
        <v>14</v>
      </c>
      <c r="G31" s="343" t="s">
        <v>22</v>
      </c>
      <c r="H31" s="343" t="s">
        <v>28</v>
      </c>
      <c r="I31" s="343" t="s">
        <v>24</v>
      </c>
      <c r="J31" s="345">
        <v>1</v>
      </c>
      <c r="K31" s="343"/>
      <c r="L31" s="343"/>
      <c r="M31" s="343"/>
      <c r="N31" s="343" t="s">
        <v>545</v>
      </c>
      <c r="O31" s="343"/>
      <c r="P31" s="341" t="s">
        <v>291</v>
      </c>
      <c r="Q31" s="341" t="s">
        <v>288</v>
      </c>
      <c r="R31" s="343"/>
      <c r="S31" s="343"/>
      <c r="T31" s="343"/>
      <c r="U31" s="343"/>
      <c r="V31" s="343"/>
      <c r="W31" s="343"/>
    </row>
    <row r="32" spans="1:23" ht="18" customHeight="1">
      <c r="A32" s="343"/>
      <c r="B32" s="343"/>
      <c r="C32" s="343"/>
      <c r="D32" s="343"/>
      <c r="E32" s="343" t="s">
        <v>18</v>
      </c>
      <c r="F32" s="343" t="s">
        <v>15</v>
      </c>
      <c r="G32" s="343" t="s">
        <v>22</v>
      </c>
      <c r="H32" s="343" t="s">
        <v>28</v>
      </c>
      <c r="I32" s="343" t="s">
        <v>24</v>
      </c>
      <c r="J32" s="345">
        <v>1</v>
      </c>
      <c r="K32" s="343"/>
      <c r="L32" s="343"/>
      <c r="M32" s="343"/>
      <c r="N32" s="343" t="s">
        <v>545</v>
      </c>
      <c r="O32" s="343"/>
      <c r="P32" s="341" t="s">
        <v>291</v>
      </c>
      <c r="Q32" s="341" t="s">
        <v>288</v>
      </c>
      <c r="R32" s="343" t="s">
        <v>998</v>
      </c>
      <c r="S32" s="343"/>
      <c r="T32" s="343"/>
      <c r="U32" s="343"/>
      <c r="V32" s="343"/>
      <c r="W32" s="343"/>
    </row>
    <row r="33" spans="1:23" ht="18" customHeight="1">
      <c r="A33" s="343"/>
      <c r="B33" s="343"/>
      <c r="C33" s="343" t="s">
        <v>797</v>
      </c>
      <c r="D33" s="343"/>
      <c r="E33" s="343" t="s">
        <v>18</v>
      </c>
      <c r="F33" s="343" t="s">
        <v>14</v>
      </c>
      <c r="G33" s="343" t="s">
        <v>22</v>
      </c>
      <c r="H33" s="343" t="s">
        <v>28</v>
      </c>
      <c r="I33" s="343" t="s">
        <v>24</v>
      </c>
      <c r="J33" s="345"/>
      <c r="K33" s="343"/>
      <c r="L33" s="343"/>
      <c r="M33" s="343"/>
      <c r="N33" s="343"/>
      <c r="O33" s="343" t="s">
        <v>28</v>
      </c>
      <c r="P33" s="341" t="s">
        <v>291</v>
      </c>
      <c r="Q33" s="341" t="s">
        <v>288</v>
      </c>
      <c r="R33" s="343"/>
      <c r="S33" s="343"/>
      <c r="T33" s="343"/>
      <c r="U33" s="343"/>
      <c r="V33" s="343"/>
      <c r="W33" s="343"/>
    </row>
    <row r="34" spans="1:23" ht="18" customHeight="1">
      <c r="A34" s="343"/>
      <c r="B34" s="343"/>
      <c r="C34" s="343"/>
      <c r="D34" s="343"/>
      <c r="E34" s="343" t="s">
        <v>18</v>
      </c>
      <c r="F34" s="343" t="s">
        <v>15</v>
      </c>
      <c r="G34" s="343" t="s">
        <v>22</v>
      </c>
      <c r="H34" s="343" t="s">
        <v>28</v>
      </c>
      <c r="I34" s="343" t="s">
        <v>24</v>
      </c>
      <c r="J34" s="345"/>
      <c r="K34" s="343"/>
      <c r="L34" s="343"/>
      <c r="M34" s="343"/>
      <c r="N34" s="343"/>
      <c r="O34" s="343" t="s">
        <v>28</v>
      </c>
      <c r="P34" s="341" t="s">
        <v>291</v>
      </c>
      <c r="Q34" s="341" t="s">
        <v>288</v>
      </c>
      <c r="R34" s="343"/>
      <c r="S34" s="343"/>
      <c r="T34" s="343"/>
      <c r="U34" s="343"/>
      <c r="V34" s="343"/>
      <c r="W34" s="343"/>
    </row>
    <row r="35" spans="1:23" ht="18" customHeight="1">
      <c r="A35" s="343"/>
      <c r="B35" s="343"/>
      <c r="C35" s="343" t="s">
        <v>535</v>
      </c>
      <c r="D35" s="343"/>
      <c r="E35" s="343" t="s">
        <v>18</v>
      </c>
      <c r="F35" s="343" t="s">
        <v>15</v>
      </c>
      <c r="G35" s="343" t="s">
        <v>22</v>
      </c>
      <c r="H35" s="343" t="s">
        <v>28</v>
      </c>
      <c r="I35" s="343" t="s">
        <v>24</v>
      </c>
      <c r="J35" s="345">
        <v>3</v>
      </c>
      <c r="K35" s="343"/>
      <c r="L35" s="343"/>
      <c r="M35" s="343"/>
      <c r="N35" s="343"/>
      <c r="O35" s="343"/>
      <c r="P35" s="341" t="s">
        <v>291</v>
      </c>
      <c r="Q35" s="341" t="s">
        <v>288</v>
      </c>
      <c r="R35" s="343"/>
      <c r="S35" s="343"/>
      <c r="T35" s="343"/>
      <c r="U35" s="343"/>
      <c r="V35" s="343"/>
      <c r="W35" s="343"/>
    </row>
    <row r="36" spans="1:23" ht="18" customHeight="1">
      <c r="A36" s="343"/>
      <c r="B36" s="441"/>
      <c r="C36" s="442"/>
      <c r="D36" s="441"/>
      <c r="E36" s="442" t="s">
        <v>18</v>
      </c>
      <c r="F36" s="442" t="s">
        <v>14</v>
      </c>
      <c r="G36" s="343" t="s">
        <v>22</v>
      </c>
      <c r="H36" s="343" t="s">
        <v>28</v>
      </c>
      <c r="I36" s="343" t="s">
        <v>24</v>
      </c>
      <c r="J36" s="443"/>
      <c r="K36" s="441"/>
      <c r="L36" s="441" t="s">
        <v>33</v>
      </c>
      <c r="M36" s="441"/>
      <c r="N36" s="441"/>
      <c r="O36" s="442" t="s">
        <v>28</v>
      </c>
      <c r="P36" s="341" t="s">
        <v>291</v>
      </c>
      <c r="Q36" s="341" t="s">
        <v>288</v>
      </c>
      <c r="R36" s="441" t="s">
        <v>994</v>
      </c>
      <c r="S36" s="441"/>
      <c r="T36" s="441"/>
      <c r="U36" s="441"/>
      <c r="V36" s="441"/>
      <c r="W36" s="441"/>
    </row>
    <row r="37" spans="1:23" ht="18" customHeight="1">
      <c r="A37" s="449"/>
      <c r="B37" s="448"/>
      <c r="C37" s="448" t="s">
        <v>834</v>
      </c>
      <c r="D37" s="447" t="s">
        <v>997</v>
      </c>
      <c r="E37" s="442" t="s">
        <v>18</v>
      </c>
      <c r="F37" s="442" t="s">
        <v>14</v>
      </c>
      <c r="G37" s="455" t="s">
        <v>22</v>
      </c>
      <c r="H37" s="404" t="s">
        <v>28</v>
      </c>
      <c r="I37" s="404" t="s">
        <v>24</v>
      </c>
      <c r="J37" s="442"/>
      <c r="K37" s="442"/>
      <c r="L37" s="442" t="s">
        <v>33</v>
      </c>
      <c r="M37" s="442"/>
      <c r="N37" s="442"/>
      <c r="O37" s="404" t="s">
        <v>28</v>
      </c>
      <c r="P37" s="442" t="s">
        <v>291</v>
      </c>
      <c r="Q37" s="442" t="s">
        <v>288</v>
      </c>
      <c r="R37" s="441" t="s">
        <v>994</v>
      </c>
      <c r="S37" s="442"/>
      <c r="T37" s="446"/>
      <c r="U37" s="446"/>
      <c r="V37" s="445"/>
      <c r="W37" s="444"/>
    </row>
    <row r="38" spans="1:23" ht="18" customHeight="1">
      <c r="A38" s="449"/>
      <c r="B38" s="448"/>
      <c r="C38" s="448"/>
      <c r="D38" s="447"/>
      <c r="E38" s="442" t="s">
        <v>18</v>
      </c>
      <c r="F38" s="442" t="s">
        <v>15</v>
      </c>
      <c r="G38" s="455" t="s">
        <v>22</v>
      </c>
      <c r="H38" s="404" t="s">
        <v>28</v>
      </c>
      <c r="I38" s="404" t="s">
        <v>24</v>
      </c>
      <c r="J38" s="442"/>
      <c r="K38" s="442"/>
      <c r="L38" s="442" t="s">
        <v>33</v>
      </c>
      <c r="M38" s="442"/>
      <c r="N38" s="442"/>
      <c r="O38" s="404" t="s">
        <v>28</v>
      </c>
      <c r="P38" s="442" t="s">
        <v>291</v>
      </c>
      <c r="Q38" s="442" t="s">
        <v>288</v>
      </c>
      <c r="R38" s="441" t="s">
        <v>994</v>
      </c>
      <c r="S38" s="442"/>
      <c r="T38" s="446"/>
      <c r="U38" s="446"/>
      <c r="V38" s="445"/>
      <c r="W38" s="444"/>
    </row>
    <row r="39" spans="1:23" ht="18" customHeight="1">
      <c r="A39" s="449"/>
      <c r="B39" s="448"/>
      <c r="C39" s="448" t="s">
        <v>832</v>
      </c>
      <c r="D39" s="447"/>
      <c r="E39" s="442" t="s">
        <v>17</v>
      </c>
      <c r="F39" s="442" t="s">
        <v>15</v>
      </c>
      <c r="G39" s="455" t="s">
        <v>22</v>
      </c>
      <c r="H39" s="404" t="s">
        <v>28</v>
      </c>
      <c r="I39" s="404" t="s">
        <v>24</v>
      </c>
      <c r="J39" s="442"/>
      <c r="K39" s="442"/>
      <c r="L39" s="442" t="s">
        <v>33</v>
      </c>
      <c r="M39" s="442"/>
      <c r="N39" s="442"/>
      <c r="O39" s="404" t="s">
        <v>28</v>
      </c>
      <c r="P39" s="442" t="s">
        <v>291</v>
      </c>
      <c r="Q39" s="442" t="s">
        <v>288</v>
      </c>
      <c r="R39" s="441" t="s">
        <v>994</v>
      </c>
      <c r="S39" s="442"/>
      <c r="T39" s="446"/>
      <c r="U39" s="446"/>
      <c r="V39" s="445"/>
      <c r="W39" s="444"/>
    </row>
    <row r="40" spans="1:23" ht="18" customHeight="1">
      <c r="A40" s="449"/>
      <c r="B40" s="448"/>
      <c r="C40" s="448"/>
      <c r="D40" s="447"/>
      <c r="E40" s="442" t="s">
        <v>18</v>
      </c>
      <c r="F40" s="442" t="s">
        <v>14</v>
      </c>
      <c r="G40" s="455" t="s">
        <v>22</v>
      </c>
      <c r="H40" s="404" t="s">
        <v>28</v>
      </c>
      <c r="I40" s="404" t="s">
        <v>24</v>
      </c>
      <c r="J40" s="442"/>
      <c r="K40" s="442"/>
      <c r="L40" s="442" t="s">
        <v>33</v>
      </c>
      <c r="M40" s="442"/>
      <c r="N40" s="442"/>
      <c r="O40" s="404" t="s">
        <v>28</v>
      </c>
      <c r="P40" s="442" t="s">
        <v>291</v>
      </c>
      <c r="Q40" s="442" t="s">
        <v>288</v>
      </c>
      <c r="R40" s="441" t="s">
        <v>994</v>
      </c>
      <c r="S40" s="442"/>
      <c r="T40" s="446"/>
      <c r="U40" s="446"/>
      <c r="V40" s="445"/>
      <c r="W40" s="444"/>
    </row>
    <row r="41" spans="1:23" ht="18" customHeight="1">
      <c r="A41" s="449"/>
      <c r="B41" s="448"/>
      <c r="C41" s="448" t="s">
        <v>830</v>
      </c>
      <c r="D41" s="447"/>
      <c r="E41" s="442" t="s">
        <v>18</v>
      </c>
      <c r="F41" s="442" t="s">
        <v>15</v>
      </c>
      <c r="G41" s="455" t="s">
        <v>22</v>
      </c>
      <c r="H41" s="404" t="s">
        <v>28</v>
      </c>
      <c r="I41" s="404" t="s">
        <v>24</v>
      </c>
      <c r="J41" s="442"/>
      <c r="K41" s="442"/>
      <c r="L41" s="442" t="s">
        <v>33</v>
      </c>
      <c r="M41" s="442"/>
      <c r="N41" s="442"/>
      <c r="O41" s="404" t="s">
        <v>28</v>
      </c>
      <c r="P41" s="442" t="s">
        <v>291</v>
      </c>
      <c r="Q41" s="442" t="s">
        <v>288</v>
      </c>
      <c r="R41" s="441" t="s">
        <v>994</v>
      </c>
      <c r="S41" s="442"/>
      <c r="T41" s="446"/>
      <c r="U41" s="446"/>
      <c r="V41" s="445"/>
      <c r="W41" s="444"/>
    </row>
    <row r="42" spans="1:23" ht="18" customHeight="1">
      <c r="A42" s="449"/>
      <c r="B42" s="448"/>
      <c r="C42" s="448"/>
      <c r="D42" s="447"/>
      <c r="E42" s="442" t="s">
        <v>18</v>
      </c>
      <c r="F42" s="442" t="s">
        <v>14</v>
      </c>
      <c r="G42" s="455" t="s">
        <v>22</v>
      </c>
      <c r="H42" s="404" t="s">
        <v>28</v>
      </c>
      <c r="I42" s="404" t="s">
        <v>24</v>
      </c>
      <c r="J42" s="442"/>
      <c r="K42" s="442"/>
      <c r="L42" s="442" t="s">
        <v>33</v>
      </c>
      <c r="M42" s="442"/>
      <c r="N42" s="442"/>
      <c r="O42" s="404" t="s">
        <v>28</v>
      </c>
      <c r="P42" s="442" t="s">
        <v>291</v>
      </c>
      <c r="Q42" s="442" t="s">
        <v>288</v>
      </c>
      <c r="R42" s="441" t="s">
        <v>994</v>
      </c>
      <c r="S42" s="442"/>
      <c r="T42" s="446"/>
      <c r="U42" s="446"/>
      <c r="V42" s="445"/>
      <c r="W42" s="444"/>
    </row>
    <row r="43" spans="1:23" ht="18" customHeight="1">
      <c r="A43" s="449"/>
      <c r="B43" s="448"/>
      <c r="C43" s="448" t="s">
        <v>829</v>
      </c>
      <c r="D43" s="447"/>
      <c r="E43" s="442" t="s">
        <v>17</v>
      </c>
      <c r="F43" s="442" t="s">
        <v>14</v>
      </c>
      <c r="G43" s="455" t="s">
        <v>22</v>
      </c>
      <c r="H43" s="404" t="s">
        <v>28</v>
      </c>
      <c r="I43" s="404" t="s">
        <v>24</v>
      </c>
      <c r="J43" s="442"/>
      <c r="K43" s="442"/>
      <c r="L43" s="442" t="s">
        <v>33</v>
      </c>
      <c r="M43" s="442"/>
      <c r="N43" s="442"/>
      <c r="O43" s="404" t="s">
        <v>28</v>
      </c>
      <c r="P43" s="442" t="s">
        <v>291</v>
      </c>
      <c r="Q43" s="442" t="s">
        <v>288</v>
      </c>
      <c r="R43" s="441" t="s">
        <v>994</v>
      </c>
      <c r="S43" s="442"/>
      <c r="T43" s="446"/>
      <c r="U43" s="446"/>
      <c r="V43" s="445"/>
      <c r="W43" s="444"/>
    </row>
    <row r="44" spans="1:23" ht="18" customHeight="1">
      <c r="A44" s="449"/>
      <c r="B44" s="448"/>
      <c r="C44" s="448"/>
      <c r="D44" s="447"/>
      <c r="E44" s="442" t="s">
        <v>17</v>
      </c>
      <c r="F44" s="442" t="s">
        <v>15</v>
      </c>
      <c r="G44" s="455" t="s">
        <v>22</v>
      </c>
      <c r="H44" s="404" t="s">
        <v>28</v>
      </c>
      <c r="I44" s="404" t="s">
        <v>26</v>
      </c>
      <c r="J44" s="442"/>
      <c r="K44" s="442"/>
      <c r="L44" s="442" t="s">
        <v>33</v>
      </c>
      <c r="M44" s="442"/>
      <c r="N44" s="442"/>
      <c r="O44" s="404" t="s">
        <v>28</v>
      </c>
      <c r="P44" s="442" t="s">
        <v>291</v>
      </c>
      <c r="Q44" s="442" t="s">
        <v>288</v>
      </c>
      <c r="R44" s="441" t="s">
        <v>994</v>
      </c>
      <c r="S44" s="442"/>
      <c r="T44" s="446"/>
      <c r="U44" s="446"/>
      <c r="V44" s="445"/>
      <c r="W44" s="444"/>
    </row>
    <row r="45" spans="1:23" ht="18" customHeight="1">
      <c r="A45" s="449"/>
      <c r="B45" s="448"/>
      <c r="C45" s="448" t="s">
        <v>824</v>
      </c>
      <c r="D45" s="447"/>
      <c r="E45" s="442" t="s">
        <v>18</v>
      </c>
      <c r="F45" s="442" t="s">
        <v>15</v>
      </c>
      <c r="G45" s="455" t="s">
        <v>262</v>
      </c>
      <c r="H45" s="404" t="s">
        <v>28</v>
      </c>
      <c r="I45" s="404" t="s">
        <v>24</v>
      </c>
      <c r="J45" s="442"/>
      <c r="K45" s="442"/>
      <c r="L45" s="442" t="s">
        <v>33</v>
      </c>
      <c r="M45" s="442"/>
      <c r="N45" s="442"/>
      <c r="O45" s="404" t="s">
        <v>28</v>
      </c>
      <c r="P45" s="442" t="s">
        <v>291</v>
      </c>
      <c r="Q45" s="442" t="s">
        <v>288</v>
      </c>
      <c r="R45" s="441" t="s">
        <v>994</v>
      </c>
      <c r="S45" s="442"/>
      <c r="T45" s="446"/>
      <c r="U45" s="446"/>
      <c r="V45" s="445"/>
      <c r="W45" s="444"/>
    </row>
    <row r="46" spans="1:23" s="450" customFormat="1" ht="18" customHeight="1">
      <c r="A46" s="449"/>
      <c r="B46" s="448"/>
      <c r="C46" s="448"/>
      <c r="D46" s="447"/>
      <c r="E46" s="442" t="s">
        <v>17</v>
      </c>
      <c r="F46" s="442" t="s">
        <v>14</v>
      </c>
      <c r="G46" s="455" t="s">
        <v>22</v>
      </c>
      <c r="H46" s="404" t="s">
        <v>28</v>
      </c>
      <c r="I46" s="404" t="s">
        <v>24</v>
      </c>
      <c r="J46" s="442"/>
      <c r="K46" s="442"/>
      <c r="L46" s="442" t="s">
        <v>33</v>
      </c>
      <c r="M46" s="442"/>
      <c r="N46" s="442"/>
      <c r="O46" s="404" t="s">
        <v>28</v>
      </c>
      <c r="P46" s="442" t="s">
        <v>291</v>
      </c>
      <c r="Q46" s="442" t="s">
        <v>288</v>
      </c>
      <c r="R46" s="441" t="s">
        <v>994</v>
      </c>
      <c r="S46" s="442"/>
      <c r="T46" s="446"/>
      <c r="U46" s="446"/>
      <c r="V46" s="445"/>
      <c r="W46" s="444"/>
    </row>
    <row r="47" spans="1:23" ht="18" customHeight="1">
      <c r="A47" s="458"/>
      <c r="B47" s="457"/>
      <c r="C47" s="457" t="s">
        <v>823</v>
      </c>
      <c r="D47" s="456"/>
      <c r="E47" s="454" t="s">
        <v>18</v>
      </c>
      <c r="F47" s="454" t="s">
        <v>14</v>
      </c>
      <c r="G47" s="455" t="s">
        <v>22</v>
      </c>
      <c r="H47" s="455" t="s">
        <v>28</v>
      </c>
      <c r="I47" s="455" t="s">
        <v>24</v>
      </c>
      <c r="J47" s="454"/>
      <c r="K47" s="454"/>
      <c r="L47" s="442" t="s">
        <v>33</v>
      </c>
      <c r="M47" s="454"/>
      <c r="N47" s="454"/>
      <c r="O47" s="455" t="s">
        <v>28</v>
      </c>
      <c r="P47" s="442" t="s">
        <v>291</v>
      </c>
      <c r="Q47" s="442" t="s">
        <v>288</v>
      </c>
      <c r="R47" s="441" t="s">
        <v>994</v>
      </c>
      <c r="S47" s="454"/>
      <c r="T47" s="453"/>
      <c r="U47" s="453"/>
      <c r="V47" s="452"/>
      <c r="W47" s="451"/>
    </row>
    <row r="48" spans="1:23" ht="18" customHeight="1">
      <c r="A48" s="449"/>
      <c r="B48" s="448"/>
      <c r="C48" s="448"/>
      <c r="D48" s="447"/>
      <c r="E48" s="442" t="s">
        <v>18</v>
      </c>
      <c r="F48" s="442" t="s">
        <v>15</v>
      </c>
      <c r="G48" s="404" t="s">
        <v>22</v>
      </c>
      <c r="H48" s="404" t="s">
        <v>28</v>
      </c>
      <c r="I48" s="404" t="s">
        <v>24</v>
      </c>
      <c r="J48" s="442"/>
      <c r="K48" s="442"/>
      <c r="L48" s="442" t="s">
        <v>33</v>
      </c>
      <c r="M48" s="442"/>
      <c r="N48" s="442"/>
      <c r="O48" s="404" t="s">
        <v>28</v>
      </c>
      <c r="P48" s="442" t="s">
        <v>291</v>
      </c>
      <c r="Q48" s="442" t="s">
        <v>288</v>
      </c>
      <c r="R48" s="441" t="s">
        <v>994</v>
      </c>
      <c r="S48" s="442"/>
      <c r="T48" s="446"/>
      <c r="U48" s="446"/>
      <c r="V48" s="445"/>
      <c r="W48" s="444"/>
    </row>
    <row r="49" spans="1:23" ht="18" customHeight="1">
      <c r="A49" s="449"/>
      <c r="B49" s="448"/>
      <c r="C49" s="448" t="s">
        <v>822</v>
      </c>
      <c r="D49" s="447"/>
      <c r="E49" s="442" t="s">
        <v>18</v>
      </c>
      <c r="F49" s="442" t="s">
        <v>15</v>
      </c>
      <c r="G49" s="404" t="s">
        <v>22</v>
      </c>
      <c r="H49" s="404" t="s">
        <v>28</v>
      </c>
      <c r="I49" s="404" t="s">
        <v>24</v>
      </c>
      <c r="J49" s="442"/>
      <c r="K49" s="442"/>
      <c r="L49" s="442" t="s">
        <v>33</v>
      </c>
      <c r="M49" s="442"/>
      <c r="N49" s="442"/>
      <c r="O49" s="404" t="s">
        <v>28</v>
      </c>
      <c r="P49" s="442" t="s">
        <v>291</v>
      </c>
      <c r="Q49" s="442" t="s">
        <v>288</v>
      </c>
      <c r="R49" s="441" t="s">
        <v>994</v>
      </c>
      <c r="S49" s="442"/>
      <c r="T49" s="446"/>
      <c r="U49" s="446"/>
      <c r="V49" s="445"/>
      <c r="W49" s="444"/>
    </row>
    <row r="50" spans="1:23" ht="18" customHeight="1">
      <c r="A50" s="449"/>
      <c r="B50" s="448"/>
      <c r="C50" s="448" t="s">
        <v>821</v>
      </c>
      <c r="D50" s="447"/>
      <c r="E50" s="442" t="s">
        <v>18</v>
      </c>
      <c r="F50" s="442" t="s">
        <v>15</v>
      </c>
      <c r="G50" s="404" t="s">
        <v>19</v>
      </c>
      <c r="H50" s="404" t="s">
        <v>28</v>
      </c>
      <c r="I50" s="404" t="s">
        <v>26</v>
      </c>
      <c r="J50" s="442"/>
      <c r="K50" s="442"/>
      <c r="L50" s="442" t="s">
        <v>33</v>
      </c>
      <c r="M50" s="442"/>
      <c r="N50" s="442"/>
      <c r="O50" s="404" t="s">
        <v>28</v>
      </c>
      <c r="P50" s="442" t="s">
        <v>291</v>
      </c>
      <c r="Q50" s="442" t="s">
        <v>289</v>
      </c>
      <c r="R50" s="441" t="s">
        <v>994</v>
      </c>
      <c r="S50" s="442"/>
      <c r="T50" s="446"/>
      <c r="U50" s="446"/>
      <c r="V50" s="445"/>
      <c r="W50" s="444"/>
    </row>
    <row r="51" spans="1:23" ht="18" customHeight="1">
      <c r="A51" s="449"/>
      <c r="B51" s="448"/>
      <c r="C51" s="448" t="s">
        <v>820</v>
      </c>
      <c r="D51" s="447"/>
      <c r="E51" s="442" t="s">
        <v>18</v>
      </c>
      <c r="F51" s="442" t="s">
        <v>15</v>
      </c>
      <c r="G51" s="404" t="s">
        <v>19</v>
      </c>
      <c r="H51" s="404" t="s">
        <v>28</v>
      </c>
      <c r="I51" s="404" t="s">
        <v>25</v>
      </c>
      <c r="J51" s="442"/>
      <c r="K51" s="442"/>
      <c r="L51" s="442" t="s">
        <v>33</v>
      </c>
      <c r="M51" s="442"/>
      <c r="N51" s="442"/>
      <c r="O51" s="404" t="s">
        <v>28</v>
      </c>
      <c r="P51" s="442" t="s">
        <v>291</v>
      </c>
      <c r="Q51" s="442" t="s">
        <v>289</v>
      </c>
      <c r="R51" s="441" t="s">
        <v>994</v>
      </c>
      <c r="S51" s="442"/>
      <c r="T51" s="446"/>
      <c r="U51" s="446"/>
      <c r="V51" s="445"/>
      <c r="W51" s="444"/>
    </row>
    <row r="52" spans="1:23" ht="18" customHeight="1">
      <c r="A52" s="449"/>
      <c r="B52" s="448"/>
      <c r="C52" s="448" t="s">
        <v>819</v>
      </c>
      <c r="D52" s="447"/>
      <c r="E52" s="442" t="s">
        <v>18</v>
      </c>
      <c r="F52" s="442" t="s">
        <v>15</v>
      </c>
      <c r="G52" s="404" t="s">
        <v>19</v>
      </c>
      <c r="H52" s="404" t="s">
        <v>28</v>
      </c>
      <c r="I52" s="404" t="s">
        <v>24</v>
      </c>
      <c r="J52" s="442"/>
      <c r="K52" s="442"/>
      <c r="L52" s="442" t="s">
        <v>33</v>
      </c>
      <c r="M52" s="442"/>
      <c r="N52" s="442"/>
      <c r="O52" s="404" t="s">
        <v>28</v>
      </c>
      <c r="P52" s="442" t="s">
        <v>291</v>
      </c>
      <c r="Q52" s="442" t="s">
        <v>289</v>
      </c>
      <c r="R52" s="441" t="s">
        <v>994</v>
      </c>
      <c r="S52" s="442"/>
      <c r="T52" s="446"/>
      <c r="U52" s="446"/>
      <c r="V52" s="445"/>
      <c r="W52" s="444"/>
    </row>
    <row r="53" spans="1:23" ht="18" customHeight="1">
      <c r="A53" s="449"/>
      <c r="B53" s="448"/>
      <c r="C53" s="448"/>
      <c r="D53" s="447"/>
      <c r="E53" s="442" t="s">
        <v>18</v>
      </c>
      <c r="F53" s="442" t="s">
        <v>14</v>
      </c>
      <c r="G53" s="404" t="s">
        <v>19</v>
      </c>
      <c r="H53" s="404" t="s">
        <v>28</v>
      </c>
      <c r="I53" s="404" t="s">
        <v>24</v>
      </c>
      <c r="J53" s="442"/>
      <c r="K53" s="442"/>
      <c r="L53" s="442" t="s">
        <v>33</v>
      </c>
      <c r="M53" s="442"/>
      <c r="N53" s="442"/>
      <c r="O53" s="404" t="s">
        <v>28</v>
      </c>
      <c r="P53" s="442" t="s">
        <v>291</v>
      </c>
      <c r="Q53" s="442" t="s">
        <v>289</v>
      </c>
      <c r="R53" s="441" t="s">
        <v>994</v>
      </c>
      <c r="S53" s="442"/>
      <c r="T53" s="446"/>
      <c r="U53" s="446"/>
      <c r="V53" s="445"/>
      <c r="W53" s="444"/>
    </row>
    <row r="54" spans="1:23" ht="18" customHeight="1">
      <c r="A54" s="449"/>
      <c r="B54" s="448"/>
      <c r="C54" s="448" t="s">
        <v>818</v>
      </c>
      <c r="D54" s="447"/>
      <c r="E54" s="442" t="s">
        <v>17</v>
      </c>
      <c r="F54" s="442" t="s">
        <v>14</v>
      </c>
      <c r="G54" s="404" t="s">
        <v>19</v>
      </c>
      <c r="H54" s="404" t="s">
        <v>28</v>
      </c>
      <c r="I54" s="404" t="s">
        <v>24</v>
      </c>
      <c r="J54" s="442"/>
      <c r="K54" s="442"/>
      <c r="L54" s="442" t="s">
        <v>33</v>
      </c>
      <c r="M54" s="442"/>
      <c r="N54" s="442"/>
      <c r="O54" s="404" t="s">
        <v>28</v>
      </c>
      <c r="P54" s="442" t="s">
        <v>291</v>
      </c>
      <c r="Q54" s="442" t="s">
        <v>289</v>
      </c>
      <c r="R54" s="441" t="s">
        <v>994</v>
      </c>
      <c r="S54" s="442"/>
      <c r="T54" s="446"/>
      <c r="U54" s="446"/>
      <c r="V54" s="445"/>
      <c r="W54" s="444"/>
    </row>
    <row r="55" spans="1:23" ht="18" customHeight="1">
      <c r="A55" s="449"/>
      <c r="B55" s="448"/>
      <c r="C55" s="448"/>
      <c r="D55" s="447"/>
      <c r="E55" s="442" t="s">
        <v>18</v>
      </c>
      <c r="F55" s="442" t="s">
        <v>15</v>
      </c>
      <c r="G55" s="404" t="s">
        <v>19</v>
      </c>
      <c r="H55" s="404" t="s">
        <v>28</v>
      </c>
      <c r="I55" s="404" t="s">
        <v>24</v>
      </c>
      <c r="J55" s="442"/>
      <c r="K55" s="442"/>
      <c r="L55" s="442" t="s">
        <v>33</v>
      </c>
      <c r="M55" s="442"/>
      <c r="N55" s="442"/>
      <c r="O55" s="404" t="s">
        <v>28</v>
      </c>
      <c r="P55" s="442" t="s">
        <v>291</v>
      </c>
      <c r="Q55" s="442" t="s">
        <v>289</v>
      </c>
      <c r="R55" s="441" t="s">
        <v>994</v>
      </c>
      <c r="S55" s="442"/>
      <c r="T55" s="446"/>
      <c r="U55" s="446"/>
      <c r="V55" s="445"/>
      <c r="W55" s="444"/>
    </row>
    <row r="56" spans="1:23" ht="18" customHeight="1">
      <c r="A56" s="449"/>
      <c r="B56" s="448"/>
      <c r="C56" s="448" t="s">
        <v>955</v>
      </c>
      <c r="D56" s="447"/>
      <c r="E56" s="442" t="s">
        <v>18</v>
      </c>
      <c r="F56" s="442" t="s">
        <v>14</v>
      </c>
      <c r="G56" s="404" t="s">
        <v>22</v>
      </c>
      <c r="H56" s="404" t="s">
        <v>28</v>
      </c>
      <c r="I56" s="404" t="s">
        <v>24</v>
      </c>
      <c r="J56" s="442"/>
      <c r="K56" s="442"/>
      <c r="L56" s="442" t="s">
        <v>33</v>
      </c>
      <c r="M56" s="442"/>
      <c r="N56" s="442"/>
      <c r="O56" s="404" t="s">
        <v>28</v>
      </c>
      <c r="P56" s="442" t="s">
        <v>291</v>
      </c>
      <c r="Q56" s="442" t="s">
        <v>288</v>
      </c>
      <c r="R56" s="441" t="s">
        <v>994</v>
      </c>
      <c r="S56" s="442"/>
      <c r="T56" s="446"/>
      <c r="U56" s="446"/>
      <c r="V56" s="445"/>
      <c r="W56" s="444"/>
    </row>
    <row r="57" spans="1:23" ht="18" customHeight="1">
      <c r="A57" s="449"/>
      <c r="B57" s="448"/>
      <c r="C57" s="448"/>
      <c r="D57" s="447"/>
      <c r="E57" s="442" t="s">
        <v>18</v>
      </c>
      <c r="F57" s="442" t="s">
        <v>15</v>
      </c>
      <c r="G57" s="404" t="s">
        <v>22</v>
      </c>
      <c r="H57" s="404" t="s">
        <v>28</v>
      </c>
      <c r="I57" s="404" t="s">
        <v>24</v>
      </c>
      <c r="J57" s="442"/>
      <c r="K57" s="442"/>
      <c r="L57" s="442" t="s">
        <v>33</v>
      </c>
      <c r="M57" s="442"/>
      <c r="N57" s="442"/>
      <c r="O57" s="404" t="s">
        <v>28</v>
      </c>
      <c r="P57" s="442" t="s">
        <v>291</v>
      </c>
      <c r="Q57" s="442" t="s">
        <v>288</v>
      </c>
      <c r="R57" s="441" t="s">
        <v>994</v>
      </c>
      <c r="S57" s="442"/>
      <c r="T57" s="446"/>
      <c r="U57" s="446"/>
      <c r="V57" s="445"/>
      <c r="W57" s="444"/>
    </row>
    <row r="58" spans="1:23" ht="18" customHeight="1">
      <c r="A58" s="449"/>
      <c r="B58" s="448"/>
      <c r="C58" s="448" t="s">
        <v>954</v>
      </c>
      <c r="D58" s="447"/>
      <c r="E58" s="442" t="s">
        <v>18</v>
      </c>
      <c r="F58" s="442" t="s">
        <v>14</v>
      </c>
      <c r="G58" s="404" t="s">
        <v>22</v>
      </c>
      <c r="H58" s="404" t="s">
        <v>28</v>
      </c>
      <c r="I58" s="404" t="s">
        <v>24</v>
      </c>
      <c r="J58" s="442"/>
      <c r="K58" s="442"/>
      <c r="L58" s="442" t="s">
        <v>33</v>
      </c>
      <c r="M58" s="442"/>
      <c r="N58" s="442"/>
      <c r="O58" s="404" t="s">
        <v>28</v>
      </c>
      <c r="P58" s="442" t="s">
        <v>291</v>
      </c>
      <c r="Q58" s="442" t="s">
        <v>288</v>
      </c>
      <c r="R58" s="441" t="s">
        <v>994</v>
      </c>
      <c r="S58" s="442"/>
      <c r="T58" s="446"/>
      <c r="U58" s="446"/>
      <c r="V58" s="445"/>
      <c r="W58" s="444"/>
    </row>
    <row r="59" spans="1:23" ht="18" customHeight="1">
      <c r="A59" s="449"/>
      <c r="B59" s="448"/>
      <c r="C59" s="448"/>
      <c r="D59" s="447"/>
      <c r="E59" s="442" t="s">
        <v>18</v>
      </c>
      <c r="F59" s="442" t="s">
        <v>15</v>
      </c>
      <c r="G59" s="404" t="s">
        <v>22</v>
      </c>
      <c r="H59" s="404" t="s">
        <v>28</v>
      </c>
      <c r="I59" s="404" t="s">
        <v>24</v>
      </c>
      <c r="J59" s="442"/>
      <c r="K59" s="442"/>
      <c r="L59" s="442" t="s">
        <v>33</v>
      </c>
      <c r="M59" s="442"/>
      <c r="N59" s="442"/>
      <c r="O59" s="404" t="s">
        <v>28</v>
      </c>
      <c r="P59" s="442" t="s">
        <v>291</v>
      </c>
      <c r="Q59" s="442" t="s">
        <v>288</v>
      </c>
      <c r="R59" s="441" t="s">
        <v>994</v>
      </c>
      <c r="S59" s="442"/>
      <c r="T59" s="446"/>
      <c r="U59" s="446"/>
      <c r="V59" s="445"/>
      <c r="W59" s="444"/>
    </row>
    <row r="60" spans="1:23" ht="18" customHeight="1">
      <c r="A60" s="449"/>
      <c r="B60" s="448"/>
      <c r="C60" s="448" t="s">
        <v>953</v>
      </c>
      <c r="D60" s="447"/>
      <c r="E60" s="442" t="s">
        <v>18</v>
      </c>
      <c r="F60" s="442" t="s">
        <v>14</v>
      </c>
      <c r="G60" s="404" t="s">
        <v>22</v>
      </c>
      <c r="H60" s="404" t="s">
        <v>28</v>
      </c>
      <c r="I60" s="404" t="s">
        <v>24</v>
      </c>
      <c r="J60" s="442"/>
      <c r="K60" s="442"/>
      <c r="L60" s="442" t="s">
        <v>33</v>
      </c>
      <c r="M60" s="442"/>
      <c r="N60" s="442"/>
      <c r="O60" s="404" t="s">
        <v>28</v>
      </c>
      <c r="P60" s="442" t="s">
        <v>291</v>
      </c>
      <c r="Q60" s="442" t="s">
        <v>288</v>
      </c>
      <c r="R60" s="441" t="s">
        <v>994</v>
      </c>
      <c r="S60" s="442"/>
      <c r="T60" s="446"/>
      <c r="U60" s="446"/>
      <c r="V60" s="445"/>
      <c r="W60" s="444"/>
    </row>
    <row r="61" spans="1:23" ht="18" customHeight="1">
      <c r="A61" s="449"/>
      <c r="B61" s="448"/>
      <c r="C61" s="448"/>
      <c r="D61" s="447"/>
      <c r="E61" s="442" t="s">
        <v>18</v>
      </c>
      <c r="F61" s="442" t="s">
        <v>15</v>
      </c>
      <c r="G61" s="404" t="s">
        <v>22</v>
      </c>
      <c r="H61" s="404" t="s">
        <v>28</v>
      </c>
      <c r="I61" s="404" t="s">
        <v>24</v>
      </c>
      <c r="J61" s="442"/>
      <c r="K61" s="442"/>
      <c r="L61" s="442" t="s">
        <v>33</v>
      </c>
      <c r="M61" s="442"/>
      <c r="N61" s="442"/>
      <c r="O61" s="404" t="s">
        <v>28</v>
      </c>
      <c r="P61" s="442" t="s">
        <v>291</v>
      </c>
      <c r="Q61" s="442" t="s">
        <v>288</v>
      </c>
      <c r="R61" s="441" t="s">
        <v>994</v>
      </c>
      <c r="S61" s="442"/>
      <c r="T61" s="446"/>
      <c r="U61" s="446"/>
      <c r="V61" s="445"/>
      <c r="W61" s="444"/>
    </row>
    <row r="62" spans="1:23" ht="18" customHeight="1">
      <c r="A62" s="449"/>
      <c r="B62" s="448"/>
      <c r="C62" s="448" t="s">
        <v>952</v>
      </c>
      <c r="D62" s="447"/>
      <c r="E62" s="442" t="s">
        <v>18</v>
      </c>
      <c r="F62" s="442" t="s">
        <v>14</v>
      </c>
      <c r="G62" s="404" t="s">
        <v>22</v>
      </c>
      <c r="H62" s="404" t="s">
        <v>28</v>
      </c>
      <c r="I62" s="404" t="s">
        <v>24</v>
      </c>
      <c r="J62" s="442"/>
      <c r="K62" s="442"/>
      <c r="L62" s="442" t="s">
        <v>33</v>
      </c>
      <c r="M62" s="442"/>
      <c r="N62" s="442"/>
      <c r="O62" s="404" t="s">
        <v>28</v>
      </c>
      <c r="P62" s="442" t="s">
        <v>291</v>
      </c>
      <c r="Q62" s="442" t="s">
        <v>288</v>
      </c>
      <c r="R62" s="441" t="s">
        <v>994</v>
      </c>
      <c r="S62" s="442"/>
      <c r="T62" s="446"/>
      <c r="U62" s="446"/>
      <c r="V62" s="445"/>
      <c r="W62" s="444"/>
    </row>
    <row r="63" spans="1:23" ht="18" customHeight="1">
      <c r="A63" s="449"/>
      <c r="B63" s="448"/>
      <c r="C63" s="448"/>
      <c r="D63" s="447"/>
      <c r="E63" s="442" t="s">
        <v>18</v>
      </c>
      <c r="F63" s="442" t="s">
        <v>15</v>
      </c>
      <c r="G63" s="404" t="s">
        <v>22</v>
      </c>
      <c r="H63" s="404" t="s">
        <v>28</v>
      </c>
      <c r="I63" s="404" t="s">
        <v>24</v>
      </c>
      <c r="J63" s="442"/>
      <c r="K63" s="442"/>
      <c r="L63" s="442" t="s">
        <v>33</v>
      </c>
      <c r="M63" s="442"/>
      <c r="N63" s="442"/>
      <c r="O63" s="404" t="s">
        <v>28</v>
      </c>
      <c r="P63" s="442" t="s">
        <v>291</v>
      </c>
      <c r="Q63" s="442" t="s">
        <v>288</v>
      </c>
      <c r="R63" s="441" t="s">
        <v>994</v>
      </c>
      <c r="S63" s="442"/>
      <c r="T63" s="446"/>
      <c r="U63" s="446"/>
      <c r="V63" s="445"/>
      <c r="W63" s="444"/>
    </row>
    <row r="64" spans="1:23" ht="18" customHeight="1">
      <c r="A64" s="449"/>
      <c r="B64" s="448"/>
      <c r="C64" s="448" t="s">
        <v>996</v>
      </c>
      <c r="D64" s="447"/>
      <c r="E64" s="442" t="s">
        <v>18</v>
      </c>
      <c r="F64" s="442" t="s">
        <v>14</v>
      </c>
      <c r="G64" s="404" t="s">
        <v>22</v>
      </c>
      <c r="H64" s="404" t="s">
        <v>28</v>
      </c>
      <c r="I64" s="404" t="s">
        <v>24</v>
      </c>
      <c r="J64" s="442"/>
      <c r="K64" s="442"/>
      <c r="L64" s="442" t="s">
        <v>33</v>
      </c>
      <c r="M64" s="442"/>
      <c r="N64" s="442"/>
      <c r="O64" s="404" t="s">
        <v>28</v>
      </c>
      <c r="P64" s="442" t="s">
        <v>291</v>
      </c>
      <c r="Q64" s="442" t="s">
        <v>288</v>
      </c>
      <c r="R64" s="441" t="s">
        <v>994</v>
      </c>
      <c r="S64" s="442"/>
      <c r="T64" s="446"/>
      <c r="U64" s="446"/>
      <c r="V64" s="445"/>
      <c r="W64" s="444"/>
    </row>
    <row r="65" spans="1:23" ht="18" customHeight="1">
      <c r="A65" s="449"/>
      <c r="B65" s="448"/>
      <c r="C65" s="448"/>
      <c r="D65" s="447"/>
      <c r="E65" s="442" t="s">
        <v>18</v>
      </c>
      <c r="F65" s="442" t="s">
        <v>15</v>
      </c>
      <c r="G65" s="404" t="s">
        <v>22</v>
      </c>
      <c r="H65" s="404" t="s">
        <v>28</v>
      </c>
      <c r="I65" s="404" t="s">
        <v>24</v>
      </c>
      <c r="J65" s="442"/>
      <c r="K65" s="442"/>
      <c r="L65" s="442" t="s">
        <v>33</v>
      </c>
      <c r="M65" s="442"/>
      <c r="N65" s="442"/>
      <c r="O65" s="404" t="s">
        <v>28</v>
      </c>
      <c r="P65" s="442" t="s">
        <v>291</v>
      </c>
      <c r="Q65" s="442" t="s">
        <v>288</v>
      </c>
      <c r="R65" s="441" t="s">
        <v>994</v>
      </c>
      <c r="S65" s="442"/>
      <c r="T65" s="446"/>
      <c r="U65" s="446"/>
      <c r="V65" s="445"/>
      <c r="W65" s="444"/>
    </row>
    <row r="66" spans="1:23" ht="18" customHeight="1">
      <c r="A66" s="449"/>
      <c r="B66" s="448"/>
      <c r="C66" s="448" t="s">
        <v>951</v>
      </c>
      <c r="D66" s="447"/>
      <c r="E66" s="442" t="s">
        <v>18</v>
      </c>
      <c r="F66" s="442" t="s">
        <v>14</v>
      </c>
      <c r="G66" s="404" t="s">
        <v>22</v>
      </c>
      <c r="H66" s="404" t="s">
        <v>28</v>
      </c>
      <c r="I66" s="404" t="s">
        <v>24</v>
      </c>
      <c r="J66" s="442"/>
      <c r="K66" s="442"/>
      <c r="L66" s="442" t="s">
        <v>33</v>
      </c>
      <c r="M66" s="442"/>
      <c r="N66" s="442"/>
      <c r="O66" s="404" t="s">
        <v>28</v>
      </c>
      <c r="P66" s="442" t="s">
        <v>291</v>
      </c>
      <c r="Q66" s="442" t="s">
        <v>288</v>
      </c>
      <c r="R66" s="441" t="s">
        <v>994</v>
      </c>
      <c r="S66" s="442"/>
      <c r="T66" s="446"/>
      <c r="U66" s="446"/>
      <c r="V66" s="445"/>
      <c r="W66" s="444"/>
    </row>
    <row r="67" spans="1:23" ht="18" customHeight="1">
      <c r="A67" s="449"/>
      <c r="B67" s="448"/>
      <c r="C67" s="448"/>
      <c r="D67" s="447"/>
      <c r="E67" s="442" t="s">
        <v>18</v>
      </c>
      <c r="F67" s="442" t="s">
        <v>15</v>
      </c>
      <c r="G67" s="404" t="s">
        <v>22</v>
      </c>
      <c r="H67" s="404" t="s">
        <v>28</v>
      </c>
      <c r="I67" s="404" t="s">
        <v>24</v>
      </c>
      <c r="J67" s="442"/>
      <c r="K67" s="442"/>
      <c r="L67" s="442" t="s">
        <v>33</v>
      </c>
      <c r="M67" s="442"/>
      <c r="N67" s="442"/>
      <c r="O67" s="404" t="s">
        <v>28</v>
      </c>
      <c r="P67" s="442" t="s">
        <v>291</v>
      </c>
      <c r="Q67" s="442" t="s">
        <v>288</v>
      </c>
      <c r="R67" s="441" t="s">
        <v>994</v>
      </c>
      <c r="S67" s="442"/>
      <c r="T67" s="446"/>
      <c r="U67" s="446"/>
      <c r="V67" s="445"/>
      <c r="W67" s="444"/>
    </row>
    <row r="68" spans="1:23" ht="18" customHeight="1">
      <c r="A68" s="449"/>
      <c r="B68" s="448"/>
      <c r="C68" s="448" t="s">
        <v>995</v>
      </c>
      <c r="D68" s="447"/>
      <c r="E68" s="442" t="s">
        <v>18</v>
      </c>
      <c r="F68" s="442" t="s">
        <v>14</v>
      </c>
      <c r="G68" s="404" t="s">
        <v>22</v>
      </c>
      <c r="H68" s="404" t="s">
        <v>28</v>
      </c>
      <c r="I68" s="404" t="s">
        <v>24</v>
      </c>
      <c r="J68" s="442"/>
      <c r="K68" s="442"/>
      <c r="L68" s="442" t="s">
        <v>33</v>
      </c>
      <c r="M68" s="442"/>
      <c r="N68" s="442"/>
      <c r="O68" s="404" t="s">
        <v>28</v>
      </c>
      <c r="P68" s="442" t="s">
        <v>291</v>
      </c>
      <c r="Q68" s="442" t="s">
        <v>288</v>
      </c>
      <c r="R68" s="441" t="s">
        <v>994</v>
      </c>
      <c r="S68" s="442"/>
      <c r="T68" s="446"/>
      <c r="U68" s="446"/>
      <c r="V68" s="445"/>
      <c r="W68" s="444"/>
    </row>
    <row r="69" spans="1:23" ht="18" customHeight="1">
      <c r="A69" s="449"/>
      <c r="B69" s="448"/>
      <c r="C69" s="448"/>
      <c r="D69" s="447"/>
      <c r="E69" s="442" t="s">
        <v>18</v>
      </c>
      <c r="F69" s="442" t="s">
        <v>15</v>
      </c>
      <c r="G69" s="404" t="s">
        <v>22</v>
      </c>
      <c r="H69" s="404" t="s">
        <v>28</v>
      </c>
      <c r="I69" s="404" t="s">
        <v>24</v>
      </c>
      <c r="J69" s="442"/>
      <c r="K69" s="442"/>
      <c r="L69" s="442" t="s">
        <v>33</v>
      </c>
      <c r="M69" s="442"/>
      <c r="N69" s="442"/>
      <c r="O69" s="404" t="s">
        <v>28</v>
      </c>
      <c r="P69" s="442" t="s">
        <v>291</v>
      </c>
      <c r="Q69" s="442" t="s">
        <v>288</v>
      </c>
      <c r="R69" s="441" t="s">
        <v>994</v>
      </c>
      <c r="S69" s="442"/>
      <c r="T69" s="446"/>
      <c r="U69" s="446"/>
      <c r="V69" s="445"/>
      <c r="W69" s="444"/>
    </row>
    <row r="70" spans="1:23" s="450" customFormat="1" ht="18" customHeight="1">
      <c r="A70" s="449"/>
      <c r="B70" s="448"/>
      <c r="C70" s="448" t="s">
        <v>950</v>
      </c>
      <c r="D70" s="447"/>
      <c r="E70" s="442" t="s">
        <v>17</v>
      </c>
      <c r="F70" s="442" t="s">
        <v>14</v>
      </c>
      <c r="G70" s="404" t="s">
        <v>22</v>
      </c>
      <c r="H70" s="404" t="s">
        <v>28</v>
      </c>
      <c r="I70" s="404" t="s">
        <v>24</v>
      </c>
      <c r="J70" s="442"/>
      <c r="K70" s="442"/>
      <c r="L70" s="442" t="s">
        <v>33</v>
      </c>
      <c r="M70" s="442"/>
      <c r="N70" s="442"/>
      <c r="O70" s="404" t="s">
        <v>28</v>
      </c>
      <c r="P70" s="442" t="s">
        <v>291</v>
      </c>
      <c r="Q70" s="442" t="s">
        <v>288</v>
      </c>
      <c r="R70" s="441" t="s">
        <v>994</v>
      </c>
      <c r="S70" s="442"/>
      <c r="T70" s="446"/>
      <c r="U70" s="446"/>
      <c r="V70" s="445"/>
      <c r="W70" s="444"/>
    </row>
    <row r="71" spans="1:23" ht="18" customHeight="1">
      <c r="A71" s="449"/>
      <c r="B71" s="448"/>
      <c r="C71" s="448"/>
      <c r="D71" s="447"/>
      <c r="E71" s="442" t="s">
        <v>18</v>
      </c>
      <c r="F71" s="442" t="s">
        <v>15</v>
      </c>
      <c r="G71" s="404" t="s">
        <v>22</v>
      </c>
      <c r="H71" s="404" t="s">
        <v>28</v>
      </c>
      <c r="I71" s="404" t="s">
        <v>24</v>
      </c>
      <c r="J71" s="442"/>
      <c r="K71" s="442"/>
      <c r="L71" s="442" t="s">
        <v>33</v>
      </c>
      <c r="M71" s="442"/>
      <c r="N71" s="442"/>
      <c r="O71" s="404" t="s">
        <v>28</v>
      </c>
      <c r="P71" s="442" t="s">
        <v>291</v>
      </c>
      <c r="Q71" s="442" t="s">
        <v>288</v>
      </c>
      <c r="R71" s="441" t="s">
        <v>994</v>
      </c>
      <c r="S71" s="442"/>
      <c r="T71" s="446"/>
      <c r="U71" s="446"/>
      <c r="V71" s="445"/>
      <c r="W71" s="444"/>
    </row>
    <row r="72" spans="1:23" ht="18" customHeight="1">
      <c r="A72" s="449"/>
      <c r="B72" s="448"/>
      <c r="C72" s="448" t="s">
        <v>949</v>
      </c>
      <c r="D72" s="447"/>
      <c r="E72" s="442" t="s">
        <v>18</v>
      </c>
      <c r="F72" s="442" t="s">
        <v>14</v>
      </c>
      <c r="G72" s="404" t="s">
        <v>22</v>
      </c>
      <c r="H72" s="404" t="s">
        <v>28</v>
      </c>
      <c r="I72" s="404" t="s">
        <v>24</v>
      </c>
      <c r="J72" s="442"/>
      <c r="K72" s="442"/>
      <c r="L72" s="442" t="s">
        <v>33</v>
      </c>
      <c r="M72" s="442"/>
      <c r="N72" s="442"/>
      <c r="O72" s="404" t="s">
        <v>28</v>
      </c>
      <c r="P72" s="442" t="s">
        <v>291</v>
      </c>
      <c r="Q72" s="442" t="s">
        <v>288</v>
      </c>
      <c r="R72" s="441" t="s">
        <v>994</v>
      </c>
      <c r="S72" s="442"/>
      <c r="T72" s="446"/>
      <c r="U72" s="446"/>
      <c r="V72" s="445"/>
      <c r="W72" s="444"/>
    </row>
    <row r="73" spans="1:23" ht="18" customHeight="1">
      <c r="A73" s="449"/>
      <c r="B73" s="448"/>
      <c r="C73" s="448"/>
      <c r="D73" s="447"/>
      <c r="E73" s="442" t="s">
        <v>18</v>
      </c>
      <c r="F73" s="442" t="s">
        <v>15</v>
      </c>
      <c r="G73" s="404" t="s">
        <v>22</v>
      </c>
      <c r="H73" s="404" t="s">
        <v>28</v>
      </c>
      <c r="I73" s="404" t="s">
        <v>24</v>
      </c>
      <c r="J73" s="442"/>
      <c r="K73" s="442"/>
      <c r="L73" s="442" t="s">
        <v>33</v>
      </c>
      <c r="M73" s="442"/>
      <c r="N73" s="442"/>
      <c r="O73" s="404" t="s">
        <v>28</v>
      </c>
      <c r="P73" s="442" t="s">
        <v>291</v>
      </c>
      <c r="Q73" s="442" t="s">
        <v>288</v>
      </c>
      <c r="R73" s="441" t="s">
        <v>994</v>
      </c>
      <c r="S73" s="442"/>
      <c r="T73" s="446"/>
      <c r="U73" s="446"/>
      <c r="V73" s="445"/>
      <c r="W73" s="444"/>
    </row>
    <row r="74" spans="1:23" ht="18" customHeight="1">
      <c r="A74" s="449"/>
      <c r="B74" s="448"/>
      <c r="C74" s="448" t="s">
        <v>946</v>
      </c>
      <c r="D74" s="447"/>
      <c r="E74" s="442" t="s">
        <v>18</v>
      </c>
      <c r="F74" s="442" t="s">
        <v>14</v>
      </c>
      <c r="G74" s="404" t="s">
        <v>19</v>
      </c>
      <c r="H74" s="404" t="s">
        <v>28</v>
      </c>
      <c r="I74" s="404" t="s">
        <v>24</v>
      </c>
      <c r="J74" s="442"/>
      <c r="K74" s="442"/>
      <c r="L74" s="442" t="s">
        <v>33</v>
      </c>
      <c r="M74" s="442"/>
      <c r="N74" s="442"/>
      <c r="O74" s="404" t="s">
        <v>28</v>
      </c>
      <c r="P74" s="442" t="s">
        <v>291</v>
      </c>
      <c r="Q74" s="442" t="s">
        <v>288</v>
      </c>
      <c r="R74" s="441" t="s">
        <v>994</v>
      </c>
      <c r="S74" s="442"/>
      <c r="T74" s="446"/>
      <c r="U74" s="446"/>
      <c r="V74" s="445"/>
      <c r="W74" s="444"/>
    </row>
    <row r="75" spans="1:23" ht="18" customHeight="1">
      <c r="A75" s="449"/>
      <c r="B75" s="448"/>
      <c r="C75" s="448"/>
      <c r="D75" s="447"/>
      <c r="E75" s="442" t="s">
        <v>18</v>
      </c>
      <c r="F75" s="442" t="s">
        <v>15</v>
      </c>
      <c r="G75" s="404" t="s">
        <v>19</v>
      </c>
      <c r="H75" s="404" t="s">
        <v>28</v>
      </c>
      <c r="I75" s="404" t="s">
        <v>24</v>
      </c>
      <c r="J75" s="442"/>
      <c r="K75" s="442"/>
      <c r="L75" s="442" t="s">
        <v>33</v>
      </c>
      <c r="M75" s="442"/>
      <c r="N75" s="442"/>
      <c r="O75" s="404" t="s">
        <v>28</v>
      </c>
      <c r="P75" s="442" t="s">
        <v>291</v>
      </c>
      <c r="Q75" s="442" t="s">
        <v>288</v>
      </c>
      <c r="R75" s="441" t="s">
        <v>994</v>
      </c>
      <c r="S75" s="442"/>
      <c r="T75" s="446"/>
      <c r="U75" s="446"/>
      <c r="V75" s="445"/>
      <c r="W75" s="444"/>
    </row>
    <row r="76" spans="1:23" ht="18" customHeight="1">
      <c r="A76" s="449"/>
      <c r="B76" s="448"/>
      <c r="C76" s="448" t="s">
        <v>945</v>
      </c>
      <c r="D76" s="447"/>
      <c r="E76" s="442" t="s">
        <v>17</v>
      </c>
      <c r="F76" s="442" t="s">
        <v>14</v>
      </c>
      <c r="G76" s="404" t="s">
        <v>20</v>
      </c>
      <c r="H76" s="404" t="s">
        <v>304</v>
      </c>
      <c r="I76" s="404" t="s">
        <v>24</v>
      </c>
      <c r="J76" s="442"/>
      <c r="K76" s="442"/>
      <c r="L76" s="442" t="s">
        <v>33</v>
      </c>
      <c r="M76" s="442"/>
      <c r="N76" s="442"/>
      <c r="O76" s="404" t="s">
        <v>48</v>
      </c>
      <c r="P76" s="442" t="s">
        <v>291</v>
      </c>
      <c r="Q76" s="442" t="s">
        <v>288</v>
      </c>
      <c r="R76" s="441"/>
      <c r="S76" s="442"/>
      <c r="T76" s="446"/>
      <c r="U76" s="446"/>
      <c r="V76" s="445"/>
      <c r="W76" s="444"/>
    </row>
    <row r="77" spans="1:23" ht="18" customHeight="1">
      <c r="A77" s="449"/>
      <c r="B77" s="448"/>
      <c r="C77" s="448" t="s">
        <v>944</v>
      </c>
      <c r="D77" s="447"/>
      <c r="E77" s="442" t="s">
        <v>18</v>
      </c>
      <c r="F77" s="442" t="s">
        <v>14</v>
      </c>
      <c r="G77" s="404" t="s">
        <v>23</v>
      </c>
      <c r="H77" s="404" t="s">
        <v>304</v>
      </c>
      <c r="I77" s="404" t="s">
        <v>24</v>
      </c>
      <c r="J77" s="442"/>
      <c r="K77" s="442"/>
      <c r="L77" s="442" t="s">
        <v>33</v>
      </c>
      <c r="M77" s="442"/>
      <c r="N77" s="442"/>
      <c r="O77" s="404" t="s">
        <v>48</v>
      </c>
      <c r="P77" s="442" t="s">
        <v>291</v>
      </c>
      <c r="Q77" s="442" t="s">
        <v>288</v>
      </c>
      <c r="R77" s="441"/>
      <c r="S77" s="442"/>
      <c r="T77" s="446"/>
      <c r="U77" s="446"/>
      <c r="V77" s="445"/>
      <c r="W77" s="444"/>
    </row>
    <row r="78" spans="1:23" ht="18" customHeight="1">
      <c r="A78" s="449"/>
      <c r="B78" s="448"/>
      <c r="C78" s="448"/>
      <c r="D78" s="447"/>
      <c r="E78" s="442" t="s">
        <v>18</v>
      </c>
      <c r="F78" s="442" t="s">
        <v>15</v>
      </c>
      <c r="G78" s="404" t="s">
        <v>23</v>
      </c>
      <c r="H78" s="404" t="s">
        <v>304</v>
      </c>
      <c r="I78" s="404" t="s">
        <v>24</v>
      </c>
      <c r="J78" s="442"/>
      <c r="K78" s="442"/>
      <c r="L78" s="442" t="s">
        <v>33</v>
      </c>
      <c r="M78" s="442"/>
      <c r="N78" s="442"/>
      <c r="O78" s="404" t="s">
        <v>48</v>
      </c>
      <c r="P78" s="442" t="s">
        <v>291</v>
      </c>
      <c r="Q78" s="442" t="s">
        <v>288</v>
      </c>
      <c r="R78" s="441"/>
      <c r="S78" s="442"/>
      <c r="T78" s="446"/>
      <c r="U78" s="446"/>
      <c r="V78" s="445"/>
      <c r="W78" s="444"/>
    </row>
    <row r="79" spans="1:23" ht="18" customHeight="1">
      <c r="A79" s="449"/>
      <c r="B79" s="448"/>
      <c r="C79" s="448" t="s">
        <v>943</v>
      </c>
      <c r="D79" s="447"/>
      <c r="E79" s="442" t="s">
        <v>18</v>
      </c>
      <c r="F79" s="442" t="s">
        <v>14</v>
      </c>
      <c r="G79" s="404" t="s">
        <v>22</v>
      </c>
      <c r="H79" s="404" t="s">
        <v>28</v>
      </c>
      <c r="I79" s="404" t="s">
        <v>24</v>
      </c>
      <c r="J79" s="442"/>
      <c r="K79" s="442"/>
      <c r="L79" s="442" t="s">
        <v>33</v>
      </c>
      <c r="M79" s="442"/>
      <c r="N79" s="442"/>
      <c r="O79" s="404" t="s">
        <v>28</v>
      </c>
      <c r="P79" s="442" t="s">
        <v>291</v>
      </c>
      <c r="Q79" s="442" t="s">
        <v>288</v>
      </c>
      <c r="R79" s="441" t="s">
        <v>994</v>
      </c>
      <c r="S79" s="442"/>
      <c r="T79" s="446"/>
      <c r="U79" s="446"/>
      <c r="V79" s="445"/>
      <c r="W79" s="444"/>
    </row>
    <row r="80" spans="1:23" ht="18" customHeight="1">
      <c r="A80" s="449"/>
      <c r="B80" s="448"/>
      <c r="C80" s="448"/>
      <c r="D80" s="447"/>
      <c r="E80" s="442" t="s">
        <v>18</v>
      </c>
      <c r="F80" s="442" t="s">
        <v>15</v>
      </c>
      <c r="G80" s="404" t="s">
        <v>22</v>
      </c>
      <c r="H80" s="404" t="s">
        <v>28</v>
      </c>
      <c r="I80" s="404" t="s">
        <v>24</v>
      </c>
      <c r="J80" s="442"/>
      <c r="K80" s="442"/>
      <c r="L80" s="442" t="s">
        <v>33</v>
      </c>
      <c r="M80" s="442"/>
      <c r="N80" s="442"/>
      <c r="O80" s="404" t="s">
        <v>28</v>
      </c>
      <c r="P80" s="442" t="s">
        <v>291</v>
      </c>
      <c r="Q80" s="442" t="s">
        <v>288</v>
      </c>
      <c r="R80" s="441" t="s">
        <v>994</v>
      </c>
      <c r="S80" s="442"/>
      <c r="T80" s="446"/>
      <c r="U80" s="446"/>
      <c r="V80" s="445"/>
      <c r="W80" s="444"/>
    </row>
    <row r="81" spans="1:23" ht="18" customHeight="1">
      <c r="A81" s="449"/>
      <c r="B81" s="448"/>
      <c r="C81" s="448" t="s">
        <v>942</v>
      </c>
      <c r="D81" s="447"/>
      <c r="E81" s="442" t="s">
        <v>18</v>
      </c>
      <c r="F81" s="442" t="s">
        <v>14</v>
      </c>
      <c r="G81" s="404" t="s">
        <v>22</v>
      </c>
      <c r="H81" s="404" t="s">
        <v>28</v>
      </c>
      <c r="I81" s="404" t="s">
        <v>24</v>
      </c>
      <c r="J81" s="442"/>
      <c r="K81" s="442"/>
      <c r="L81" s="442" t="s">
        <v>33</v>
      </c>
      <c r="M81" s="442"/>
      <c r="N81" s="442"/>
      <c r="O81" s="404" t="s">
        <v>28</v>
      </c>
      <c r="P81" s="442" t="s">
        <v>291</v>
      </c>
      <c r="Q81" s="442" t="s">
        <v>288</v>
      </c>
      <c r="R81" s="441" t="s">
        <v>994</v>
      </c>
      <c r="S81" s="442"/>
      <c r="T81" s="446"/>
      <c r="U81" s="446"/>
      <c r="V81" s="445"/>
      <c r="W81" s="444"/>
    </row>
    <row r="82" spans="1:23" ht="18" customHeight="1">
      <c r="A82" s="449"/>
      <c r="B82" s="448"/>
      <c r="C82" s="448"/>
      <c r="D82" s="447"/>
      <c r="E82" s="442" t="s">
        <v>18</v>
      </c>
      <c r="F82" s="442" t="s">
        <v>15</v>
      </c>
      <c r="G82" s="404" t="s">
        <v>22</v>
      </c>
      <c r="H82" s="404" t="s">
        <v>28</v>
      </c>
      <c r="I82" s="404" t="s">
        <v>24</v>
      </c>
      <c r="J82" s="442"/>
      <c r="K82" s="442"/>
      <c r="L82" s="442" t="s">
        <v>33</v>
      </c>
      <c r="M82" s="442"/>
      <c r="N82" s="442"/>
      <c r="O82" s="404" t="s">
        <v>28</v>
      </c>
      <c r="P82" s="442" t="s">
        <v>291</v>
      </c>
      <c r="Q82" s="442" t="s">
        <v>288</v>
      </c>
      <c r="R82" s="441" t="s">
        <v>994</v>
      </c>
      <c r="S82" s="442"/>
      <c r="T82" s="446"/>
      <c r="U82" s="446"/>
      <c r="V82" s="445"/>
      <c r="W82" s="444"/>
    </row>
    <row r="83" spans="1:23" ht="18" customHeight="1">
      <c r="A83" s="343"/>
      <c r="B83" s="343"/>
      <c r="C83" s="343" t="s">
        <v>533</v>
      </c>
      <c r="D83" s="343" t="s">
        <v>993</v>
      </c>
      <c r="E83" s="343" t="s">
        <v>18</v>
      </c>
      <c r="F83" s="343" t="s">
        <v>14</v>
      </c>
      <c r="G83" s="343" t="s">
        <v>22</v>
      </c>
      <c r="H83" s="343" t="s">
        <v>28</v>
      </c>
      <c r="I83" s="343" t="s">
        <v>26</v>
      </c>
      <c r="J83" s="345">
        <v>1</v>
      </c>
      <c r="K83" s="343"/>
      <c r="L83" s="343"/>
      <c r="M83" s="343"/>
      <c r="N83" s="343" t="s">
        <v>545</v>
      </c>
      <c r="O83" s="343"/>
      <c r="P83" s="442" t="s">
        <v>291</v>
      </c>
      <c r="Q83" s="442" t="s">
        <v>288</v>
      </c>
      <c r="R83" s="343"/>
      <c r="S83" s="343"/>
      <c r="T83" s="343"/>
      <c r="U83" s="343"/>
      <c r="V83" s="343"/>
      <c r="W83" s="343"/>
    </row>
    <row r="84" spans="1:23" ht="18" customHeight="1">
      <c r="A84" s="343"/>
      <c r="B84" s="343"/>
      <c r="C84" s="343" t="s">
        <v>532</v>
      </c>
      <c r="D84" s="343"/>
      <c r="E84" s="343" t="s">
        <v>18</v>
      </c>
      <c r="F84" s="343" t="s">
        <v>14</v>
      </c>
      <c r="G84" s="343" t="s">
        <v>22</v>
      </c>
      <c r="H84" s="343" t="s">
        <v>28</v>
      </c>
      <c r="I84" s="343" t="s">
        <v>25</v>
      </c>
      <c r="J84" s="345">
        <v>2</v>
      </c>
      <c r="K84" s="343"/>
      <c r="L84" s="343"/>
      <c r="M84" s="343"/>
      <c r="N84" s="343" t="s">
        <v>545</v>
      </c>
      <c r="O84" s="343"/>
      <c r="P84" s="442" t="s">
        <v>291</v>
      </c>
      <c r="Q84" s="442" t="s">
        <v>288</v>
      </c>
      <c r="R84" s="343"/>
      <c r="S84" s="343"/>
      <c r="T84" s="343"/>
      <c r="U84" s="343"/>
      <c r="V84" s="343"/>
      <c r="W84" s="343"/>
    </row>
    <row r="85" spans="1:23" ht="18" customHeight="1">
      <c r="A85" s="343"/>
      <c r="B85" s="343"/>
      <c r="C85" s="343"/>
      <c r="D85" s="343"/>
      <c r="E85" s="343" t="s">
        <v>18</v>
      </c>
      <c r="F85" s="343" t="s">
        <v>15</v>
      </c>
      <c r="G85" s="343" t="s">
        <v>22</v>
      </c>
      <c r="H85" s="343" t="s">
        <v>28</v>
      </c>
      <c r="I85" s="343" t="s">
        <v>25</v>
      </c>
      <c r="J85" s="345">
        <v>2</v>
      </c>
      <c r="K85" s="343"/>
      <c r="L85" s="343"/>
      <c r="M85" s="343"/>
      <c r="N85" s="343" t="s">
        <v>545</v>
      </c>
      <c r="O85" s="343"/>
      <c r="P85" s="442" t="s">
        <v>291</v>
      </c>
      <c r="Q85" s="442" t="s">
        <v>288</v>
      </c>
      <c r="R85" s="343"/>
      <c r="S85" s="343"/>
      <c r="T85" s="343"/>
      <c r="U85" s="343"/>
      <c r="V85" s="343"/>
      <c r="W85" s="343"/>
    </row>
    <row r="86" spans="1:23" ht="18" customHeight="1">
      <c r="A86" s="343"/>
      <c r="B86" s="343"/>
      <c r="C86" s="343" t="s">
        <v>531</v>
      </c>
      <c r="D86" s="343"/>
      <c r="E86" s="343" t="s">
        <v>18</v>
      </c>
      <c r="F86" s="343" t="s">
        <v>14</v>
      </c>
      <c r="G86" s="343" t="s">
        <v>22</v>
      </c>
      <c r="H86" s="343" t="s">
        <v>28</v>
      </c>
      <c r="I86" s="343" t="s">
        <v>24</v>
      </c>
      <c r="J86" s="345">
        <v>2</v>
      </c>
      <c r="K86" s="343"/>
      <c r="L86" s="343"/>
      <c r="M86" s="343"/>
      <c r="N86" s="343" t="s">
        <v>545</v>
      </c>
      <c r="O86" s="343"/>
      <c r="P86" s="442" t="s">
        <v>291</v>
      </c>
      <c r="Q86" s="442" t="s">
        <v>288</v>
      </c>
      <c r="R86" s="343"/>
      <c r="S86" s="343"/>
      <c r="T86" s="343"/>
      <c r="U86" s="343"/>
      <c r="V86" s="343"/>
      <c r="W86" s="343"/>
    </row>
    <row r="87" spans="1:23" ht="18" customHeight="1">
      <c r="A87" s="343"/>
      <c r="B87" s="343"/>
      <c r="C87" s="343"/>
      <c r="D87" s="343"/>
      <c r="E87" s="343" t="s">
        <v>18</v>
      </c>
      <c r="F87" s="343" t="s">
        <v>15</v>
      </c>
      <c r="G87" s="343" t="s">
        <v>22</v>
      </c>
      <c r="H87" s="343" t="s">
        <v>28</v>
      </c>
      <c r="I87" s="343" t="s">
        <v>26</v>
      </c>
      <c r="J87" s="345">
        <v>1</v>
      </c>
      <c r="K87" s="343"/>
      <c r="L87" s="343"/>
      <c r="M87" s="343"/>
      <c r="N87" s="343" t="s">
        <v>545</v>
      </c>
      <c r="O87" s="343"/>
      <c r="P87" s="442" t="s">
        <v>291</v>
      </c>
      <c r="Q87" s="442" t="s">
        <v>288</v>
      </c>
      <c r="R87" s="343"/>
      <c r="S87" s="343"/>
      <c r="T87" s="343"/>
      <c r="U87" s="343"/>
      <c r="V87" s="343"/>
      <c r="W87" s="343"/>
    </row>
    <row r="88" spans="1:23" ht="18" customHeight="1">
      <c r="A88" s="343"/>
      <c r="B88" s="343"/>
      <c r="C88" s="343" t="s">
        <v>992</v>
      </c>
      <c r="D88" s="343"/>
      <c r="E88" s="343" t="s">
        <v>18</v>
      </c>
      <c r="F88" s="343" t="s">
        <v>14</v>
      </c>
      <c r="G88" s="343" t="s">
        <v>22</v>
      </c>
      <c r="H88" s="343" t="s">
        <v>28</v>
      </c>
      <c r="I88" s="343" t="s">
        <v>24</v>
      </c>
      <c r="J88" s="345"/>
      <c r="K88" s="343"/>
      <c r="L88" s="343"/>
      <c r="M88" s="343"/>
      <c r="N88" s="343"/>
      <c r="O88" s="343" t="s">
        <v>28</v>
      </c>
      <c r="P88" s="442" t="s">
        <v>291</v>
      </c>
      <c r="Q88" s="442" t="s">
        <v>288</v>
      </c>
      <c r="R88" s="343"/>
      <c r="S88" s="343"/>
      <c r="T88" s="343"/>
      <c r="U88" s="343"/>
      <c r="V88" s="343"/>
      <c r="W88" s="343"/>
    </row>
    <row r="89" spans="1:23" ht="18" customHeight="1">
      <c r="A89" s="343"/>
      <c r="B89" s="343"/>
      <c r="C89" s="343"/>
      <c r="D89" s="343"/>
      <c r="E89" s="343" t="s">
        <v>18</v>
      </c>
      <c r="F89" s="343" t="s">
        <v>15</v>
      </c>
      <c r="G89" s="343" t="s">
        <v>22</v>
      </c>
      <c r="H89" s="343" t="s">
        <v>28</v>
      </c>
      <c r="I89" s="343" t="s">
        <v>24</v>
      </c>
      <c r="J89" s="345"/>
      <c r="K89" s="343"/>
      <c r="L89" s="343"/>
      <c r="M89" s="343"/>
      <c r="N89" s="343"/>
      <c r="O89" s="343" t="s">
        <v>28</v>
      </c>
      <c r="P89" s="442" t="s">
        <v>291</v>
      </c>
      <c r="Q89" s="442" t="s">
        <v>288</v>
      </c>
      <c r="R89" s="343"/>
      <c r="S89" s="343"/>
      <c r="T89" s="343"/>
      <c r="U89" s="343"/>
      <c r="V89" s="343"/>
      <c r="W89" s="343"/>
    </row>
    <row r="90" spans="1:23" ht="18" customHeight="1">
      <c r="A90" s="343"/>
      <c r="B90" s="343"/>
      <c r="C90" s="343" t="s">
        <v>377</v>
      </c>
      <c r="D90" s="343"/>
      <c r="E90" s="343" t="s">
        <v>17</v>
      </c>
      <c r="F90" s="343" t="s">
        <v>14</v>
      </c>
      <c r="G90" s="343" t="s">
        <v>22</v>
      </c>
      <c r="H90" s="343" t="s">
        <v>28</v>
      </c>
      <c r="I90" s="343" t="s">
        <v>26</v>
      </c>
      <c r="J90" s="345"/>
      <c r="K90" s="343"/>
      <c r="L90" s="343"/>
      <c r="M90" s="343"/>
      <c r="N90" s="343"/>
      <c r="O90" s="343" t="s">
        <v>28</v>
      </c>
      <c r="P90" s="442" t="s">
        <v>291</v>
      </c>
      <c r="Q90" s="442" t="s">
        <v>288</v>
      </c>
      <c r="R90" s="343"/>
      <c r="S90" s="343"/>
      <c r="T90" s="343"/>
      <c r="U90" s="343"/>
      <c r="V90" s="343"/>
      <c r="W90" s="343"/>
    </row>
    <row r="91" spans="1:23" ht="18" customHeight="1">
      <c r="A91" s="343"/>
      <c r="B91" s="343"/>
      <c r="C91" s="343"/>
      <c r="D91" s="343"/>
      <c r="E91" s="343" t="s">
        <v>18</v>
      </c>
      <c r="F91" s="343" t="s">
        <v>15</v>
      </c>
      <c r="G91" s="343" t="s">
        <v>19</v>
      </c>
      <c r="H91" s="343" t="s">
        <v>28</v>
      </c>
      <c r="I91" s="343" t="s">
        <v>24</v>
      </c>
      <c r="J91" s="345"/>
      <c r="K91" s="343"/>
      <c r="L91" s="343"/>
      <c r="M91" s="343"/>
      <c r="N91" s="343"/>
      <c r="O91" s="343" t="s">
        <v>28</v>
      </c>
      <c r="P91" s="442" t="s">
        <v>291</v>
      </c>
      <c r="Q91" s="442" t="s">
        <v>288</v>
      </c>
      <c r="R91" s="343"/>
      <c r="S91" s="343"/>
      <c r="T91" s="343"/>
      <c r="U91" s="343"/>
      <c r="V91" s="343"/>
      <c r="W91" s="343"/>
    </row>
    <row r="92" spans="1:23" ht="18" customHeight="1">
      <c r="A92" s="343"/>
      <c r="B92" s="343"/>
      <c r="C92" s="343" t="s">
        <v>991</v>
      </c>
      <c r="D92" s="343"/>
      <c r="E92" s="343" t="s">
        <v>18</v>
      </c>
      <c r="F92" s="343" t="s">
        <v>14</v>
      </c>
      <c r="G92" s="343" t="s">
        <v>19</v>
      </c>
      <c r="H92" s="343" t="s">
        <v>28</v>
      </c>
      <c r="I92" s="343" t="s">
        <v>24</v>
      </c>
      <c r="J92" s="345"/>
      <c r="K92" s="343"/>
      <c r="L92" s="343"/>
      <c r="M92" s="343"/>
      <c r="N92" s="343"/>
      <c r="O92" s="343" t="s">
        <v>28</v>
      </c>
      <c r="P92" s="442" t="s">
        <v>291</v>
      </c>
      <c r="Q92" s="442" t="s">
        <v>288</v>
      </c>
      <c r="R92" s="343"/>
      <c r="S92" s="343"/>
      <c r="T92" s="343"/>
      <c r="U92" s="343"/>
      <c r="V92" s="343"/>
      <c r="W92" s="343"/>
    </row>
    <row r="93" spans="1:23" ht="18" customHeight="1">
      <c r="A93" s="343"/>
      <c r="B93" s="343"/>
      <c r="C93" s="343"/>
      <c r="D93" s="343"/>
      <c r="E93" s="343" t="s">
        <v>18</v>
      </c>
      <c r="F93" s="343" t="s">
        <v>15</v>
      </c>
      <c r="G93" s="343" t="s">
        <v>19</v>
      </c>
      <c r="H93" s="343" t="s">
        <v>28</v>
      </c>
      <c r="I93" s="343" t="s">
        <v>24</v>
      </c>
      <c r="J93" s="345"/>
      <c r="K93" s="343"/>
      <c r="L93" s="343"/>
      <c r="M93" s="343"/>
      <c r="N93" s="343"/>
      <c r="O93" s="343" t="s">
        <v>28</v>
      </c>
      <c r="P93" s="442" t="s">
        <v>291</v>
      </c>
      <c r="Q93" s="442" t="s">
        <v>288</v>
      </c>
      <c r="R93" s="343"/>
      <c r="S93" s="343"/>
      <c r="T93" s="343"/>
      <c r="U93" s="343"/>
      <c r="V93" s="343"/>
      <c r="W93" s="343"/>
    </row>
    <row r="94" spans="1:23">
      <c r="A94" s="343"/>
      <c r="B94" s="441"/>
      <c r="C94" s="442" t="s">
        <v>990</v>
      </c>
      <c r="D94" s="441" t="s">
        <v>989</v>
      </c>
      <c r="E94" s="442" t="s">
        <v>17</v>
      </c>
      <c r="F94" s="442" t="s">
        <v>14</v>
      </c>
      <c r="G94" s="442" t="s">
        <v>22</v>
      </c>
      <c r="H94" s="442" t="s">
        <v>28</v>
      </c>
      <c r="I94" s="442" t="s">
        <v>49</v>
      </c>
      <c r="J94" s="443"/>
      <c r="K94" s="441"/>
      <c r="L94" s="441"/>
      <c r="M94" s="441"/>
      <c r="N94" s="441"/>
      <c r="O94" s="442" t="s">
        <v>28</v>
      </c>
      <c r="P94" s="442" t="s">
        <v>291</v>
      </c>
      <c r="Q94" s="442" t="s">
        <v>288</v>
      </c>
      <c r="R94" s="441"/>
      <c r="S94" s="441"/>
      <c r="T94" s="441"/>
      <c r="U94" s="441"/>
      <c r="V94" s="441"/>
      <c r="W94" s="441"/>
    </row>
    <row r="98" spans="2:18" ht="21">
      <c r="B98" s="440" t="s">
        <v>988</v>
      </c>
    </row>
    <row r="99" spans="2:18">
      <c r="K99" s="422" t="s">
        <v>272</v>
      </c>
      <c r="L99" s="421"/>
      <c r="M99" s="420">
        <f>COUNTIF(M15:M94,"tak")</f>
        <v>0</v>
      </c>
      <c r="N99" s="419" t="s">
        <v>307</v>
      </c>
      <c r="R99" s="617"/>
    </row>
    <row r="100" spans="2:18">
      <c r="G100" s="438" t="s">
        <v>270</v>
      </c>
      <c r="H100" s="438"/>
      <c r="I100" s="439"/>
      <c r="Q100" s="616"/>
      <c r="R100" s="149"/>
    </row>
    <row r="101" spans="2:18" ht="15" customHeight="1">
      <c r="G101" s="404" t="s">
        <v>264</v>
      </c>
      <c r="H101" s="403">
        <f>COUNTIFS(H$15:H$94,"malowany",J$15:J$94,1)</f>
        <v>4</v>
      </c>
      <c r="I101" s="402" t="s">
        <v>268</v>
      </c>
      <c r="K101" s="29" t="s">
        <v>269</v>
      </c>
      <c r="L101" s="30"/>
      <c r="M101" s="35">
        <f>COUNTIF(O$15:O$94,"malowany")</f>
        <v>58</v>
      </c>
      <c r="N101" s="31" t="s">
        <v>274</v>
      </c>
      <c r="Q101" s="616"/>
    </row>
    <row r="102" spans="2:18">
      <c r="G102" s="404" t="s">
        <v>265</v>
      </c>
      <c r="H102" s="403">
        <f>COUNTIFS(H$15:H$94,"malowany",J$15:J$94,2)</f>
        <v>4</v>
      </c>
      <c r="I102" s="402" t="s">
        <v>268</v>
      </c>
      <c r="K102" s="44"/>
      <c r="L102" s="42"/>
      <c r="M102" s="43">
        <f>COUNTIF(O$15:O$94,"NALEPKA")</f>
        <v>3</v>
      </c>
      <c r="N102" s="45" t="s">
        <v>1145</v>
      </c>
      <c r="Q102" s="616"/>
    </row>
    <row r="103" spans="2:18" ht="15" customHeight="1">
      <c r="G103" s="404" t="s">
        <v>266</v>
      </c>
      <c r="H103" s="403">
        <f>COUNTIFS(H$15:H$94,"malowany",J$15:J$94,3)</f>
        <v>6</v>
      </c>
      <c r="I103" s="402" t="s">
        <v>268</v>
      </c>
      <c r="K103" s="44"/>
      <c r="L103" s="42"/>
      <c r="M103" s="43">
        <f>COUNTIF(O$15:O$94,"tabliczka")</f>
        <v>0</v>
      </c>
      <c r="N103" s="45" t="s">
        <v>280</v>
      </c>
      <c r="Q103" s="616"/>
    </row>
    <row r="104" spans="2:18">
      <c r="G104" s="404" t="s">
        <v>267</v>
      </c>
      <c r="H104" s="403">
        <f>COUNTIFS(H$15:H$94,"malowany",J$15:J$94,4)</f>
        <v>0</v>
      </c>
      <c r="I104" s="402" t="s">
        <v>268</v>
      </c>
      <c r="K104" s="44"/>
      <c r="L104" s="42"/>
      <c r="M104" s="43">
        <f>COUNTIF(O$15:O$94,"drogowskaz")</f>
        <v>0</v>
      </c>
      <c r="N104" s="45" t="s">
        <v>480</v>
      </c>
    </row>
    <row r="105" spans="2:18">
      <c r="G105" s="429" t="s">
        <v>271</v>
      </c>
      <c r="H105" s="428">
        <f>SUM(H101:H104)</f>
        <v>14</v>
      </c>
      <c r="I105" s="427" t="s">
        <v>268</v>
      </c>
      <c r="K105" s="32"/>
      <c r="L105" s="33"/>
      <c r="M105" s="36">
        <f>COUNTIF(O$15:O$94,"plansza")</f>
        <v>0</v>
      </c>
      <c r="N105" s="34" t="s">
        <v>481</v>
      </c>
    </row>
    <row r="106" spans="2:18">
      <c r="I106" s="405"/>
    </row>
    <row r="107" spans="2:18">
      <c r="G107" s="723" t="s">
        <v>483</v>
      </c>
      <c r="H107" s="723"/>
      <c r="I107" s="723"/>
      <c r="K107" s="422" t="s">
        <v>281</v>
      </c>
      <c r="L107" s="421"/>
      <c r="M107" s="420">
        <f>COUNTIF(N15:N94,"usunąć")</f>
        <v>0</v>
      </c>
      <c r="N107" s="419" t="s">
        <v>307</v>
      </c>
    </row>
    <row r="108" spans="2:18">
      <c r="G108" s="404" t="s">
        <v>264</v>
      </c>
      <c r="H108" s="11">
        <f>COUNTIFS(H$15:H$94,"tabliczka",J$15:J$94,1,I$15:I$94,"&lt;&gt;drogowskaz")</f>
        <v>0</v>
      </c>
      <c r="I108" s="402" t="s">
        <v>268</v>
      </c>
    </row>
    <row r="109" spans="2:18">
      <c r="G109" s="404" t="s">
        <v>265</v>
      </c>
      <c r="H109" s="11">
        <f>COUNTIFS(H$15:H$94,"tabliczka",J$15:J$94,2,I$15:I$94,"&lt;&gt;drogowskaz")</f>
        <v>0</v>
      </c>
      <c r="I109" s="402" t="s">
        <v>268</v>
      </c>
      <c r="K109" s="417" t="s">
        <v>279</v>
      </c>
      <c r="L109" s="416"/>
      <c r="M109" s="416"/>
      <c r="N109" s="418">
        <v>8.1999999999999993</v>
      </c>
    </row>
    <row r="110" spans="2:18">
      <c r="G110" s="404" t="s">
        <v>266</v>
      </c>
      <c r="H110" s="11">
        <f>COUNTIFS(H$15:H$94,"tabliczka",J$15:J$94,3,I$15:I$94,"&lt;&gt;drogowskaz")</f>
        <v>0</v>
      </c>
      <c r="I110" s="402" t="s">
        <v>268</v>
      </c>
      <c r="K110" s="417" t="s">
        <v>278</v>
      </c>
      <c r="L110" s="416"/>
      <c r="M110" s="416"/>
      <c r="N110" s="415">
        <f>(H105+H112+H119+H126+H133)/N109</f>
        <v>1.7073170731707319</v>
      </c>
    </row>
    <row r="111" spans="2:18">
      <c r="G111" s="404" t="s">
        <v>267</v>
      </c>
      <c r="H111" s="11">
        <f>COUNTIFS(H$15:H$94,"tabliczka",J$15:J$94,4,I$15:I$94,"&lt;&gt;drogowskaz")</f>
        <v>0</v>
      </c>
      <c r="I111" s="402" t="s">
        <v>268</v>
      </c>
    </row>
    <row r="112" spans="2:18">
      <c r="G112" s="401" t="s">
        <v>271</v>
      </c>
      <c r="H112" s="400">
        <f>SUM(H110:H111)</f>
        <v>0</v>
      </c>
      <c r="I112" s="399" t="s">
        <v>268</v>
      </c>
    </row>
    <row r="113" spans="7:16">
      <c r="I113" s="405"/>
      <c r="L113" s="720" t="s">
        <v>296</v>
      </c>
      <c r="M113" s="720"/>
      <c r="N113" s="720"/>
      <c r="O113" s="720"/>
      <c r="P113" s="720"/>
    </row>
    <row r="114" spans="7:16">
      <c r="G114" s="406" t="s">
        <v>482</v>
      </c>
      <c r="I114" s="405"/>
      <c r="L114" s="413" t="s">
        <v>259</v>
      </c>
      <c r="M114" s="414">
        <f>N114/N$117</f>
        <v>0.76923076923076938</v>
      </c>
      <c r="N114" s="411">
        <f>(COUNTIF(Q15:Q94,"ZABUDOWA")/69*N109)</f>
        <v>7.1304347826086945</v>
      </c>
      <c r="O114" s="402" t="s">
        <v>299</v>
      </c>
      <c r="P114" s="402"/>
    </row>
    <row r="115" spans="7:16">
      <c r="G115" s="404" t="s">
        <v>264</v>
      </c>
      <c r="H115" s="403">
        <f>COUNTIFS(H$15:H$94,"naklejka",J$15:J$94,1)</f>
        <v>0</v>
      </c>
      <c r="I115" s="402" t="s">
        <v>268</v>
      </c>
      <c r="L115" s="413" t="s">
        <v>258</v>
      </c>
      <c r="M115" s="414">
        <f>N115/N$117</f>
        <v>0.19230769230769235</v>
      </c>
      <c r="N115" s="411">
        <f>(COUNTIF(Q15:Q94,"OTWARTY")/69*N109)</f>
        <v>1.7826086956521736</v>
      </c>
      <c r="O115" s="402" t="s">
        <v>297</v>
      </c>
      <c r="P115" s="402"/>
    </row>
    <row r="116" spans="7:16">
      <c r="G116" s="404" t="s">
        <v>265</v>
      </c>
      <c r="H116" s="403">
        <f>COUNTIFS(H$15:H$94,"naklejka",J$15:J$94,2)</f>
        <v>0</v>
      </c>
      <c r="I116" s="402" t="s">
        <v>268</v>
      </c>
      <c r="L116" s="413" t="s">
        <v>257</v>
      </c>
      <c r="M116" s="414">
        <f>N116/N$117</f>
        <v>3.8461538461538464E-2</v>
      </c>
      <c r="N116" s="411">
        <f>(COUNTIF(Q15:Q94,"LAS")/69*N109)</f>
        <v>0.35652173913043472</v>
      </c>
      <c r="O116" s="721" t="s">
        <v>298</v>
      </c>
      <c r="P116" s="722"/>
    </row>
    <row r="117" spans="7:16">
      <c r="G117" s="404" t="s">
        <v>266</v>
      </c>
      <c r="H117" s="403">
        <f>COUNTIFS(H$15:H$94,"naklejka",J$15:J$94,3)</f>
        <v>0</v>
      </c>
      <c r="I117" s="402" t="s">
        <v>268</v>
      </c>
      <c r="M117" s="410">
        <f>SUM(M114:M116)</f>
        <v>1.0000000000000002</v>
      </c>
      <c r="N117" s="409">
        <f>SUM(N114:N116)</f>
        <v>9.2695652173913015</v>
      </c>
      <c r="O117" s="408" t="s">
        <v>263</v>
      </c>
    </row>
    <row r="118" spans="7:16" ht="17.399999999999999">
      <c r="G118" s="404" t="s">
        <v>267</v>
      </c>
      <c r="H118" s="403">
        <f>COUNTIFS(H$15:H$94,"naklejka",J$15:J$94,4)</f>
        <v>0</v>
      </c>
      <c r="I118" s="402" t="s">
        <v>268</v>
      </c>
      <c r="N118" s="407" t="str">
        <f>IF(N117=N$109,"","BŁĄD")</f>
        <v>BŁĄD</v>
      </c>
    </row>
    <row r="119" spans="7:16">
      <c r="G119" s="401" t="s">
        <v>271</v>
      </c>
      <c r="H119" s="400">
        <f>SUM(H117:H118)</f>
        <v>0</v>
      </c>
      <c r="I119" s="399" t="s">
        <v>268</v>
      </c>
      <c r="L119" s="720" t="s">
        <v>295</v>
      </c>
      <c r="M119" s="720"/>
      <c r="N119" s="720"/>
      <c r="O119" s="720"/>
      <c r="P119" s="720"/>
    </row>
    <row r="120" spans="7:16">
      <c r="L120" s="413" t="s">
        <v>292</v>
      </c>
      <c r="M120" s="412">
        <f>N120/N$123</f>
        <v>0.88461538461538447</v>
      </c>
      <c r="N120" s="411">
        <f>(COUNTIF(P15:P94,"UTWARDZONA")/69*N109)</f>
        <v>8.1999999999999993</v>
      </c>
      <c r="O120" s="402" t="s">
        <v>301</v>
      </c>
      <c r="P120" s="403"/>
    </row>
    <row r="121" spans="7:16" ht="15" customHeight="1">
      <c r="G121" s="719" t="s">
        <v>484</v>
      </c>
      <c r="H121" s="719"/>
      <c r="I121" s="405"/>
      <c r="L121" s="413" t="s">
        <v>293</v>
      </c>
      <c r="M121" s="412">
        <f>N121/N$123</f>
        <v>8.9743589743589744E-2</v>
      </c>
      <c r="N121" s="411">
        <f>(COUNTIF(P15:P94,"GRUNTOWA")/69*N109)</f>
        <v>0.8318840579710145</v>
      </c>
      <c r="O121" s="402" t="s">
        <v>302</v>
      </c>
      <c r="P121" s="403"/>
    </row>
    <row r="122" spans="7:16">
      <c r="G122" s="404" t="s">
        <v>264</v>
      </c>
      <c r="H122" s="403">
        <f>COUNTIFS(I$15:I$94,"drogowskaz",J$15:J$94,1)</f>
        <v>0</v>
      </c>
      <c r="I122" s="402" t="s">
        <v>268</v>
      </c>
      <c r="L122" s="413" t="s">
        <v>294</v>
      </c>
      <c r="M122" s="412">
        <f>N122/N$123</f>
        <v>2.5641025641025637E-2</v>
      </c>
      <c r="N122" s="411">
        <f>(COUNTIF(P15:P94,"PIASZCZYSTA")/69*N109)</f>
        <v>0.23768115942028983</v>
      </c>
      <c r="O122" s="402" t="s">
        <v>303</v>
      </c>
      <c r="P122" s="403"/>
    </row>
    <row r="123" spans="7:16">
      <c r="G123" s="404" t="s">
        <v>265</v>
      </c>
      <c r="H123" s="403">
        <f>COUNTIFS(I$15:I$94,"drogowskaz",J$15:J$94,2)</f>
        <v>0</v>
      </c>
      <c r="I123" s="402" t="s">
        <v>268</v>
      </c>
      <c r="M123" s="410">
        <f>SUM(M120:M122)</f>
        <v>0.99999999999999989</v>
      </c>
      <c r="N123" s="409">
        <f>SUM(N120:N122)</f>
        <v>9.269565217391305</v>
      </c>
      <c r="O123" s="408" t="s">
        <v>263</v>
      </c>
    </row>
    <row r="124" spans="7:16" ht="17.399999999999999">
      <c r="G124" s="404" t="s">
        <v>266</v>
      </c>
      <c r="H124" s="403">
        <f>COUNTIFS(I$15:I$94,"drogowskaz",J$15:J$94,3)</f>
        <v>0</v>
      </c>
      <c r="I124" s="402" t="s">
        <v>268</v>
      </c>
      <c r="N124" s="407" t="str">
        <f>IF(N123=N$109,"","BŁĄD")</f>
        <v>BŁĄD</v>
      </c>
    </row>
    <row r="125" spans="7:16">
      <c r="G125" s="404" t="s">
        <v>267</v>
      </c>
      <c r="H125" s="403">
        <f>COUNTIFS(I$15:I$94,"drogowskaz",J$15:J$94,4)</f>
        <v>0</v>
      </c>
      <c r="I125" s="402" t="s">
        <v>268</v>
      </c>
    </row>
    <row r="126" spans="7:16">
      <c r="G126" s="401" t="s">
        <v>271</v>
      </c>
      <c r="H126" s="400">
        <f>SUM(H124:H125)</f>
        <v>0</v>
      </c>
      <c r="I126" s="399" t="s">
        <v>268</v>
      </c>
    </row>
    <row r="128" spans="7:16">
      <c r="G128" s="406" t="s">
        <v>485</v>
      </c>
      <c r="I128" s="405"/>
    </row>
    <row r="129" spans="7:9">
      <c r="G129" s="404" t="s">
        <v>264</v>
      </c>
      <c r="H129" s="403">
        <f>COUNTIFS(H$15:H$94,"plansza",J$15:J$94,1)</f>
        <v>0</v>
      </c>
      <c r="I129" s="402" t="s">
        <v>268</v>
      </c>
    </row>
    <row r="130" spans="7:9">
      <c r="G130" s="404" t="s">
        <v>265</v>
      </c>
      <c r="H130" s="403">
        <f>COUNTIFS(H$15:H$94,"plansza",J$15:J$94,2)</f>
        <v>0</v>
      </c>
      <c r="I130" s="402" t="s">
        <v>268</v>
      </c>
    </row>
    <row r="131" spans="7:9">
      <c r="G131" s="404" t="s">
        <v>266</v>
      </c>
      <c r="H131" s="403">
        <f>COUNTIFS(H$15:H$94,"plansza",J$15:J$94,3)</f>
        <v>0</v>
      </c>
      <c r="I131" s="402" t="s">
        <v>268</v>
      </c>
    </row>
    <row r="132" spans="7:9">
      <c r="G132" s="404" t="s">
        <v>267</v>
      </c>
      <c r="H132" s="403">
        <f>COUNTIFS(H$15:H$94,"plansza",J$15:J$94,4)</f>
        <v>0</v>
      </c>
      <c r="I132" s="402" t="s">
        <v>268</v>
      </c>
    </row>
    <row r="133" spans="7:9">
      <c r="G133" s="401" t="s">
        <v>271</v>
      </c>
      <c r="H133" s="400">
        <f>SUM(H131:H132)</f>
        <v>0</v>
      </c>
      <c r="I133" s="399" t="s">
        <v>268</v>
      </c>
    </row>
  </sheetData>
  <mergeCells count="5">
    <mergeCell ref="G121:H121"/>
    <mergeCell ref="L113:P113"/>
    <mergeCell ref="O116:P116"/>
    <mergeCell ref="L119:P119"/>
    <mergeCell ref="G107:I107"/>
  </mergeCells>
  <conditionalFormatting sqref="P94 P15:P89">
    <cfRule type="containsText" dxfId="842" priority="29" operator="containsText" text="UTWARDZONA">
      <formula>NOT(ISERROR(SEARCH("UTWARDZONA",P15)))</formula>
    </cfRule>
    <cfRule type="containsText" dxfId="841" priority="30" operator="containsText" text="PIASZCZYSTA">
      <formula>NOT(ISERROR(SEARCH("PIASZCZYSTA",P15)))</formula>
    </cfRule>
    <cfRule type="containsText" dxfId="840" priority="31" operator="containsText" text="UTWARDZONA">
      <formula>NOT(ISERROR(SEARCH("UTWARDZONA",P15)))</formula>
    </cfRule>
    <cfRule type="containsText" dxfId="839" priority="32" operator="containsText" text="GRUNTOWA">
      <formula>NOT(ISERROR(SEARCH("GRUNTOWA",P15)))</formula>
    </cfRule>
    <cfRule type="containsText" dxfId="838" priority="33" operator="containsText" text="UTWARDZONA">
      <formula>NOT(ISERROR(SEARCH("UTWARDZONA",P15)))</formula>
    </cfRule>
    <cfRule type="expression" dxfId="837" priority="34">
      <formula>"UTWARDZONA"</formula>
    </cfRule>
  </conditionalFormatting>
  <conditionalFormatting sqref="Q15:Q94">
    <cfRule type="containsText" dxfId="836" priority="26" operator="containsText" text="LAS">
      <formula>NOT(ISERROR(SEARCH("LAS",Q15)))</formula>
    </cfRule>
    <cfRule type="containsText" dxfId="835" priority="27" operator="containsText" text="OTWARTY">
      <formula>NOT(ISERROR(SEARCH("OTWARTY",Q15)))</formula>
    </cfRule>
    <cfRule type="containsText" dxfId="834" priority="28" operator="containsText" text="ZABUDOWA">
      <formula>NOT(ISERROR(SEARCH("ZABUDOWA",Q15)))</formula>
    </cfRule>
  </conditionalFormatting>
  <conditionalFormatting sqref="Q15:Q94">
    <cfRule type="containsText" dxfId="833" priority="24" operator="containsText" text="LAS">
      <formula>NOT(ISERROR(SEARCH("LAS",Q15)))</formula>
    </cfRule>
    <cfRule type="containsText" dxfId="832" priority="25" operator="containsText" text="OTWARTY">
      <formula>NOT(ISERROR(SEARCH("OTWARTY",Q15)))</formula>
    </cfRule>
  </conditionalFormatting>
  <conditionalFormatting sqref="Q15:Q94">
    <cfRule type="containsText" dxfId="831" priority="23" operator="containsText" text="ZABUDOWA">
      <formula>NOT(ISERROR(SEARCH("ZABUDOWA",Q15)))</formula>
    </cfRule>
  </conditionalFormatting>
  <conditionalFormatting sqref="P94 P15:P89">
    <cfRule type="containsText" dxfId="830" priority="22" operator="containsText" text="PIASZCZYSTA">
      <formula>NOT(ISERROR(SEARCH("PIASZCZYSTA",P15)))</formula>
    </cfRule>
  </conditionalFormatting>
  <conditionalFormatting sqref="P94 P15:P89">
    <cfRule type="containsText" dxfId="829" priority="21" operator="containsText" text="PIASZCZYSTA">
      <formula>NOT(ISERROR(SEARCH("PIASZCZYSTA",P15)))</formula>
    </cfRule>
  </conditionalFormatting>
  <conditionalFormatting sqref="P94 P15:P89">
    <cfRule type="containsText" dxfId="828" priority="20" operator="containsText" text="GRUNTOWA">
      <formula>NOT(ISERROR(SEARCH("GRUNTOWA",P15)))</formula>
    </cfRule>
  </conditionalFormatting>
  <conditionalFormatting sqref="Q15:Q94">
    <cfRule type="containsText" dxfId="827" priority="19" operator="containsText" text="ZABUDOWA">
      <formula>NOT(ISERROR(SEARCH("ZABUDOWA",Q15)))</formula>
    </cfRule>
  </conditionalFormatting>
  <conditionalFormatting sqref="Q15:Q94">
    <cfRule type="containsText" dxfId="826" priority="51" operator="containsText" text="zabudowa">
      <formula>NOT(ISERROR(SEARCH("zabudowa",Q15)))</formula>
    </cfRule>
  </conditionalFormatting>
  <conditionalFormatting sqref="P90:P91">
    <cfRule type="containsText" dxfId="825" priority="13" operator="containsText" text="UTWARDZONA">
      <formula>NOT(ISERROR(SEARCH("UTWARDZONA",P90)))</formula>
    </cfRule>
    <cfRule type="containsText" dxfId="824" priority="14" operator="containsText" text="PIASZCZYSTA">
      <formula>NOT(ISERROR(SEARCH("PIASZCZYSTA",P90)))</formula>
    </cfRule>
    <cfRule type="containsText" dxfId="823" priority="15" operator="containsText" text="UTWARDZONA">
      <formula>NOT(ISERROR(SEARCH("UTWARDZONA",P90)))</formula>
    </cfRule>
    <cfRule type="containsText" dxfId="822" priority="16" operator="containsText" text="GRUNTOWA">
      <formula>NOT(ISERROR(SEARCH("GRUNTOWA",P90)))</formula>
    </cfRule>
    <cfRule type="containsText" dxfId="821" priority="17" operator="containsText" text="UTWARDZONA">
      <formula>NOT(ISERROR(SEARCH("UTWARDZONA",P90)))</formula>
    </cfRule>
    <cfRule type="expression" dxfId="820" priority="18">
      <formula>"UTWARDZONA"</formula>
    </cfRule>
  </conditionalFormatting>
  <conditionalFormatting sqref="P90:P91">
    <cfRule type="containsText" dxfId="819" priority="12" operator="containsText" text="PIASZCZYSTA">
      <formula>NOT(ISERROR(SEARCH("PIASZCZYSTA",P90)))</formula>
    </cfRule>
  </conditionalFormatting>
  <conditionalFormatting sqref="P90:P91">
    <cfRule type="containsText" dxfId="818" priority="11" operator="containsText" text="PIASZCZYSTA">
      <formula>NOT(ISERROR(SEARCH("PIASZCZYSTA",P90)))</formula>
    </cfRule>
  </conditionalFormatting>
  <conditionalFormatting sqref="P90:P91">
    <cfRule type="containsText" dxfId="817" priority="10" operator="containsText" text="GRUNTOWA">
      <formula>NOT(ISERROR(SEARCH("GRUNTOWA",P90)))</formula>
    </cfRule>
  </conditionalFormatting>
  <conditionalFormatting sqref="P92:P93">
    <cfRule type="containsText" dxfId="816" priority="4" operator="containsText" text="UTWARDZONA">
      <formula>NOT(ISERROR(SEARCH("UTWARDZONA",P92)))</formula>
    </cfRule>
    <cfRule type="containsText" dxfId="815" priority="5" operator="containsText" text="PIASZCZYSTA">
      <formula>NOT(ISERROR(SEARCH("PIASZCZYSTA",P92)))</formula>
    </cfRule>
    <cfRule type="containsText" dxfId="814" priority="6" operator="containsText" text="UTWARDZONA">
      <formula>NOT(ISERROR(SEARCH("UTWARDZONA",P92)))</formula>
    </cfRule>
    <cfRule type="containsText" dxfId="813" priority="7" operator="containsText" text="GRUNTOWA">
      <formula>NOT(ISERROR(SEARCH("GRUNTOWA",P92)))</formula>
    </cfRule>
    <cfRule type="containsText" dxfId="812" priority="8" operator="containsText" text="UTWARDZONA">
      <formula>NOT(ISERROR(SEARCH("UTWARDZONA",P92)))</formula>
    </cfRule>
    <cfRule type="expression" dxfId="811" priority="9">
      <formula>"UTWARDZONA"</formula>
    </cfRule>
  </conditionalFormatting>
  <conditionalFormatting sqref="P92:P93">
    <cfRule type="containsText" dxfId="810" priority="3" operator="containsText" text="PIASZCZYSTA">
      <formula>NOT(ISERROR(SEARCH("PIASZCZYSTA",P92)))</formula>
    </cfRule>
  </conditionalFormatting>
  <conditionalFormatting sqref="P92:P93">
    <cfRule type="containsText" dxfId="809" priority="2" operator="containsText" text="PIASZCZYSTA">
      <formula>NOT(ISERROR(SEARCH("PIASZCZYSTA",P92)))</formula>
    </cfRule>
  </conditionalFormatting>
  <conditionalFormatting sqref="P92:P93">
    <cfRule type="containsText" dxfId="808" priority="1" operator="containsText" text="GRUNTOWA">
      <formula>NOT(ISERROR(SEARCH("GRUNTOWA",P92)))</formula>
    </cfRule>
  </conditionalFormatting>
  <dataValidations count="14">
    <dataValidation type="list" allowBlank="1" sqref="U14:U94">
      <formula1>$U$1:$U$5</formula1>
    </dataValidation>
    <dataValidation type="list" allowBlank="1" sqref="O37:O82 H15:H94">
      <formula1>$H$1:$H$4</formula1>
    </dataValidation>
    <dataValidation type="list" allowBlank="1" sqref="O83:O94 O15:O36">
      <formula1>$O$1:$O$5</formula1>
    </dataValidation>
    <dataValidation type="list" allowBlank="1" sqref="I15:I94">
      <formula1>$I$1:$I$12</formula1>
    </dataValidation>
    <dataValidation type="list" allowBlank="1" sqref="G15:G94">
      <formula1>$G$1:$G$8</formula1>
    </dataValidation>
    <dataValidation type="list" allowBlank="1" sqref="Q15:Q94">
      <formula1>$Q$1:$Q$3</formula1>
    </dataValidation>
    <dataValidation type="list" allowBlank="1" sqref="F15:F94">
      <formula1>$F$1:$F$3</formula1>
    </dataValidation>
    <dataValidation type="list" allowBlank="1" sqref="E15:E94">
      <formula1>$E$1:$E$2</formula1>
    </dataValidation>
    <dataValidation type="list" allowBlank="1" sqref="J15:J94">
      <formula1>$J$1:$J$4</formula1>
    </dataValidation>
    <dataValidation type="list" allowBlank="1" sqref="P15:P94">
      <formula1>$P$1:$P$3</formula1>
    </dataValidation>
    <dataValidation type="list" allowBlank="1" sqref="N15:N94">
      <formula1>$N$1:$N$2</formula1>
    </dataValidation>
    <dataValidation type="list" allowBlank="1" sqref="M15:M94">
      <formula1>$M$1</formula1>
    </dataValidation>
    <dataValidation type="list" allowBlank="1" sqref="L15:L94">
      <formula1>$L$1:$L$7</formula1>
    </dataValidation>
    <dataValidation type="list" allowBlank="1" sqref="K15:K94">
      <formula1>$K$1:$K$7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6"/>
  <sheetViews>
    <sheetView topLeftCell="A13" zoomScale="70" zoomScaleNormal="70" workbookViewId="0">
      <selection activeCell="A21" activeCellId="1" sqref="A20:XFD20 A21:XFD21"/>
    </sheetView>
  </sheetViews>
  <sheetFormatPr defaultColWidth="9" defaultRowHeight="13.8"/>
  <cols>
    <col min="1" max="1" width="4" customWidth="1"/>
    <col min="2" max="2" width="7.19921875" customWidth="1"/>
    <col min="3" max="3" width="7.59765625" customWidth="1"/>
    <col min="4" max="4" width="23.69921875" customWidth="1"/>
    <col min="5" max="5" width="8" style="263" customWidth="1"/>
    <col min="6" max="6" width="9" style="263" customWidth="1"/>
    <col min="7" max="7" width="15" customWidth="1"/>
    <col min="8" max="9" width="12.8984375" customWidth="1"/>
    <col min="10" max="10" width="8.5" customWidth="1"/>
    <col min="11" max="11" width="10.3984375" customWidth="1"/>
    <col min="12" max="12" width="9.59765625" customWidth="1"/>
    <col min="13" max="13" width="8.3984375" customWidth="1"/>
    <col min="14" max="14" width="12" style="263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09765625" customWidth="1"/>
    <col min="24" max="24" width="5.3984375" customWidth="1"/>
    <col min="25" max="25" width="14.59765625" customWidth="1"/>
    <col min="26" max="26" width="9.59765625" customWidth="1"/>
    <col min="27" max="27" width="12.5" customWidth="1"/>
    <col min="28" max="28" width="2" customWidth="1"/>
    <col min="29" max="29" width="10.59765625" customWidth="1"/>
    <col min="30" max="30" width="3.69921875" customWidth="1"/>
    <col min="31" max="31" width="11.8984375" customWidth="1"/>
    <col min="32" max="32" width="11.3984375" customWidth="1"/>
    <col min="33" max="33" width="8.8984375" customWidth="1"/>
    <col min="34" max="34" width="11.5" customWidth="1"/>
    <col min="35" max="35" width="9.5" customWidth="1"/>
    <col min="36" max="50" width="9" customWidth="1"/>
  </cols>
  <sheetData>
    <row r="1" spans="1:26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6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6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6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48</v>
      </c>
      <c r="P4" s="20"/>
      <c r="U4" s="21" t="s">
        <v>51</v>
      </c>
    </row>
    <row r="5" spans="1:26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6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6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6" hidden="1">
      <c r="G8" s="12" t="s">
        <v>262</v>
      </c>
      <c r="I8" s="12" t="s">
        <v>53</v>
      </c>
    </row>
    <row r="9" spans="1:26" hidden="1">
      <c r="I9" s="12" t="s">
        <v>54</v>
      </c>
    </row>
    <row r="10" spans="1:26" hidden="1">
      <c r="I10" s="12" t="s">
        <v>261</v>
      </c>
    </row>
    <row r="11" spans="1:26" hidden="1">
      <c r="I11" s="12" t="s">
        <v>275</v>
      </c>
    </row>
    <row r="12" spans="1:26" hidden="1">
      <c r="I12" s="12" t="s">
        <v>277</v>
      </c>
    </row>
    <row r="13" spans="1:26" ht="30" customHeight="1">
      <c r="A13" s="6" t="s">
        <v>814</v>
      </c>
      <c r="B13" s="6" t="s">
        <v>9</v>
      </c>
      <c r="C13" s="6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  <c r="X13" s="713" t="s">
        <v>1377</v>
      </c>
      <c r="Y13" s="713" t="s">
        <v>1378</v>
      </c>
      <c r="Z13" s="713" t="s">
        <v>1379</v>
      </c>
    </row>
    <row r="14" spans="1:26">
      <c r="A14" s="343"/>
      <c r="B14" s="343" t="s">
        <v>531</v>
      </c>
      <c r="C14" s="343" t="s">
        <v>800</v>
      </c>
      <c r="D14" s="341" t="s">
        <v>813</v>
      </c>
      <c r="E14" s="341" t="s">
        <v>17</v>
      </c>
      <c r="F14" s="341" t="s">
        <v>16</v>
      </c>
      <c r="G14" s="9" t="s">
        <v>19</v>
      </c>
      <c r="H14" s="353" t="s">
        <v>28</v>
      </c>
      <c r="I14" s="353" t="s">
        <v>49</v>
      </c>
      <c r="J14" s="345">
        <v>4</v>
      </c>
      <c r="K14" s="341" t="s">
        <v>812</v>
      </c>
      <c r="L14" s="341"/>
      <c r="M14" s="341"/>
      <c r="N14" s="341"/>
      <c r="O14" s="341"/>
      <c r="P14" s="341" t="s">
        <v>291</v>
      </c>
      <c r="Q14" s="341" t="s">
        <v>288</v>
      </c>
      <c r="R14" s="357"/>
      <c r="S14" s="341"/>
      <c r="T14" s="356"/>
      <c r="U14" s="356"/>
      <c r="V14" s="355"/>
      <c r="W14" s="354"/>
      <c r="X14" s="714" t="s">
        <v>1380</v>
      </c>
      <c r="Y14" s="718" t="s">
        <v>1387</v>
      </c>
      <c r="Z14" s="716" t="s">
        <v>1386</v>
      </c>
    </row>
    <row r="15" spans="1:26">
      <c r="A15" s="343"/>
      <c r="B15" s="343" t="s">
        <v>532</v>
      </c>
      <c r="C15" s="343"/>
      <c r="D15" s="343"/>
      <c r="E15" s="343" t="s">
        <v>17</v>
      </c>
      <c r="F15" s="343" t="s">
        <v>16</v>
      </c>
      <c r="G15" s="9" t="s">
        <v>19</v>
      </c>
      <c r="H15" s="353" t="s">
        <v>28</v>
      </c>
      <c r="I15" s="353" t="s">
        <v>49</v>
      </c>
      <c r="J15" s="345">
        <v>4</v>
      </c>
      <c r="K15" s="341" t="s">
        <v>812</v>
      </c>
      <c r="L15" s="343"/>
      <c r="M15" s="343"/>
      <c r="N15" s="343"/>
      <c r="O15" s="343"/>
      <c r="P15" s="341" t="s">
        <v>291</v>
      </c>
      <c r="Q15" s="341" t="s">
        <v>288</v>
      </c>
      <c r="R15" s="343"/>
      <c r="S15" s="343"/>
      <c r="T15" s="343"/>
      <c r="U15" s="343"/>
      <c r="V15" s="343"/>
      <c r="W15" s="352"/>
      <c r="X15" s="714" t="s">
        <v>1380</v>
      </c>
      <c r="Y15" s="718" t="s">
        <v>1387</v>
      </c>
      <c r="Z15" s="716" t="s">
        <v>1386</v>
      </c>
    </row>
    <row r="16" spans="1:26">
      <c r="A16" s="343"/>
      <c r="B16" s="343" t="s">
        <v>533</v>
      </c>
      <c r="C16" s="343"/>
      <c r="D16" s="343"/>
      <c r="E16" s="343" t="s">
        <v>17</v>
      </c>
      <c r="F16" s="343" t="s">
        <v>14</v>
      </c>
      <c r="G16" s="343" t="s">
        <v>56</v>
      </c>
      <c r="H16" s="343" t="s">
        <v>29</v>
      </c>
      <c r="I16" s="343" t="s">
        <v>30</v>
      </c>
      <c r="J16" s="345">
        <v>4</v>
      </c>
      <c r="K16" s="343"/>
      <c r="L16" s="343"/>
      <c r="M16" s="343"/>
      <c r="N16" s="343"/>
      <c r="O16" s="343"/>
      <c r="P16" s="341" t="s">
        <v>291</v>
      </c>
      <c r="Q16" s="341" t="s">
        <v>288</v>
      </c>
      <c r="R16" s="343"/>
      <c r="S16" s="343"/>
      <c r="T16" s="343"/>
      <c r="U16" s="343" t="s">
        <v>811</v>
      </c>
      <c r="V16" s="343" t="s">
        <v>810</v>
      </c>
      <c r="W16" s="343" t="s">
        <v>809</v>
      </c>
      <c r="X16" s="714" t="s">
        <v>1380</v>
      </c>
      <c r="Y16" s="718" t="s">
        <v>1387</v>
      </c>
      <c r="Z16" s="716" t="s">
        <v>1386</v>
      </c>
    </row>
    <row r="17" spans="1:26">
      <c r="A17" s="343"/>
      <c r="B17" s="343" t="s">
        <v>534</v>
      </c>
      <c r="C17" s="343" t="s">
        <v>531</v>
      </c>
      <c r="D17" s="343"/>
      <c r="E17" s="343" t="s">
        <v>17</v>
      </c>
      <c r="F17" s="343" t="s">
        <v>14</v>
      </c>
      <c r="G17" s="343" t="s">
        <v>20</v>
      </c>
      <c r="H17" s="343" t="s">
        <v>29</v>
      </c>
      <c r="I17" s="343" t="s">
        <v>24</v>
      </c>
      <c r="J17" s="345">
        <v>4</v>
      </c>
      <c r="K17" s="343" t="s">
        <v>58</v>
      </c>
      <c r="L17" s="343"/>
      <c r="M17" s="343"/>
      <c r="N17" s="343"/>
      <c r="O17" s="343"/>
      <c r="P17" s="341" t="s">
        <v>291</v>
      </c>
      <c r="Q17" s="341" t="s">
        <v>288</v>
      </c>
      <c r="R17" s="343"/>
      <c r="S17" s="343"/>
      <c r="T17" s="343"/>
      <c r="U17" s="343"/>
      <c r="V17" s="343"/>
      <c r="W17" s="343"/>
      <c r="X17" s="714" t="s">
        <v>1380</v>
      </c>
      <c r="Y17" s="718" t="s">
        <v>1387</v>
      </c>
      <c r="Z17" s="716" t="s">
        <v>1386</v>
      </c>
    </row>
    <row r="18" spans="1:26">
      <c r="A18" s="343"/>
      <c r="B18" s="343" t="s">
        <v>798</v>
      </c>
      <c r="C18" s="343" t="s">
        <v>532</v>
      </c>
      <c r="D18" s="343"/>
      <c r="E18" s="343" t="s">
        <v>18</v>
      </c>
      <c r="F18" s="343" t="s">
        <v>15</v>
      </c>
      <c r="G18" s="343" t="s">
        <v>20</v>
      </c>
      <c r="H18" s="343" t="s">
        <v>29</v>
      </c>
      <c r="I18" s="343" t="s">
        <v>24</v>
      </c>
      <c r="J18" s="345">
        <v>3</v>
      </c>
      <c r="K18" s="343" t="s">
        <v>58</v>
      </c>
      <c r="L18" s="343"/>
      <c r="M18" s="343"/>
      <c r="N18" s="343"/>
      <c r="O18" s="343"/>
      <c r="P18" s="341" t="s">
        <v>291</v>
      </c>
      <c r="Q18" s="341" t="s">
        <v>289</v>
      </c>
      <c r="R18" s="343"/>
      <c r="S18" s="343"/>
      <c r="T18" s="343"/>
      <c r="U18" s="343" t="s">
        <v>811</v>
      </c>
      <c r="V18" s="343" t="s">
        <v>810</v>
      </c>
      <c r="W18" s="343" t="s">
        <v>809</v>
      </c>
      <c r="X18" s="714" t="s">
        <v>1380</v>
      </c>
      <c r="Y18" s="718" t="s">
        <v>1387</v>
      </c>
      <c r="Z18" s="716" t="s">
        <v>1386</v>
      </c>
    </row>
    <row r="19" spans="1:26">
      <c r="A19" s="343"/>
      <c r="B19" s="343" t="s">
        <v>797</v>
      </c>
      <c r="C19" s="343" t="s">
        <v>533</v>
      </c>
      <c r="D19" s="343"/>
      <c r="E19" s="343" t="s">
        <v>17</v>
      </c>
      <c r="F19" s="343" t="s">
        <v>14</v>
      </c>
      <c r="G19" s="343" t="s">
        <v>56</v>
      </c>
      <c r="H19" s="343" t="s">
        <v>29</v>
      </c>
      <c r="I19" s="343" t="s">
        <v>30</v>
      </c>
      <c r="J19" s="345">
        <v>4</v>
      </c>
      <c r="K19" s="343"/>
      <c r="L19" s="343"/>
      <c r="M19" s="343"/>
      <c r="N19" s="343"/>
      <c r="O19" s="343"/>
      <c r="P19" s="341" t="s">
        <v>291</v>
      </c>
      <c r="Q19" s="341" t="s">
        <v>289</v>
      </c>
      <c r="R19" s="343"/>
      <c r="S19" s="343"/>
      <c r="T19" s="343"/>
      <c r="U19" s="343"/>
      <c r="V19" s="343"/>
      <c r="W19" s="343"/>
      <c r="X19" s="714" t="s">
        <v>1380</v>
      </c>
      <c r="Y19" s="718" t="s">
        <v>1387</v>
      </c>
      <c r="Z19" s="716" t="s">
        <v>1386</v>
      </c>
    </row>
    <row r="20" spans="1:26">
      <c r="A20" s="343"/>
      <c r="B20" s="343" t="s">
        <v>535</v>
      </c>
      <c r="C20" s="343" t="s">
        <v>534</v>
      </c>
      <c r="D20" s="343"/>
      <c r="E20" s="343" t="s">
        <v>18</v>
      </c>
      <c r="F20" s="343" t="s">
        <v>14</v>
      </c>
      <c r="G20" s="343" t="s">
        <v>23</v>
      </c>
      <c r="H20" s="343"/>
      <c r="I20" s="343" t="s">
        <v>24</v>
      </c>
      <c r="J20" s="345"/>
      <c r="K20" s="343"/>
      <c r="L20" s="343"/>
      <c r="M20" s="343"/>
      <c r="N20" s="343"/>
      <c r="O20" s="359" t="s">
        <v>48</v>
      </c>
      <c r="P20" s="341" t="s">
        <v>291</v>
      </c>
      <c r="Q20" s="341" t="s">
        <v>289</v>
      </c>
      <c r="R20" s="343"/>
      <c r="S20" s="343"/>
      <c r="T20" s="343"/>
      <c r="U20" s="343"/>
      <c r="V20" s="343"/>
      <c r="W20" s="343"/>
      <c r="X20" s="714" t="s">
        <v>1380</v>
      </c>
      <c r="Y20" s="718" t="s">
        <v>1387</v>
      </c>
      <c r="Z20" s="716" t="s">
        <v>1386</v>
      </c>
    </row>
    <row r="21" spans="1:26">
      <c r="A21" s="343"/>
      <c r="B21" s="343" t="s">
        <v>536</v>
      </c>
      <c r="C21" s="343"/>
      <c r="D21" s="343"/>
      <c r="E21" s="343" t="s">
        <v>18</v>
      </c>
      <c r="F21" s="343" t="s">
        <v>15</v>
      </c>
      <c r="G21" s="343" t="s">
        <v>23</v>
      </c>
      <c r="H21" s="343"/>
      <c r="I21" s="343" t="s">
        <v>24</v>
      </c>
      <c r="J21" s="345"/>
      <c r="K21" s="343"/>
      <c r="L21" s="343"/>
      <c r="M21" s="343"/>
      <c r="N21" s="343"/>
      <c r="O21" s="359" t="s">
        <v>48</v>
      </c>
      <c r="P21" s="341" t="s">
        <v>291</v>
      </c>
      <c r="Q21" s="341" t="s">
        <v>289</v>
      </c>
      <c r="R21" s="343"/>
      <c r="S21" s="343"/>
      <c r="T21" s="343"/>
      <c r="U21" s="343"/>
      <c r="V21" s="343"/>
      <c r="W21" s="343"/>
      <c r="X21" s="714" t="s">
        <v>1380</v>
      </c>
      <c r="Y21" s="718" t="s">
        <v>1387</v>
      </c>
      <c r="Z21" s="716" t="s">
        <v>1386</v>
      </c>
    </row>
    <row r="22" spans="1:26">
      <c r="A22" s="343"/>
      <c r="B22" s="343" t="s">
        <v>537</v>
      </c>
      <c r="C22" s="343" t="s">
        <v>798</v>
      </c>
      <c r="D22" s="343"/>
      <c r="E22" s="343" t="s">
        <v>17</v>
      </c>
      <c r="F22" s="343" t="s">
        <v>14</v>
      </c>
      <c r="G22" s="343" t="s">
        <v>262</v>
      </c>
      <c r="H22" s="343" t="s">
        <v>28</v>
      </c>
      <c r="I22" s="343" t="s">
        <v>26</v>
      </c>
      <c r="J22" s="345">
        <v>4</v>
      </c>
      <c r="K22" s="343"/>
      <c r="L22" s="343"/>
      <c r="M22" s="343"/>
      <c r="N22" s="343"/>
      <c r="O22" s="343"/>
      <c r="P22" s="341" t="s">
        <v>291</v>
      </c>
      <c r="Q22" s="341" t="s">
        <v>288</v>
      </c>
      <c r="R22" s="343"/>
      <c r="S22" s="343"/>
      <c r="T22" s="343"/>
      <c r="U22" s="343"/>
      <c r="V22" s="343"/>
      <c r="W22" s="343"/>
      <c r="X22" s="714" t="s">
        <v>1380</v>
      </c>
      <c r="Y22" s="718" t="s">
        <v>1387</v>
      </c>
      <c r="Z22" s="716" t="s">
        <v>1386</v>
      </c>
    </row>
    <row r="23" spans="1:26">
      <c r="A23" s="343"/>
      <c r="B23" s="343" t="s">
        <v>376</v>
      </c>
      <c r="C23" s="343"/>
      <c r="D23" s="343"/>
      <c r="E23" s="343" t="s">
        <v>18</v>
      </c>
      <c r="F23" s="343" t="s">
        <v>15</v>
      </c>
      <c r="G23" s="350" t="s">
        <v>262</v>
      </c>
      <c r="H23" s="343" t="s">
        <v>28</v>
      </c>
      <c r="I23" s="343" t="s">
        <v>24</v>
      </c>
      <c r="J23" s="345">
        <v>4</v>
      </c>
      <c r="K23" s="343"/>
      <c r="L23" s="343"/>
      <c r="M23" s="343"/>
      <c r="N23" s="343"/>
      <c r="O23" s="343"/>
      <c r="P23" s="341" t="s">
        <v>291</v>
      </c>
      <c r="Q23" s="341" t="s">
        <v>288</v>
      </c>
      <c r="R23" s="343"/>
      <c r="S23" s="343"/>
      <c r="T23" s="343"/>
      <c r="U23" s="343"/>
      <c r="V23" s="343"/>
      <c r="W23" s="343"/>
      <c r="X23" s="714" t="s">
        <v>1380</v>
      </c>
      <c r="Y23" s="718" t="s">
        <v>1387</v>
      </c>
      <c r="Z23" s="716" t="s">
        <v>1386</v>
      </c>
    </row>
    <row r="24" spans="1:26">
      <c r="A24" s="343"/>
      <c r="B24" s="343" t="s">
        <v>377</v>
      </c>
      <c r="C24" s="9"/>
      <c r="D24" s="340"/>
      <c r="E24" s="9" t="s">
        <v>17</v>
      </c>
      <c r="F24" s="9" t="s">
        <v>15</v>
      </c>
      <c r="G24" s="343" t="s">
        <v>21</v>
      </c>
      <c r="H24" s="343" t="s">
        <v>28</v>
      </c>
      <c r="I24" s="343" t="s">
        <v>25</v>
      </c>
      <c r="J24" s="342">
        <v>4</v>
      </c>
      <c r="K24" s="340"/>
      <c r="L24" s="340"/>
      <c r="M24" s="340"/>
      <c r="N24" s="9"/>
      <c r="O24" s="340"/>
      <c r="P24" s="341" t="s">
        <v>291</v>
      </c>
      <c r="Q24" s="341" t="s">
        <v>288</v>
      </c>
      <c r="R24" s="340"/>
      <c r="S24" s="340"/>
      <c r="T24" s="340"/>
      <c r="U24" s="340"/>
      <c r="V24" s="340"/>
      <c r="W24" s="340"/>
      <c r="X24" s="714" t="s">
        <v>1380</v>
      </c>
      <c r="Y24" s="718" t="s">
        <v>1387</v>
      </c>
      <c r="Z24" s="716" t="s">
        <v>1386</v>
      </c>
    </row>
    <row r="25" spans="1:26">
      <c r="A25" s="343"/>
      <c r="B25" s="343" t="s">
        <v>378</v>
      </c>
      <c r="C25" s="343" t="s">
        <v>797</v>
      </c>
      <c r="D25" s="343"/>
      <c r="E25" s="343" t="s">
        <v>17</v>
      </c>
      <c r="F25" s="343" t="s">
        <v>14</v>
      </c>
      <c r="G25" s="343" t="s">
        <v>21</v>
      </c>
      <c r="H25" s="343" t="s">
        <v>28</v>
      </c>
      <c r="I25" s="343" t="s">
        <v>24</v>
      </c>
      <c r="J25" s="345">
        <v>3</v>
      </c>
      <c r="K25" s="343"/>
      <c r="L25" s="343"/>
      <c r="M25" s="343"/>
      <c r="N25" s="343"/>
      <c r="O25" s="343"/>
      <c r="P25" s="341" t="s">
        <v>291</v>
      </c>
      <c r="Q25" s="341" t="s">
        <v>288</v>
      </c>
      <c r="R25" s="343"/>
      <c r="S25" s="343"/>
      <c r="T25" s="343"/>
      <c r="U25" s="343"/>
      <c r="V25" s="343"/>
      <c r="W25" s="343"/>
      <c r="X25" s="714" t="s">
        <v>1380</v>
      </c>
      <c r="Y25" s="718" t="s">
        <v>1387</v>
      </c>
      <c r="Z25" s="716" t="s">
        <v>1386</v>
      </c>
    </row>
    <row r="26" spans="1:26">
      <c r="A26" s="343"/>
      <c r="B26" s="343" t="s">
        <v>379</v>
      </c>
      <c r="C26" s="343" t="s">
        <v>535</v>
      </c>
      <c r="D26" s="343"/>
      <c r="E26" s="9" t="s">
        <v>18</v>
      </c>
      <c r="F26" s="9" t="s">
        <v>14</v>
      </c>
      <c r="G26" s="343" t="s">
        <v>22</v>
      </c>
      <c r="H26" s="343" t="s">
        <v>28</v>
      </c>
      <c r="I26" s="343" t="s">
        <v>24</v>
      </c>
      <c r="J26" s="342">
        <v>4</v>
      </c>
      <c r="K26" s="343"/>
      <c r="L26" s="343"/>
      <c r="M26" s="343"/>
      <c r="N26" s="343"/>
      <c r="O26" s="343"/>
      <c r="P26" s="341" t="s">
        <v>291</v>
      </c>
      <c r="Q26" s="341" t="s">
        <v>288</v>
      </c>
      <c r="R26" s="343"/>
      <c r="S26" s="343"/>
      <c r="T26" s="343"/>
      <c r="U26" s="343"/>
      <c r="V26" s="343"/>
      <c r="W26" s="343"/>
      <c r="X26" s="714" t="s">
        <v>1380</v>
      </c>
      <c r="Y26" s="718" t="s">
        <v>1387</v>
      </c>
      <c r="Z26" s="716" t="s">
        <v>1386</v>
      </c>
    </row>
    <row r="27" spans="1:26">
      <c r="A27" s="343"/>
      <c r="B27" s="343" t="s">
        <v>380</v>
      </c>
      <c r="C27" s="343"/>
      <c r="D27" s="343"/>
      <c r="E27" s="343" t="s">
        <v>18</v>
      </c>
      <c r="F27" s="343" t="s">
        <v>15</v>
      </c>
      <c r="G27" s="343" t="s">
        <v>22</v>
      </c>
      <c r="H27" s="343" t="s">
        <v>28</v>
      </c>
      <c r="I27" s="343" t="s">
        <v>24</v>
      </c>
      <c r="J27" s="345">
        <v>4</v>
      </c>
      <c r="K27" s="343"/>
      <c r="L27" s="343"/>
      <c r="M27" s="343"/>
      <c r="N27" s="343"/>
      <c r="O27" s="343"/>
      <c r="P27" s="341" t="s">
        <v>291</v>
      </c>
      <c r="Q27" s="341" t="s">
        <v>288</v>
      </c>
      <c r="R27" s="343"/>
      <c r="S27" s="343"/>
      <c r="T27" s="343"/>
      <c r="U27" s="343"/>
      <c r="V27" s="343"/>
      <c r="W27" s="343"/>
      <c r="X27" s="714" t="s">
        <v>1380</v>
      </c>
      <c r="Y27" s="718" t="s">
        <v>1387</v>
      </c>
      <c r="Z27" s="716" t="s">
        <v>1386</v>
      </c>
    </row>
    <row r="28" spans="1:26">
      <c r="A28" s="343"/>
      <c r="B28" s="343" t="s">
        <v>382</v>
      </c>
      <c r="C28" s="343" t="s">
        <v>536</v>
      </c>
      <c r="D28" s="343"/>
      <c r="E28" s="343" t="s">
        <v>18</v>
      </c>
      <c r="F28" s="343" t="s">
        <v>14</v>
      </c>
      <c r="G28" s="343" t="s">
        <v>22</v>
      </c>
      <c r="H28" s="343" t="s">
        <v>28</v>
      </c>
      <c r="I28" s="343" t="s">
        <v>26</v>
      </c>
      <c r="J28" s="345">
        <v>4</v>
      </c>
      <c r="K28" s="343"/>
      <c r="L28" s="343"/>
      <c r="M28" s="343"/>
      <c r="N28" s="343"/>
      <c r="O28" s="343"/>
      <c r="P28" s="341" t="s">
        <v>291</v>
      </c>
      <c r="Q28" s="341" t="s">
        <v>288</v>
      </c>
      <c r="R28" s="343"/>
      <c r="S28" s="343"/>
      <c r="T28" s="343"/>
      <c r="U28" s="343"/>
      <c r="V28" s="343"/>
      <c r="W28" s="343"/>
      <c r="X28" s="714" t="s">
        <v>1380</v>
      </c>
      <c r="Y28" s="718" t="s">
        <v>1387</v>
      </c>
      <c r="Z28" s="716" t="s">
        <v>1386</v>
      </c>
    </row>
    <row r="29" spans="1:26">
      <c r="A29" s="343"/>
      <c r="B29" s="343" t="s">
        <v>383</v>
      </c>
      <c r="C29" s="343"/>
      <c r="D29" s="343"/>
      <c r="E29" s="343" t="s">
        <v>18</v>
      </c>
      <c r="F29" s="343" t="s">
        <v>15</v>
      </c>
      <c r="G29" s="343" t="s">
        <v>22</v>
      </c>
      <c r="H29" s="343" t="s">
        <v>28</v>
      </c>
      <c r="I29" s="343" t="s">
        <v>24</v>
      </c>
      <c r="J29" s="345">
        <v>4</v>
      </c>
      <c r="K29" s="343"/>
      <c r="L29" s="343"/>
      <c r="M29" s="343"/>
      <c r="N29" s="343"/>
      <c r="O29" s="343"/>
      <c r="P29" s="341" t="s">
        <v>291</v>
      </c>
      <c r="Q29" s="341" t="s">
        <v>288</v>
      </c>
      <c r="R29" s="343"/>
      <c r="S29" s="343"/>
      <c r="T29" s="343"/>
      <c r="U29" s="343"/>
      <c r="V29" s="343"/>
      <c r="W29" s="343"/>
      <c r="X29" s="714" t="s">
        <v>1380</v>
      </c>
      <c r="Y29" s="718" t="s">
        <v>1387</v>
      </c>
      <c r="Z29" s="716" t="s">
        <v>1386</v>
      </c>
    </row>
    <row r="30" spans="1:26">
      <c r="A30" s="343"/>
      <c r="B30" s="343" t="s">
        <v>538</v>
      </c>
      <c r="C30" s="343" t="s">
        <v>537</v>
      </c>
      <c r="D30" s="343"/>
      <c r="E30" s="343" t="s">
        <v>18</v>
      </c>
      <c r="F30" s="343" t="s">
        <v>14</v>
      </c>
      <c r="G30" s="343" t="s">
        <v>22</v>
      </c>
      <c r="H30" s="343" t="s">
        <v>28</v>
      </c>
      <c r="I30" s="343" t="s">
        <v>26</v>
      </c>
      <c r="J30" s="345">
        <v>4</v>
      </c>
      <c r="K30" s="343"/>
      <c r="L30" s="343"/>
      <c r="M30" s="343"/>
      <c r="N30" s="343"/>
      <c r="O30" s="343"/>
      <c r="P30" s="341" t="s">
        <v>291</v>
      </c>
      <c r="Q30" s="341" t="s">
        <v>288</v>
      </c>
      <c r="R30" s="343"/>
      <c r="S30" s="343"/>
      <c r="T30" s="343"/>
      <c r="U30" s="343"/>
      <c r="V30" s="343"/>
      <c r="W30" s="343"/>
      <c r="X30" s="714" t="s">
        <v>1380</v>
      </c>
      <c r="Y30" s="718" t="s">
        <v>1387</v>
      </c>
      <c r="Z30" s="716" t="s">
        <v>1386</v>
      </c>
    </row>
    <row r="31" spans="1:26">
      <c r="A31" s="343"/>
      <c r="B31" s="343" t="s">
        <v>385</v>
      </c>
      <c r="C31" s="343"/>
      <c r="D31" s="343"/>
      <c r="E31" s="343" t="s">
        <v>18</v>
      </c>
      <c r="F31" s="343" t="s">
        <v>15</v>
      </c>
      <c r="G31" s="343" t="s">
        <v>22</v>
      </c>
      <c r="H31" s="343" t="s">
        <v>28</v>
      </c>
      <c r="I31" s="343" t="s">
        <v>24</v>
      </c>
      <c r="J31" s="345">
        <v>3</v>
      </c>
      <c r="K31" s="343"/>
      <c r="L31" s="343"/>
      <c r="M31" s="343"/>
      <c r="N31" s="343"/>
      <c r="O31" s="343"/>
      <c r="P31" s="341" t="s">
        <v>291</v>
      </c>
      <c r="Q31" s="341" t="s">
        <v>288</v>
      </c>
      <c r="R31" s="343"/>
      <c r="S31" s="343"/>
      <c r="T31" s="343"/>
      <c r="U31" s="343"/>
      <c r="V31" s="343"/>
      <c r="W31" s="343"/>
      <c r="X31" s="714" t="s">
        <v>1380</v>
      </c>
      <c r="Y31" s="718" t="s">
        <v>1387</v>
      </c>
      <c r="Z31" s="716" t="s">
        <v>1386</v>
      </c>
    </row>
    <row r="32" spans="1:26">
      <c r="A32" s="343"/>
      <c r="B32" s="343" t="s">
        <v>387</v>
      </c>
      <c r="C32" s="343" t="s">
        <v>376</v>
      </c>
      <c r="D32" s="343"/>
      <c r="E32" s="343" t="s">
        <v>17</v>
      </c>
      <c r="F32" s="343" t="s">
        <v>14</v>
      </c>
      <c r="G32" s="343" t="s">
        <v>20</v>
      </c>
      <c r="H32" s="343" t="s">
        <v>29</v>
      </c>
      <c r="I32" s="343" t="s">
        <v>24</v>
      </c>
      <c r="J32" s="345">
        <v>4</v>
      </c>
      <c r="K32" s="343"/>
      <c r="L32" s="343"/>
      <c r="M32" s="343"/>
      <c r="N32" s="343"/>
      <c r="O32" s="343"/>
      <c r="P32" s="341" t="s">
        <v>291</v>
      </c>
      <c r="Q32" s="341" t="s">
        <v>288</v>
      </c>
      <c r="R32" s="343"/>
      <c r="S32" s="343"/>
      <c r="T32" s="343"/>
      <c r="U32" s="343"/>
      <c r="V32" s="343"/>
      <c r="W32" s="343"/>
      <c r="X32" s="714" t="s">
        <v>1380</v>
      </c>
      <c r="Y32" s="718" t="s">
        <v>1387</v>
      </c>
      <c r="Z32" s="716" t="s">
        <v>1386</v>
      </c>
    </row>
    <row r="33" spans="1:26">
      <c r="A33" s="343"/>
      <c r="B33" s="343" t="s">
        <v>389</v>
      </c>
      <c r="C33" s="9"/>
      <c r="D33" s="340"/>
      <c r="E33" s="9" t="s">
        <v>18</v>
      </c>
      <c r="F33" s="9" t="s">
        <v>14</v>
      </c>
      <c r="G33" s="343" t="s">
        <v>22</v>
      </c>
      <c r="H33" s="343" t="s">
        <v>28</v>
      </c>
      <c r="I33" s="343" t="s">
        <v>24</v>
      </c>
      <c r="J33" s="342">
        <v>3</v>
      </c>
      <c r="K33" s="340"/>
      <c r="L33" s="340"/>
      <c r="M33" s="340"/>
      <c r="N33" s="9"/>
      <c r="O33" s="340"/>
      <c r="P33" s="341" t="s">
        <v>291</v>
      </c>
      <c r="Q33" s="341" t="s">
        <v>288</v>
      </c>
      <c r="R33" s="340"/>
      <c r="S33" s="340"/>
      <c r="T33" s="340"/>
      <c r="U33" s="340"/>
      <c r="V33" s="340"/>
      <c r="W33" s="340"/>
      <c r="X33" s="714" t="s">
        <v>1380</v>
      </c>
      <c r="Y33" s="718" t="s">
        <v>1387</v>
      </c>
      <c r="Z33" s="716" t="s">
        <v>1386</v>
      </c>
    </row>
    <row r="34" spans="1:26">
      <c r="A34" s="343"/>
      <c r="B34" s="343" t="s">
        <v>552</v>
      </c>
      <c r="C34" s="9"/>
      <c r="D34" s="340"/>
      <c r="E34" s="9" t="s">
        <v>18</v>
      </c>
      <c r="F34" s="9" t="s">
        <v>15</v>
      </c>
      <c r="G34" s="343" t="s">
        <v>22</v>
      </c>
      <c r="H34" s="343" t="s">
        <v>28</v>
      </c>
      <c r="I34" s="343" t="s">
        <v>24</v>
      </c>
      <c r="J34" s="342">
        <v>3</v>
      </c>
      <c r="K34" s="340"/>
      <c r="L34" s="340"/>
      <c r="M34" s="340"/>
      <c r="N34" s="9"/>
      <c r="O34" s="340"/>
      <c r="P34" s="341" t="s">
        <v>291</v>
      </c>
      <c r="Q34" s="341" t="s">
        <v>288</v>
      </c>
      <c r="R34" s="340"/>
      <c r="S34" s="340"/>
      <c r="T34" s="340"/>
      <c r="U34" s="340"/>
      <c r="V34" s="340"/>
      <c r="W34" s="340"/>
      <c r="X34" s="714" t="s">
        <v>1380</v>
      </c>
      <c r="Y34" s="718" t="s">
        <v>1387</v>
      </c>
      <c r="Z34" s="716" t="s">
        <v>1386</v>
      </c>
    </row>
    <row r="35" spans="1:26">
      <c r="A35" s="343"/>
      <c r="B35" s="343" t="s">
        <v>553</v>
      </c>
      <c r="C35" s="341"/>
      <c r="D35" s="344"/>
      <c r="E35" s="341" t="s">
        <v>18</v>
      </c>
      <c r="F35" s="341" t="s">
        <v>15</v>
      </c>
      <c r="G35" s="343" t="s">
        <v>20</v>
      </c>
      <c r="H35" s="343" t="s">
        <v>29</v>
      </c>
      <c r="I35" s="343" t="s">
        <v>25</v>
      </c>
      <c r="J35" s="345">
        <v>4</v>
      </c>
      <c r="K35" s="344"/>
      <c r="L35" s="344"/>
      <c r="M35" s="344"/>
      <c r="N35" s="341"/>
      <c r="O35" s="341"/>
      <c r="P35" s="341" t="s">
        <v>291</v>
      </c>
      <c r="Q35" s="341" t="s">
        <v>288</v>
      </c>
      <c r="R35" s="344"/>
      <c r="S35" s="344"/>
      <c r="T35" s="344"/>
      <c r="U35" s="344"/>
      <c r="V35" s="344"/>
      <c r="W35" s="344"/>
      <c r="X35" s="714" t="s">
        <v>1380</v>
      </c>
      <c r="Y35" s="718" t="s">
        <v>1387</v>
      </c>
      <c r="Z35" s="716" t="s">
        <v>1386</v>
      </c>
    </row>
    <row r="36" spans="1:26">
      <c r="A36" s="343"/>
      <c r="B36" s="343" t="s">
        <v>554</v>
      </c>
      <c r="C36" s="9">
        <v>11</v>
      </c>
      <c r="D36" s="340"/>
      <c r="E36" s="9" t="s">
        <v>18</v>
      </c>
      <c r="F36" s="9" t="s">
        <v>14</v>
      </c>
      <c r="G36" s="343" t="s">
        <v>19</v>
      </c>
      <c r="H36" s="343" t="s">
        <v>28</v>
      </c>
      <c r="I36" s="343" t="s">
        <v>24</v>
      </c>
      <c r="J36" s="342">
        <v>2</v>
      </c>
      <c r="K36" s="340"/>
      <c r="L36" s="340"/>
      <c r="M36" s="340"/>
      <c r="N36" s="9"/>
      <c r="O36" s="340"/>
      <c r="P36" s="341" t="s">
        <v>291</v>
      </c>
      <c r="Q36" s="341" t="s">
        <v>289</v>
      </c>
      <c r="R36" s="340"/>
      <c r="S36" s="340"/>
      <c r="T36" s="340"/>
      <c r="U36" s="340"/>
      <c r="V36" s="340"/>
      <c r="W36" s="340"/>
      <c r="X36" s="714" t="s">
        <v>1380</v>
      </c>
      <c r="Y36" s="718" t="s">
        <v>1387</v>
      </c>
      <c r="Z36" s="716" t="s">
        <v>1386</v>
      </c>
    </row>
    <row r="37" spans="1:26">
      <c r="A37" s="343"/>
      <c r="B37" s="343" t="s">
        <v>790</v>
      </c>
      <c r="C37" s="341"/>
      <c r="D37" s="344"/>
      <c r="E37" s="341" t="s">
        <v>18</v>
      </c>
      <c r="F37" s="341" t="s">
        <v>15</v>
      </c>
      <c r="G37" s="343" t="s">
        <v>19</v>
      </c>
      <c r="H37" s="343" t="s">
        <v>28</v>
      </c>
      <c r="I37" s="343" t="s">
        <v>24</v>
      </c>
      <c r="J37" s="345">
        <v>3</v>
      </c>
      <c r="K37" s="344"/>
      <c r="L37" s="344"/>
      <c r="M37" s="344"/>
      <c r="N37" s="341"/>
      <c r="O37" s="344"/>
      <c r="P37" s="341" t="s">
        <v>291</v>
      </c>
      <c r="Q37" s="341" t="s">
        <v>289</v>
      </c>
      <c r="R37" s="344"/>
      <c r="S37" s="344"/>
      <c r="T37" s="344"/>
      <c r="U37" s="344"/>
      <c r="V37" s="344"/>
      <c r="W37" s="344"/>
      <c r="X37" s="714" t="s">
        <v>1380</v>
      </c>
      <c r="Y37" s="718" t="s">
        <v>1387</v>
      </c>
      <c r="Z37" s="716" t="s">
        <v>1386</v>
      </c>
    </row>
    <row r="38" spans="1:26">
      <c r="A38" s="343"/>
      <c r="B38" s="343" t="s">
        <v>392</v>
      </c>
      <c r="C38" s="341">
        <v>12</v>
      </c>
      <c r="D38" s="344"/>
      <c r="E38" s="9" t="s">
        <v>18</v>
      </c>
      <c r="F38" s="9" t="s">
        <v>14</v>
      </c>
      <c r="G38" s="343" t="s">
        <v>19</v>
      </c>
      <c r="H38" s="343" t="s">
        <v>28</v>
      </c>
      <c r="I38" s="343" t="s">
        <v>24</v>
      </c>
      <c r="J38" s="345">
        <v>3</v>
      </c>
      <c r="K38" s="344"/>
      <c r="L38" s="344"/>
      <c r="M38" s="344"/>
      <c r="N38" s="341"/>
      <c r="O38" s="344"/>
      <c r="P38" s="341" t="s">
        <v>291</v>
      </c>
      <c r="Q38" s="341" t="s">
        <v>289</v>
      </c>
      <c r="R38" s="344"/>
      <c r="S38" s="344"/>
      <c r="T38" s="344"/>
      <c r="U38" s="344"/>
      <c r="V38" s="344"/>
      <c r="W38" s="344"/>
      <c r="X38" s="714" t="s">
        <v>1380</v>
      </c>
      <c r="Y38" s="718" t="s">
        <v>1387</v>
      </c>
      <c r="Z38" s="716" t="s">
        <v>1386</v>
      </c>
    </row>
    <row r="39" spans="1:26">
      <c r="A39" s="343"/>
      <c r="B39" s="343" t="s">
        <v>393</v>
      </c>
      <c r="C39" s="341"/>
      <c r="D39" s="344"/>
      <c r="E39" s="341" t="s">
        <v>18</v>
      </c>
      <c r="F39" s="341" t="s">
        <v>15</v>
      </c>
      <c r="G39" s="343" t="s">
        <v>19</v>
      </c>
      <c r="H39" s="343" t="s">
        <v>28</v>
      </c>
      <c r="I39" s="343" t="s">
        <v>24</v>
      </c>
      <c r="J39" s="345">
        <v>3</v>
      </c>
      <c r="K39" s="344"/>
      <c r="L39" s="344"/>
      <c r="M39" s="344"/>
      <c r="N39" s="341"/>
      <c r="O39" s="344"/>
      <c r="P39" s="341" t="s">
        <v>291</v>
      </c>
      <c r="Q39" s="341" t="s">
        <v>289</v>
      </c>
      <c r="R39" s="344"/>
      <c r="S39" s="344"/>
      <c r="T39" s="344"/>
      <c r="U39" s="344"/>
      <c r="V39" s="344"/>
      <c r="W39" s="344"/>
      <c r="X39" s="714" t="s">
        <v>1380</v>
      </c>
      <c r="Y39" s="718" t="s">
        <v>1387</v>
      </c>
      <c r="Z39" s="716" t="s">
        <v>1386</v>
      </c>
    </row>
    <row r="40" spans="1:26">
      <c r="A40" s="343"/>
      <c r="B40" s="343" t="s">
        <v>395</v>
      </c>
      <c r="C40" s="341">
        <v>13</v>
      </c>
      <c r="D40" s="344"/>
      <c r="E40" s="9" t="s">
        <v>17</v>
      </c>
      <c r="F40" s="9" t="s">
        <v>14</v>
      </c>
      <c r="G40" s="343" t="s">
        <v>19</v>
      </c>
      <c r="H40" s="343"/>
      <c r="I40" s="343" t="s">
        <v>24</v>
      </c>
      <c r="J40" s="345"/>
      <c r="K40" s="344"/>
      <c r="L40" s="344"/>
      <c r="M40" s="344"/>
      <c r="N40" s="341"/>
      <c r="O40" s="360" t="s">
        <v>28</v>
      </c>
      <c r="P40" s="341" t="s">
        <v>291</v>
      </c>
      <c r="Q40" s="341" t="s">
        <v>289</v>
      </c>
      <c r="R40" s="344"/>
      <c r="S40" s="344"/>
      <c r="T40" s="344"/>
      <c r="U40" s="344"/>
      <c r="V40" s="344"/>
      <c r="W40" s="344"/>
      <c r="X40" s="714" t="s">
        <v>1380</v>
      </c>
      <c r="Y40" s="718" t="s">
        <v>1387</v>
      </c>
      <c r="Z40" s="716" t="s">
        <v>1386</v>
      </c>
    </row>
    <row r="41" spans="1:26">
      <c r="A41" s="343"/>
      <c r="B41" s="343" t="s">
        <v>398</v>
      </c>
      <c r="C41" s="341"/>
      <c r="D41" s="344"/>
      <c r="E41" s="341" t="s">
        <v>17</v>
      </c>
      <c r="F41" s="341" t="s">
        <v>15</v>
      </c>
      <c r="G41" s="343" t="s">
        <v>19</v>
      </c>
      <c r="H41" s="343" t="s">
        <v>28</v>
      </c>
      <c r="I41" s="343" t="s">
        <v>24</v>
      </c>
      <c r="J41" s="345">
        <v>2</v>
      </c>
      <c r="K41" s="344"/>
      <c r="L41" s="344"/>
      <c r="M41" s="344"/>
      <c r="N41" s="341"/>
      <c r="O41" s="344"/>
      <c r="P41" s="341" t="s">
        <v>291</v>
      </c>
      <c r="Q41" s="341" t="s">
        <v>289</v>
      </c>
      <c r="R41" s="344"/>
      <c r="S41" s="344"/>
      <c r="T41" s="344"/>
      <c r="U41" s="344"/>
      <c r="V41" s="344"/>
      <c r="W41" s="344"/>
      <c r="X41" s="714" t="s">
        <v>1380</v>
      </c>
      <c r="Y41" s="718" t="s">
        <v>1387</v>
      </c>
      <c r="Z41" s="716" t="s">
        <v>1386</v>
      </c>
    </row>
    <row r="42" spans="1:26" s="346" customFormat="1">
      <c r="A42" s="350"/>
      <c r="B42" s="343" t="s">
        <v>400</v>
      </c>
      <c r="C42" s="348">
        <v>14</v>
      </c>
      <c r="D42" s="347"/>
      <c r="E42" s="9" t="s">
        <v>17</v>
      </c>
      <c r="F42" s="9" t="s">
        <v>14</v>
      </c>
      <c r="G42" s="343" t="s">
        <v>20</v>
      </c>
      <c r="H42" s="343" t="s">
        <v>29</v>
      </c>
      <c r="I42" s="343" t="s">
        <v>26</v>
      </c>
      <c r="J42" s="349">
        <v>4</v>
      </c>
      <c r="K42" s="347"/>
      <c r="L42" s="347"/>
      <c r="M42" s="347"/>
      <c r="N42" s="348"/>
      <c r="O42" s="347"/>
      <c r="P42" s="341" t="s">
        <v>291</v>
      </c>
      <c r="Q42" s="341" t="s">
        <v>289</v>
      </c>
      <c r="R42" s="347"/>
      <c r="S42" s="347"/>
      <c r="T42" s="347"/>
      <c r="U42" s="347"/>
      <c r="V42" s="347"/>
      <c r="W42" s="347"/>
      <c r="X42" s="714" t="s">
        <v>1380</v>
      </c>
      <c r="Y42" s="718" t="s">
        <v>1387</v>
      </c>
      <c r="Z42" s="716" t="s">
        <v>1386</v>
      </c>
    </row>
    <row r="43" spans="1:26">
      <c r="A43" s="343"/>
      <c r="B43" s="343" t="s">
        <v>402</v>
      </c>
      <c r="C43" s="341"/>
      <c r="D43" s="344"/>
      <c r="E43" s="341" t="s">
        <v>17</v>
      </c>
      <c r="F43" s="341" t="s">
        <v>15</v>
      </c>
      <c r="G43" s="343" t="s">
        <v>20</v>
      </c>
      <c r="H43" s="343" t="s">
        <v>28</v>
      </c>
      <c r="I43" s="343" t="s">
        <v>24</v>
      </c>
      <c r="J43" s="345">
        <v>4</v>
      </c>
      <c r="K43" s="344"/>
      <c r="L43" s="344"/>
      <c r="M43" s="344"/>
      <c r="N43" s="341"/>
      <c r="O43" s="344"/>
      <c r="P43" s="341" t="s">
        <v>291</v>
      </c>
      <c r="Q43" s="341" t="s">
        <v>289</v>
      </c>
      <c r="R43" s="344"/>
      <c r="S43" s="344"/>
      <c r="T43" s="344"/>
      <c r="U43" s="344"/>
      <c r="V43" s="344"/>
      <c r="W43" s="344"/>
      <c r="X43" s="714" t="s">
        <v>1380</v>
      </c>
      <c r="Y43" s="718" t="s">
        <v>1387</v>
      </c>
      <c r="Z43" s="716" t="s">
        <v>1386</v>
      </c>
    </row>
    <row r="44" spans="1:26">
      <c r="A44" s="343"/>
      <c r="B44" s="343" t="s">
        <v>403</v>
      </c>
      <c r="C44" s="9">
        <v>14</v>
      </c>
      <c r="D44" s="340"/>
      <c r="E44" s="9" t="s">
        <v>17</v>
      </c>
      <c r="F44" s="9" t="s">
        <v>14</v>
      </c>
      <c r="G44" s="343" t="s">
        <v>20</v>
      </c>
      <c r="H44" s="343" t="s">
        <v>29</v>
      </c>
      <c r="I44" s="343" t="s">
        <v>25</v>
      </c>
      <c r="J44" s="345">
        <v>4</v>
      </c>
      <c r="K44" s="344"/>
      <c r="L44" s="344"/>
      <c r="M44" s="344"/>
      <c r="N44" s="341"/>
      <c r="O44" s="340"/>
      <c r="P44" s="341" t="s">
        <v>291</v>
      </c>
      <c r="Q44" s="341" t="s">
        <v>290</v>
      </c>
      <c r="R44" s="340"/>
      <c r="S44" s="340"/>
      <c r="T44" s="340"/>
      <c r="U44" s="340"/>
      <c r="V44" s="340"/>
      <c r="W44" s="340"/>
      <c r="X44" s="714" t="s">
        <v>1380</v>
      </c>
      <c r="Y44" s="718" t="s">
        <v>1387</v>
      </c>
      <c r="Z44" s="716" t="s">
        <v>1386</v>
      </c>
    </row>
    <row r="45" spans="1:26">
      <c r="A45" s="343"/>
      <c r="B45" s="343" t="s">
        <v>787</v>
      </c>
      <c r="C45" s="9"/>
      <c r="D45" s="340"/>
      <c r="E45" s="341" t="s">
        <v>18</v>
      </c>
      <c r="F45" s="341" t="s">
        <v>15</v>
      </c>
      <c r="G45" s="343" t="s">
        <v>20</v>
      </c>
      <c r="H45" s="343" t="s">
        <v>29</v>
      </c>
      <c r="I45" s="343" t="s">
        <v>24</v>
      </c>
      <c r="J45" s="345">
        <v>4</v>
      </c>
      <c r="K45" s="344"/>
      <c r="L45" s="344"/>
      <c r="M45" s="344"/>
      <c r="N45" s="341"/>
      <c r="O45" s="340"/>
      <c r="P45" s="341" t="s">
        <v>291</v>
      </c>
      <c r="Q45" s="341" t="s">
        <v>290</v>
      </c>
      <c r="R45" s="340"/>
      <c r="S45" s="340"/>
      <c r="T45" s="340"/>
      <c r="U45" s="340"/>
      <c r="V45" s="340"/>
      <c r="W45" s="340"/>
      <c r="X45" s="714" t="s">
        <v>1380</v>
      </c>
      <c r="Y45" s="718" t="s">
        <v>1387</v>
      </c>
      <c r="Z45" s="716" t="s">
        <v>1386</v>
      </c>
    </row>
    <row r="46" spans="1:26">
      <c r="A46" s="343"/>
      <c r="B46" s="343" t="s">
        <v>785</v>
      </c>
      <c r="C46" s="9"/>
      <c r="D46" s="340"/>
      <c r="E46" s="9" t="s">
        <v>17</v>
      </c>
      <c r="F46" s="9" t="s">
        <v>14</v>
      </c>
      <c r="G46" s="343" t="s">
        <v>19</v>
      </c>
      <c r="H46" s="343" t="s">
        <v>28</v>
      </c>
      <c r="I46" s="343" t="s">
        <v>25</v>
      </c>
      <c r="J46" s="345">
        <v>4</v>
      </c>
      <c r="K46" s="344"/>
      <c r="L46" s="344"/>
      <c r="M46" s="344"/>
      <c r="N46" s="341"/>
      <c r="O46" s="340"/>
      <c r="P46" s="341" t="s">
        <v>291</v>
      </c>
      <c r="Q46" s="341" t="s">
        <v>290</v>
      </c>
      <c r="R46" s="340"/>
      <c r="S46" s="340"/>
      <c r="T46" s="340"/>
      <c r="U46" s="340"/>
      <c r="V46" s="340"/>
      <c r="W46" s="340"/>
      <c r="X46" s="714" t="s">
        <v>1380</v>
      </c>
      <c r="Y46" s="718" t="s">
        <v>1387</v>
      </c>
      <c r="Z46" s="716" t="s">
        <v>1386</v>
      </c>
    </row>
    <row r="47" spans="1:26">
      <c r="A47" s="343"/>
      <c r="B47" s="343" t="s">
        <v>784</v>
      </c>
      <c r="C47" s="9"/>
      <c r="D47" s="340"/>
      <c r="E47" s="341" t="s">
        <v>18</v>
      </c>
      <c r="F47" s="341" t="s">
        <v>15</v>
      </c>
      <c r="G47" s="343" t="s">
        <v>19</v>
      </c>
      <c r="H47" s="343" t="s">
        <v>28</v>
      </c>
      <c r="I47" s="343" t="s">
        <v>26</v>
      </c>
      <c r="J47" s="345">
        <v>4</v>
      </c>
      <c r="K47" s="344"/>
      <c r="L47" s="344"/>
      <c r="M47" s="344"/>
      <c r="N47" s="341"/>
      <c r="O47" s="340"/>
      <c r="P47" s="341" t="s">
        <v>291</v>
      </c>
      <c r="Q47" s="341" t="s">
        <v>290</v>
      </c>
      <c r="R47" s="340"/>
      <c r="S47" s="340"/>
      <c r="T47" s="340"/>
      <c r="U47" s="340"/>
      <c r="V47" s="340"/>
      <c r="W47" s="340"/>
      <c r="X47" s="714" t="s">
        <v>1380</v>
      </c>
      <c r="Y47" s="718" t="s">
        <v>1387</v>
      </c>
      <c r="Z47" s="716" t="s">
        <v>1386</v>
      </c>
    </row>
    <row r="48" spans="1:26">
      <c r="A48" s="343"/>
      <c r="B48" s="343" t="s">
        <v>783</v>
      </c>
      <c r="C48" s="9"/>
      <c r="D48" s="340"/>
      <c r="E48" s="9" t="s">
        <v>18</v>
      </c>
      <c r="F48" s="9" t="s">
        <v>14</v>
      </c>
      <c r="G48" s="343" t="s">
        <v>20</v>
      </c>
      <c r="H48" s="343" t="s">
        <v>28</v>
      </c>
      <c r="I48" s="343" t="s">
        <v>24</v>
      </c>
      <c r="J48" s="345">
        <v>4</v>
      </c>
      <c r="K48" s="344"/>
      <c r="L48" s="344"/>
      <c r="M48" s="344"/>
      <c r="N48" s="341"/>
      <c r="O48" s="340"/>
      <c r="P48" s="341" t="s">
        <v>291</v>
      </c>
      <c r="Q48" s="341" t="s">
        <v>290</v>
      </c>
      <c r="R48" s="340"/>
      <c r="S48" s="340"/>
      <c r="T48" s="340"/>
      <c r="U48" s="340"/>
      <c r="V48" s="340"/>
      <c r="W48" s="340"/>
      <c r="X48" s="714" t="s">
        <v>1380</v>
      </c>
      <c r="Y48" s="718" t="s">
        <v>1387</v>
      </c>
      <c r="Z48" s="716" t="s">
        <v>1386</v>
      </c>
    </row>
    <row r="49" spans="1:26">
      <c r="A49" s="343"/>
      <c r="B49" s="343" t="s">
        <v>781</v>
      </c>
      <c r="C49" s="9"/>
      <c r="D49" s="340"/>
      <c r="E49" s="9" t="s">
        <v>18</v>
      </c>
      <c r="F49" s="9" t="s">
        <v>15</v>
      </c>
      <c r="G49" s="343" t="s">
        <v>20</v>
      </c>
      <c r="H49" s="343" t="s">
        <v>29</v>
      </c>
      <c r="I49" s="343" t="s">
        <v>26</v>
      </c>
      <c r="J49" s="345">
        <v>4</v>
      </c>
      <c r="K49" s="344"/>
      <c r="L49" s="344"/>
      <c r="M49" s="344"/>
      <c r="N49" s="341"/>
      <c r="O49" s="340"/>
      <c r="P49" s="341" t="s">
        <v>291</v>
      </c>
      <c r="Q49" s="341" t="s">
        <v>290</v>
      </c>
      <c r="R49" s="340"/>
      <c r="S49" s="340"/>
      <c r="T49" s="340"/>
      <c r="U49" s="340"/>
      <c r="V49" s="340"/>
      <c r="W49" s="340"/>
      <c r="X49" s="714" t="s">
        <v>1380</v>
      </c>
      <c r="Y49" s="718" t="s">
        <v>1387</v>
      </c>
      <c r="Z49" s="716" t="s">
        <v>1386</v>
      </c>
    </row>
    <row r="50" spans="1:26">
      <c r="A50" s="343"/>
      <c r="B50" s="343" t="s">
        <v>777</v>
      </c>
      <c r="C50" s="9">
        <v>15</v>
      </c>
      <c r="D50" s="340"/>
      <c r="E50" s="9" t="s">
        <v>18</v>
      </c>
      <c r="F50" s="9" t="s">
        <v>15</v>
      </c>
      <c r="G50" s="343" t="s">
        <v>19</v>
      </c>
      <c r="H50" s="343" t="s">
        <v>28</v>
      </c>
      <c r="I50" s="343" t="s">
        <v>24</v>
      </c>
      <c r="J50" s="345">
        <v>4</v>
      </c>
      <c r="K50" s="344"/>
      <c r="L50" s="344"/>
      <c r="M50" s="344"/>
      <c r="N50" s="341"/>
      <c r="O50" s="340"/>
      <c r="P50" s="341" t="s">
        <v>291</v>
      </c>
      <c r="Q50" s="341" t="s">
        <v>290</v>
      </c>
      <c r="R50" s="340"/>
      <c r="S50" s="340"/>
      <c r="T50" s="340"/>
      <c r="U50" s="340"/>
      <c r="V50" s="340"/>
      <c r="W50" s="340"/>
      <c r="X50" s="714" t="s">
        <v>1380</v>
      </c>
      <c r="Y50" s="718" t="s">
        <v>1387</v>
      </c>
      <c r="Z50" s="716" t="s">
        <v>1386</v>
      </c>
    </row>
    <row r="51" spans="1:26">
      <c r="A51" s="343"/>
      <c r="B51" s="343" t="s">
        <v>775</v>
      </c>
      <c r="C51" s="9"/>
      <c r="D51" s="340"/>
      <c r="E51" s="9" t="s">
        <v>18</v>
      </c>
      <c r="F51" s="9" t="s">
        <v>14</v>
      </c>
      <c r="G51" s="343" t="s">
        <v>19</v>
      </c>
      <c r="H51" s="343"/>
      <c r="I51" s="343" t="s">
        <v>24</v>
      </c>
      <c r="J51" s="342"/>
      <c r="K51" s="340"/>
      <c r="L51" s="340"/>
      <c r="M51" s="340"/>
      <c r="N51" s="9"/>
      <c r="O51" s="358" t="s">
        <v>28</v>
      </c>
      <c r="P51" s="341" t="s">
        <v>291</v>
      </c>
      <c r="Q51" s="341" t="s">
        <v>290</v>
      </c>
      <c r="R51" s="340"/>
      <c r="S51" s="340"/>
      <c r="T51" s="340"/>
      <c r="U51" s="340"/>
      <c r="V51" s="340"/>
      <c r="W51" s="340"/>
      <c r="X51" s="714" t="s">
        <v>1380</v>
      </c>
      <c r="Y51" s="718" t="s">
        <v>1387</v>
      </c>
      <c r="Z51" s="716" t="s">
        <v>1386</v>
      </c>
    </row>
    <row r="52" spans="1:26">
      <c r="A52" s="343"/>
      <c r="B52" s="343" t="s">
        <v>774</v>
      </c>
      <c r="C52" s="9">
        <v>16</v>
      </c>
      <c r="D52" s="340"/>
      <c r="E52" s="9" t="s">
        <v>17</v>
      </c>
      <c r="F52" s="9" t="s">
        <v>14</v>
      </c>
      <c r="G52" s="343" t="s">
        <v>20</v>
      </c>
      <c r="H52" s="343" t="s">
        <v>29</v>
      </c>
      <c r="I52" s="343" t="s">
        <v>24</v>
      </c>
      <c r="J52" s="342">
        <v>4</v>
      </c>
      <c r="K52" s="340"/>
      <c r="L52" s="340"/>
      <c r="M52" s="340"/>
      <c r="N52" s="9"/>
      <c r="O52" s="340"/>
      <c r="P52" s="341" t="s">
        <v>291</v>
      </c>
      <c r="Q52" s="341" t="s">
        <v>288</v>
      </c>
      <c r="R52" s="340"/>
      <c r="S52" s="340"/>
      <c r="T52" s="340"/>
      <c r="U52" s="340"/>
      <c r="V52" s="340"/>
      <c r="W52" s="340"/>
      <c r="X52" s="714" t="s">
        <v>1380</v>
      </c>
      <c r="Y52" s="718" t="s">
        <v>1387</v>
      </c>
      <c r="Z52" s="716" t="s">
        <v>1386</v>
      </c>
    </row>
    <row r="53" spans="1:26">
      <c r="A53" s="343"/>
      <c r="B53" s="343" t="s">
        <v>773</v>
      </c>
      <c r="C53" s="9"/>
      <c r="D53" s="9" t="s">
        <v>806</v>
      </c>
      <c r="E53" s="9" t="s">
        <v>17</v>
      </c>
      <c r="F53" s="9" t="s">
        <v>15</v>
      </c>
      <c r="G53" s="343" t="s">
        <v>20</v>
      </c>
      <c r="H53" s="343" t="s">
        <v>29</v>
      </c>
      <c r="I53" s="343" t="s">
        <v>30</v>
      </c>
      <c r="J53" s="345">
        <v>3</v>
      </c>
      <c r="K53" s="344"/>
      <c r="L53" s="344"/>
      <c r="M53" s="344"/>
      <c r="N53" s="341"/>
      <c r="O53" s="340"/>
      <c r="P53" s="341" t="s">
        <v>291</v>
      </c>
      <c r="Q53" s="341" t="s">
        <v>288</v>
      </c>
      <c r="R53" s="340"/>
      <c r="S53" s="340"/>
      <c r="T53" s="340"/>
      <c r="U53" s="340" t="s">
        <v>47</v>
      </c>
      <c r="V53" s="340" t="s">
        <v>806</v>
      </c>
      <c r="W53" s="340" t="s">
        <v>808</v>
      </c>
      <c r="X53" s="714" t="s">
        <v>1380</v>
      </c>
      <c r="Y53" s="718" t="s">
        <v>1387</v>
      </c>
      <c r="Z53" s="716" t="s">
        <v>1386</v>
      </c>
    </row>
    <row r="54" spans="1:26">
      <c r="A54" s="343"/>
      <c r="B54" s="343" t="s">
        <v>772</v>
      </c>
      <c r="C54" s="9">
        <v>17</v>
      </c>
      <c r="D54" s="340"/>
      <c r="E54" s="9" t="s">
        <v>18</v>
      </c>
      <c r="F54" s="9" t="s">
        <v>14</v>
      </c>
      <c r="G54" s="343" t="s">
        <v>22</v>
      </c>
      <c r="H54" s="343" t="s">
        <v>28</v>
      </c>
      <c r="I54" s="343" t="s">
        <v>26</v>
      </c>
      <c r="J54" s="345">
        <v>3</v>
      </c>
      <c r="K54" s="344"/>
      <c r="L54" s="344"/>
      <c r="M54" s="344"/>
      <c r="N54" s="341"/>
      <c r="O54" s="340"/>
      <c r="P54" s="341" t="s">
        <v>291</v>
      </c>
      <c r="Q54" s="341" t="s">
        <v>288</v>
      </c>
      <c r="R54" s="340"/>
      <c r="S54" s="340"/>
      <c r="T54" s="340"/>
      <c r="U54" s="340"/>
      <c r="V54" s="340"/>
      <c r="W54" s="340"/>
      <c r="X54" s="714" t="s">
        <v>1380</v>
      </c>
      <c r="Y54" s="718" t="s">
        <v>1387</v>
      </c>
      <c r="Z54" s="716" t="s">
        <v>1386</v>
      </c>
    </row>
    <row r="55" spans="1:26">
      <c r="A55" s="343"/>
      <c r="B55" s="343" t="s">
        <v>771</v>
      </c>
      <c r="C55" s="9"/>
      <c r="D55" s="340"/>
      <c r="E55" s="9" t="s">
        <v>18</v>
      </c>
      <c r="F55" s="9" t="s">
        <v>15</v>
      </c>
      <c r="G55" s="343" t="s">
        <v>22</v>
      </c>
      <c r="H55" s="343" t="s">
        <v>28</v>
      </c>
      <c r="I55" s="343" t="s">
        <v>25</v>
      </c>
      <c r="J55" s="341">
        <v>3</v>
      </c>
      <c r="K55" s="341"/>
      <c r="L55" s="344"/>
      <c r="M55" s="344"/>
      <c r="N55" s="341"/>
      <c r="O55" s="340"/>
      <c r="P55" s="341" t="s">
        <v>291</v>
      </c>
      <c r="Q55" s="341" t="s">
        <v>288</v>
      </c>
      <c r="R55" s="340"/>
      <c r="S55" s="340"/>
      <c r="T55" s="340"/>
      <c r="U55" s="340"/>
      <c r="V55" s="340"/>
      <c r="W55" s="340"/>
      <c r="X55" s="714" t="s">
        <v>1380</v>
      </c>
      <c r="Y55" s="718" t="s">
        <v>1387</v>
      </c>
      <c r="Z55" s="716" t="s">
        <v>1386</v>
      </c>
    </row>
    <row r="56" spans="1:26">
      <c r="A56" s="343"/>
      <c r="B56" s="343" t="s">
        <v>861</v>
      </c>
      <c r="C56" s="9"/>
      <c r="D56" s="340"/>
      <c r="E56" s="9" t="s">
        <v>18</v>
      </c>
      <c r="F56" s="9" t="s">
        <v>14</v>
      </c>
      <c r="G56" s="343" t="s">
        <v>56</v>
      </c>
      <c r="H56" s="343" t="s">
        <v>29</v>
      </c>
      <c r="I56" s="343" t="s">
        <v>30</v>
      </c>
      <c r="J56" s="345">
        <v>4</v>
      </c>
      <c r="K56" s="344"/>
      <c r="L56" s="344"/>
      <c r="M56" s="344"/>
      <c r="N56" s="341"/>
      <c r="O56" s="340"/>
      <c r="P56" s="341" t="s">
        <v>291</v>
      </c>
      <c r="Q56" s="341" t="s">
        <v>288</v>
      </c>
      <c r="R56" s="340"/>
      <c r="S56" s="340"/>
      <c r="T56" s="340"/>
      <c r="U56" s="340" t="s">
        <v>807</v>
      </c>
      <c r="V56" s="340" t="s">
        <v>806</v>
      </c>
      <c r="W56" s="340" t="s">
        <v>805</v>
      </c>
      <c r="X56" s="714" t="s">
        <v>1380</v>
      </c>
      <c r="Y56" s="718" t="s">
        <v>1387</v>
      </c>
      <c r="Z56" s="716" t="s">
        <v>1386</v>
      </c>
    </row>
    <row r="57" spans="1:26">
      <c r="A57" s="343"/>
      <c r="B57" s="343" t="s">
        <v>770</v>
      </c>
      <c r="C57" s="9"/>
      <c r="D57" s="340"/>
      <c r="E57" s="9" t="s">
        <v>18</v>
      </c>
      <c r="F57" s="9" t="s">
        <v>15</v>
      </c>
      <c r="G57" s="343" t="s">
        <v>804</v>
      </c>
      <c r="H57" s="343" t="s">
        <v>28</v>
      </c>
      <c r="I57" s="343" t="s">
        <v>25</v>
      </c>
      <c r="J57" s="345">
        <v>4</v>
      </c>
      <c r="K57" s="344"/>
      <c r="L57" s="344"/>
      <c r="M57" s="344"/>
      <c r="N57" s="341"/>
      <c r="O57" s="340"/>
      <c r="P57" s="341" t="s">
        <v>291</v>
      </c>
      <c r="Q57" s="341" t="s">
        <v>288</v>
      </c>
      <c r="R57" s="340"/>
      <c r="S57" s="340"/>
      <c r="T57" s="340"/>
      <c r="U57" s="340"/>
      <c r="V57" s="340"/>
      <c r="W57" s="340"/>
      <c r="X57" s="714" t="s">
        <v>1380</v>
      </c>
      <c r="Y57" s="718" t="s">
        <v>1387</v>
      </c>
      <c r="Z57" s="716" t="s">
        <v>1386</v>
      </c>
    </row>
    <row r="58" spans="1:26">
      <c r="A58" s="343"/>
      <c r="B58" s="343" t="s">
        <v>769</v>
      </c>
      <c r="C58" s="9">
        <v>18</v>
      </c>
      <c r="D58" s="340"/>
      <c r="E58" s="9" t="s">
        <v>18</v>
      </c>
      <c r="F58" s="9" t="s">
        <v>14</v>
      </c>
      <c r="G58" s="343" t="s">
        <v>776</v>
      </c>
      <c r="H58" s="343" t="s">
        <v>28</v>
      </c>
      <c r="I58" s="343" t="s">
        <v>24</v>
      </c>
      <c r="J58" s="345">
        <v>4</v>
      </c>
      <c r="K58" s="344"/>
      <c r="L58" s="340"/>
      <c r="M58" s="340"/>
      <c r="N58" s="9"/>
      <c r="O58" s="340"/>
      <c r="P58" s="341" t="s">
        <v>291</v>
      </c>
      <c r="Q58" s="341" t="s">
        <v>288</v>
      </c>
      <c r="R58" s="340"/>
      <c r="S58" s="340"/>
      <c r="T58" s="340"/>
      <c r="U58" s="340"/>
      <c r="V58" s="340"/>
      <c r="W58" s="340"/>
      <c r="X58" s="714" t="s">
        <v>1380</v>
      </c>
      <c r="Y58" s="718" t="s">
        <v>1387</v>
      </c>
      <c r="Z58" s="716" t="s">
        <v>1386</v>
      </c>
    </row>
    <row r="59" spans="1:26">
      <c r="A59" s="343"/>
      <c r="B59" s="343" t="s">
        <v>768</v>
      </c>
      <c r="C59" s="9">
        <v>19</v>
      </c>
      <c r="D59" s="340"/>
      <c r="E59" s="9" t="s">
        <v>18</v>
      </c>
      <c r="F59" s="9" t="s">
        <v>14</v>
      </c>
      <c r="G59" s="343" t="s">
        <v>19</v>
      </c>
      <c r="H59" s="343" t="s">
        <v>28</v>
      </c>
      <c r="I59" s="343" t="s">
        <v>24</v>
      </c>
      <c r="J59" s="345">
        <v>3</v>
      </c>
      <c r="K59" s="344"/>
      <c r="L59" s="340"/>
      <c r="M59" s="340"/>
      <c r="N59" s="9"/>
      <c r="O59" s="340"/>
      <c r="P59" s="341" t="s">
        <v>286</v>
      </c>
      <c r="Q59" s="341" t="s">
        <v>289</v>
      </c>
      <c r="R59" s="340" t="s">
        <v>803</v>
      </c>
      <c r="S59" s="340"/>
      <c r="T59" s="340"/>
      <c r="U59" s="340"/>
      <c r="V59" s="340"/>
      <c r="W59" s="340"/>
      <c r="X59" s="714" t="s">
        <v>1380</v>
      </c>
      <c r="Y59" s="718" t="s">
        <v>1387</v>
      </c>
      <c r="Z59" s="716" t="s">
        <v>1386</v>
      </c>
    </row>
    <row r="60" spans="1:26">
      <c r="A60" s="343"/>
      <c r="B60" s="343" t="s">
        <v>767</v>
      </c>
      <c r="C60" s="9"/>
      <c r="D60" s="340"/>
      <c r="E60" s="9" t="s">
        <v>18</v>
      </c>
      <c r="F60" s="9" t="s">
        <v>15</v>
      </c>
      <c r="G60" s="343" t="s">
        <v>19</v>
      </c>
      <c r="H60" s="343" t="s">
        <v>28</v>
      </c>
      <c r="I60" s="343" t="s">
        <v>24</v>
      </c>
      <c r="J60" s="345">
        <v>3</v>
      </c>
      <c r="K60" s="344"/>
      <c r="L60" s="340"/>
      <c r="M60" s="340"/>
      <c r="N60" s="9"/>
      <c r="O60" s="340"/>
      <c r="P60" s="341" t="s">
        <v>286</v>
      </c>
      <c r="Q60" s="341" t="s">
        <v>289</v>
      </c>
      <c r="R60" s="340" t="s">
        <v>803</v>
      </c>
      <c r="S60" s="340"/>
      <c r="T60" s="340"/>
      <c r="U60" s="340"/>
      <c r="V60" s="340"/>
      <c r="W60" s="340"/>
      <c r="X60" s="714" t="s">
        <v>1380</v>
      </c>
      <c r="Y60" s="718" t="s">
        <v>1387</v>
      </c>
      <c r="Z60" s="716" t="s">
        <v>1386</v>
      </c>
    </row>
    <row r="61" spans="1:26">
      <c r="A61" s="343"/>
      <c r="B61" s="343" t="s">
        <v>766</v>
      </c>
      <c r="C61" s="9">
        <v>20</v>
      </c>
      <c r="D61" s="340"/>
      <c r="E61" s="9" t="s">
        <v>17</v>
      </c>
      <c r="F61" s="9" t="s">
        <v>14</v>
      </c>
      <c r="G61" s="343" t="s">
        <v>19</v>
      </c>
      <c r="H61" s="343" t="s">
        <v>28</v>
      </c>
      <c r="I61" s="343" t="s">
        <v>24</v>
      </c>
      <c r="J61" s="345">
        <v>4</v>
      </c>
      <c r="K61" s="344"/>
      <c r="L61" s="340"/>
      <c r="M61" s="340"/>
      <c r="N61" s="9"/>
      <c r="O61" s="340"/>
      <c r="P61" s="341" t="s">
        <v>286</v>
      </c>
      <c r="Q61" s="341" t="s">
        <v>289</v>
      </c>
      <c r="R61" s="340"/>
      <c r="S61" s="340"/>
      <c r="T61" s="340"/>
      <c r="U61" s="340"/>
      <c r="V61" s="340"/>
      <c r="W61" s="340"/>
      <c r="X61" s="714" t="s">
        <v>1380</v>
      </c>
      <c r="Y61" s="718" t="s">
        <v>1387</v>
      </c>
      <c r="Z61" s="716" t="s">
        <v>1386</v>
      </c>
    </row>
    <row r="62" spans="1:26">
      <c r="A62" s="343"/>
      <c r="B62" s="343" t="s">
        <v>765</v>
      </c>
      <c r="C62" s="9"/>
      <c r="D62" s="340"/>
      <c r="E62" s="9" t="s">
        <v>18</v>
      </c>
      <c r="F62" s="9" t="s">
        <v>15</v>
      </c>
      <c r="G62" s="343" t="s">
        <v>19</v>
      </c>
      <c r="H62" s="343" t="s">
        <v>28</v>
      </c>
      <c r="I62" s="343" t="s">
        <v>24</v>
      </c>
      <c r="J62" s="342">
        <v>4</v>
      </c>
      <c r="K62" s="340"/>
      <c r="L62" s="340"/>
      <c r="M62" s="340"/>
      <c r="N62" s="9"/>
      <c r="O62" s="340"/>
      <c r="P62" s="341" t="s">
        <v>286</v>
      </c>
      <c r="Q62" s="341" t="s">
        <v>289</v>
      </c>
      <c r="R62" s="340"/>
      <c r="S62" s="340"/>
      <c r="T62" s="340"/>
      <c r="U62" s="340"/>
      <c r="V62" s="340"/>
      <c r="W62" s="340"/>
      <c r="X62" s="714" t="s">
        <v>1380</v>
      </c>
      <c r="Y62" s="718" t="s">
        <v>1387</v>
      </c>
      <c r="Z62" s="716" t="s">
        <v>1386</v>
      </c>
    </row>
    <row r="63" spans="1:26">
      <c r="A63" s="343"/>
      <c r="B63" s="343" t="s">
        <v>764</v>
      </c>
      <c r="C63" s="9" t="s">
        <v>802</v>
      </c>
      <c r="D63" s="340"/>
      <c r="E63" s="9" t="s">
        <v>17</v>
      </c>
      <c r="F63" s="9" t="s">
        <v>14</v>
      </c>
      <c r="G63" s="343" t="s">
        <v>19</v>
      </c>
      <c r="H63" s="343" t="s">
        <v>28</v>
      </c>
      <c r="I63" s="343" t="s">
        <v>24</v>
      </c>
      <c r="J63" s="342">
        <v>4</v>
      </c>
      <c r="K63" s="340"/>
      <c r="L63" s="340"/>
      <c r="M63" s="340"/>
      <c r="N63" s="9"/>
      <c r="O63" s="340"/>
      <c r="P63" s="341" t="s">
        <v>286</v>
      </c>
      <c r="Q63" s="341" t="s">
        <v>289</v>
      </c>
      <c r="R63" s="340"/>
      <c r="S63" s="340"/>
      <c r="T63" s="340"/>
      <c r="U63" s="340"/>
      <c r="V63" s="340"/>
      <c r="W63" s="340"/>
      <c r="X63" s="714" t="s">
        <v>1380</v>
      </c>
      <c r="Y63" s="718" t="s">
        <v>1387</v>
      </c>
      <c r="Z63" s="716" t="s">
        <v>1386</v>
      </c>
    </row>
    <row r="64" spans="1:26">
      <c r="A64" s="343"/>
      <c r="B64" s="343" t="s">
        <v>860</v>
      </c>
      <c r="C64" s="9"/>
      <c r="D64" s="9" t="s">
        <v>801</v>
      </c>
      <c r="E64" s="9" t="s">
        <v>18</v>
      </c>
      <c r="F64" s="9" t="s">
        <v>15</v>
      </c>
      <c r="G64" s="343" t="s">
        <v>19</v>
      </c>
      <c r="H64" s="343" t="s">
        <v>28</v>
      </c>
      <c r="I64" s="343" t="s">
        <v>24</v>
      </c>
      <c r="J64" s="342">
        <v>3</v>
      </c>
      <c r="K64" s="340"/>
      <c r="L64" s="340"/>
      <c r="M64" s="340"/>
      <c r="N64" s="9"/>
      <c r="O64" s="340"/>
      <c r="P64" s="341" t="s">
        <v>286</v>
      </c>
      <c r="Q64" s="341" t="s">
        <v>289</v>
      </c>
      <c r="R64" s="340"/>
      <c r="S64" s="340"/>
      <c r="T64" s="340"/>
      <c r="U64" s="340"/>
      <c r="V64" s="340"/>
      <c r="W64" s="340"/>
      <c r="X64" s="714" t="s">
        <v>1380</v>
      </c>
      <c r="Y64" s="718" t="s">
        <v>1387</v>
      </c>
      <c r="Z64" s="716" t="s">
        <v>1386</v>
      </c>
    </row>
    <row r="71" spans="2:14" ht="21">
      <c r="B71" s="49" t="s">
        <v>815</v>
      </c>
    </row>
    <row r="73" spans="2:14">
      <c r="G73" s="17" t="s">
        <v>270</v>
      </c>
      <c r="H73" s="17"/>
      <c r="I73" s="16"/>
    </row>
    <row r="74" spans="2:14">
      <c r="G74" s="8" t="s">
        <v>264</v>
      </c>
      <c r="H74" s="11">
        <f>COUNTIFS(H$14:H$64,"malowany",J$14:J$64,1)</f>
        <v>0</v>
      </c>
      <c r="I74" s="56" t="s">
        <v>268</v>
      </c>
      <c r="K74" s="27" t="s">
        <v>272</v>
      </c>
      <c r="L74" s="25"/>
      <c r="M74" s="37">
        <f>COUNTIF(M14:M64,"tak")</f>
        <v>0</v>
      </c>
      <c r="N74" s="339" t="s">
        <v>307</v>
      </c>
    </row>
    <row r="75" spans="2:14">
      <c r="G75" s="8" t="s">
        <v>265</v>
      </c>
      <c r="H75" s="11">
        <f>COUNTIFS(H$14:H$64,"malowany",J$14:J$64,2)</f>
        <v>2</v>
      </c>
      <c r="I75" s="56" t="s">
        <v>268</v>
      </c>
      <c r="N75" s="20"/>
    </row>
    <row r="76" spans="2:14">
      <c r="G76" s="8" t="s">
        <v>266</v>
      </c>
      <c r="H76" s="11">
        <f>COUNTIFS(H$14:H$64,"malowany",J$14:J$64,3)</f>
        <v>12</v>
      </c>
      <c r="I76" s="56" t="s">
        <v>268</v>
      </c>
      <c r="K76" s="29" t="s">
        <v>269</v>
      </c>
      <c r="L76" s="30"/>
      <c r="M76" s="35">
        <f>COUNTIF(O$14:O$64,"malowany")</f>
        <v>2</v>
      </c>
      <c r="N76" s="31" t="s">
        <v>274</v>
      </c>
    </row>
    <row r="77" spans="2:14">
      <c r="G77" s="8" t="s">
        <v>267</v>
      </c>
      <c r="H77" s="11">
        <f>COUNTIFS(H$14:H$64,"malowany",J$14:J$64,4)</f>
        <v>20</v>
      </c>
      <c r="I77" s="56" t="s">
        <v>268</v>
      </c>
      <c r="K77" s="44"/>
      <c r="L77" s="42"/>
      <c r="M77" s="43">
        <f>COUNTIF(O$14:O$64,"nalepka")</f>
        <v>2</v>
      </c>
      <c r="N77" s="45" t="s">
        <v>1145</v>
      </c>
    </row>
    <row r="78" spans="2:14">
      <c r="G78" s="46" t="s">
        <v>271</v>
      </c>
      <c r="H78" s="47">
        <f>SUM(H74:H77)</f>
        <v>34</v>
      </c>
      <c r="I78" s="48" t="s">
        <v>268</v>
      </c>
      <c r="K78" s="44"/>
      <c r="L78" s="42"/>
      <c r="M78" s="43">
        <f>COUNTIF(O$14:O$64,"tabliczka")</f>
        <v>0</v>
      </c>
      <c r="N78" s="45" t="s">
        <v>280</v>
      </c>
    </row>
    <row r="79" spans="2:14">
      <c r="I79" s="18"/>
      <c r="K79" s="44"/>
      <c r="L79" s="42"/>
      <c r="M79" s="43">
        <f>COUNTIF(O$14:O$64,"drogowskaz")</f>
        <v>0</v>
      </c>
      <c r="N79" s="45" t="s">
        <v>480</v>
      </c>
    </row>
    <row r="80" spans="2:14">
      <c r="G80" s="723" t="s">
        <v>483</v>
      </c>
      <c r="H80" s="723"/>
      <c r="I80" s="723"/>
      <c r="K80" s="32"/>
      <c r="L80" s="33"/>
      <c r="M80" s="36">
        <f>COUNTIF(O$14:O$64,"plansza")</f>
        <v>0</v>
      </c>
      <c r="N80" s="34" t="s">
        <v>481</v>
      </c>
    </row>
    <row r="81" spans="7:15">
      <c r="G81" s="8" t="s">
        <v>264</v>
      </c>
      <c r="H81" s="11">
        <f>COUNTIFS(H$14:H$64,"tabliczka",J$14:J$64,1,I$14:I$64,"&lt;&gt;drogowskaz")</f>
        <v>0</v>
      </c>
      <c r="I81" s="56" t="s">
        <v>268</v>
      </c>
    </row>
    <row r="82" spans="7:15">
      <c r="G82" s="8" t="s">
        <v>265</v>
      </c>
      <c r="H82" s="11">
        <f>COUNTIFS(H$14:H$64,"tabliczka",J$14:J$64,2,I$14:I$64,"&lt;&gt;drogowskaz")</f>
        <v>0</v>
      </c>
      <c r="I82" s="56" t="s">
        <v>268</v>
      </c>
    </row>
    <row r="83" spans="7:15">
      <c r="G83" s="8" t="s">
        <v>266</v>
      </c>
      <c r="H83" s="11">
        <f>COUNTIFS(H$14:H$64,"tabliczka",J$14:J$64,3,I$14:I$64,"&lt;&gt;drogowskaz")</f>
        <v>1</v>
      </c>
      <c r="I83" s="56" t="s">
        <v>268</v>
      </c>
    </row>
    <row r="84" spans="7:15">
      <c r="G84" s="8" t="s">
        <v>267</v>
      </c>
      <c r="H84" s="11">
        <f>COUNTIFS(H$14:H$64,"tabliczka",J$14:J$64,4,I$14:I$64,"&lt;&gt;drogowskaz")</f>
        <v>8</v>
      </c>
      <c r="I84" s="56" t="s">
        <v>268</v>
      </c>
      <c r="K84" s="27" t="s">
        <v>281</v>
      </c>
      <c r="L84" s="25"/>
      <c r="M84" s="37">
        <f>COUNTIF(N14:N64,"usunąć")</f>
        <v>0</v>
      </c>
      <c r="N84" s="339" t="s">
        <v>307</v>
      </c>
    </row>
    <row r="85" spans="7:15">
      <c r="G85" s="22" t="s">
        <v>271</v>
      </c>
      <c r="H85" s="23">
        <f>SUM(H83:H84)</f>
        <v>9</v>
      </c>
      <c r="I85" s="24" t="s">
        <v>268</v>
      </c>
    </row>
    <row r="86" spans="7:15">
      <c r="I86" s="18"/>
      <c r="K86" s="38" t="s">
        <v>279</v>
      </c>
      <c r="L86" s="39"/>
      <c r="M86" s="39"/>
      <c r="N86" s="338">
        <v>3.7</v>
      </c>
    </row>
    <row r="87" spans="7:15" ht="14.4">
      <c r="G87" s="12" t="s">
        <v>482</v>
      </c>
      <c r="H87" s="87"/>
      <c r="I87" s="87"/>
      <c r="K87" s="38" t="s">
        <v>278</v>
      </c>
      <c r="L87" s="39"/>
      <c r="M87" s="39"/>
      <c r="N87" s="337">
        <f>(H78+H85+H92+H99+H106)/N86</f>
        <v>12.702702702702702</v>
      </c>
    </row>
    <row r="88" spans="7:15" ht="14.4">
      <c r="G88" s="8" t="s">
        <v>264</v>
      </c>
      <c r="H88" s="83">
        <f>COUNTIFS(H$14:H$64,"naklejka",J$14:J$64,1)</f>
        <v>0</v>
      </c>
      <c r="I88" s="83" t="s">
        <v>268</v>
      </c>
    </row>
    <row r="89" spans="7:15" ht="14.4">
      <c r="G89" s="8" t="s">
        <v>265</v>
      </c>
      <c r="H89" s="83">
        <f>COUNTIFS(H$14:H$64,"naklejka",J$14:J$64,2)</f>
        <v>0</v>
      </c>
      <c r="I89" s="83" t="s">
        <v>268</v>
      </c>
    </row>
    <row r="90" spans="7:15" ht="14.4">
      <c r="G90" s="8" t="s">
        <v>266</v>
      </c>
      <c r="H90" s="83">
        <f>COUNTIFS(H$14:H$64,"naklejka",J$14:J$64,3)</f>
        <v>0</v>
      </c>
      <c r="I90" s="83" t="s">
        <v>268</v>
      </c>
    </row>
    <row r="91" spans="7:15" ht="14.4">
      <c r="G91" s="8" t="s">
        <v>267</v>
      </c>
      <c r="H91" s="83">
        <f>COUNTIFS(H$14:H$64,"naklejka",J$14:J$64,4)</f>
        <v>0</v>
      </c>
      <c r="I91" s="83" t="s">
        <v>268</v>
      </c>
    </row>
    <row r="92" spans="7:15" ht="14.4">
      <c r="G92" s="61" t="s">
        <v>271</v>
      </c>
      <c r="H92" s="289">
        <f>SUM(H88:H91)</f>
        <v>0</v>
      </c>
      <c r="I92" s="289" t="s">
        <v>268</v>
      </c>
    </row>
    <row r="93" spans="7:15" ht="14.4">
      <c r="G93" s="87"/>
      <c r="H93" s="87"/>
      <c r="I93" s="87"/>
    </row>
    <row r="94" spans="7:15">
      <c r="G94" s="723" t="s">
        <v>484</v>
      </c>
      <c r="H94" s="723"/>
      <c r="I94" s="723"/>
    </row>
    <row r="95" spans="7:15" ht="14.4">
      <c r="G95" s="8" t="s">
        <v>264</v>
      </c>
      <c r="H95" s="83">
        <f>COUNTIFS(J$14:J$64,1,I$14:I$64,"drogowskaz")</f>
        <v>0</v>
      </c>
      <c r="I95" s="83" t="s">
        <v>268</v>
      </c>
      <c r="K95" s="745" t="s">
        <v>296</v>
      </c>
      <c r="L95" s="745"/>
      <c r="M95" s="745"/>
      <c r="N95" s="745"/>
      <c r="O95" s="745"/>
    </row>
    <row r="96" spans="7:15" ht="14.4">
      <c r="G96" s="8" t="s">
        <v>265</v>
      </c>
      <c r="H96" s="83">
        <f>COUNTIFS(J$14:J$64,2,I$14:I$64,"drogowskaz")</f>
        <v>0</v>
      </c>
      <c r="I96" s="83" t="s">
        <v>268</v>
      </c>
      <c r="K96" s="57" t="s">
        <v>259</v>
      </c>
      <c r="L96" s="54">
        <f>M96/M$99</f>
        <v>0.49019607843137247</v>
      </c>
      <c r="M96" s="53">
        <f>(COUNTIF(Q14:Q64,"zabudowa")/51*N86)</f>
        <v>1.8137254901960784</v>
      </c>
      <c r="N96" s="56" t="s">
        <v>299</v>
      </c>
      <c r="O96" s="56"/>
    </row>
    <row r="97" spans="7:15" ht="14.4">
      <c r="G97" s="8" t="s">
        <v>266</v>
      </c>
      <c r="H97" s="83">
        <f>COUNTIFS(J$14:J$64,3,I$14:I$64,"drogowskaz")</f>
        <v>1</v>
      </c>
      <c r="I97" s="83" t="s">
        <v>268</v>
      </c>
      <c r="K97" s="57" t="s">
        <v>258</v>
      </c>
      <c r="L97" s="54">
        <f>M97/M$99</f>
        <v>0.35294117647058826</v>
      </c>
      <c r="M97" s="53">
        <f>(COUNTIF(Q14:Q64,"otwarty")/51*N86)</f>
        <v>1.3058823529411767</v>
      </c>
      <c r="N97" s="56" t="s">
        <v>297</v>
      </c>
      <c r="O97" s="56"/>
    </row>
    <row r="98" spans="7:15" ht="14.4">
      <c r="G98" s="8" t="s">
        <v>267</v>
      </c>
      <c r="H98" s="83">
        <f>COUNTIFS(J$14:J$64,4,I$14:I$64,"drogowskaz")</f>
        <v>3</v>
      </c>
      <c r="I98" s="83" t="s">
        <v>268</v>
      </c>
      <c r="K98" s="57" t="s">
        <v>257</v>
      </c>
      <c r="L98" s="54">
        <f>M98/M$99</f>
        <v>0.15686274509803921</v>
      </c>
      <c r="M98" s="53">
        <f>(COUNTIF(Q14:Q64,"las")/51*N86)</f>
        <v>0.58039215686274515</v>
      </c>
      <c r="N98" s="727" t="s">
        <v>298</v>
      </c>
      <c r="O98" s="728"/>
    </row>
    <row r="99" spans="7:15" ht="14.4">
      <c r="G99" s="22" t="s">
        <v>271</v>
      </c>
      <c r="H99" s="292">
        <f>SUM(H95:H98)</f>
        <v>4</v>
      </c>
      <c r="I99" s="291" t="s">
        <v>268</v>
      </c>
      <c r="L99" s="26">
        <f>SUM(L96:L98)</f>
        <v>0.99999999999999989</v>
      </c>
      <c r="M99" s="50">
        <f>SUM(M96:M98)</f>
        <v>3.7000000000000006</v>
      </c>
      <c r="N99" s="51" t="s">
        <v>263</v>
      </c>
    </row>
    <row r="100" spans="7:15" ht="17.399999999999999">
      <c r="G100" s="87"/>
      <c r="H100" s="87"/>
      <c r="I100" s="87"/>
      <c r="M100" s="55"/>
      <c r="N100"/>
    </row>
    <row r="101" spans="7:15" ht="14.4">
      <c r="G101" s="12" t="s">
        <v>485</v>
      </c>
      <c r="H101" s="87"/>
      <c r="I101" s="87"/>
      <c r="K101" s="745" t="s">
        <v>295</v>
      </c>
      <c r="L101" s="745"/>
      <c r="M101" s="745"/>
      <c r="N101" s="745"/>
      <c r="O101" s="745"/>
    </row>
    <row r="102" spans="7:15" ht="14.4">
      <c r="G102" s="8" t="s">
        <v>264</v>
      </c>
      <c r="H102" s="83">
        <f>COUNTIFS(H$14:H$64,"plansza",J$14:J$64,1)</f>
        <v>0</v>
      </c>
      <c r="I102" s="83" t="s">
        <v>268</v>
      </c>
      <c r="K102" s="57" t="s">
        <v>292</v>
      </c>
      <c r="L102" s="52">
        <f>M102/M$105</f>
        <v>0.88235294117647056</v>
      </c>
      <c r="M102" s="53">
        <f>(COUNTIF(P14:P64,"utwardzona")/51*N86)</f>
        <v>3.2647058823529411</v>
      </c>
      <c r="N102" s="56" t="s">
        <v>301</v>
      </c>
      <c r="O102" s="11"/>
    </row>
    <row r="103" spans="7:15" ht="14.4">
      <c r="G103" s="8" t="s">
        <v>265</v>
      </c>
      <c r="H103" s="83">
        <f>COUNTIFS(H$14:H$64,"plansza",J$14:J$64,2)</f>
        <v>0</v>
      </c>
      <c r="I103" s="83" t="s">
        <v>268</v>
      </c>
      <c r="K103" s="57" t="s">
        <v>293</v>
      </c>
      <c r="L103" s="52">
        <f>M103/M$105</f>
        <v>0.11764705882352941</v>
      </c>
      <c r="M103" s="53">
        <f>(COUNTIF(P14:P64,"gruntowa")/51*N86)</f>
        <v>0.43529411764705883</v>
      </c>
      <c r="N103" s="56" t="s">
        <v>302</v>
      </c>
      <c r="O103" s="11"/>
    </row>
    <row r="104" spans="7:15" ht="14.4">
      <c r="G104" s="8" t="s">
        <v>266</v>
      </c>
      <c r="H104" s="83">
        <f>COUNTIFS(H$14:H$64,"plansza",J$14:J$64,3)</f>
        <v>0</v>
      </c>
      <c r="I104" s="83" t="s">
        <v>268</v>
      </c>
      <c r="K104" s="57" t="s">
        <v>294</v>
      </c>
      <c r="L104" s="52">
        <f>M104/M$105</f>
        <v>0</v>
      </c>
      <c r="M104" s="53">
        <f>(COUNTIF(P14:P64,"piaszczysta")/51*N86)</f>
        <v>0</v>
      </c>
      <c r="N104" s="56" t="s">
        <v>303</v>
      </c>
      <c r="O104" s="11"/>
    </row>
    <row r="105" spans="7:15" ht="14.4">
      <c r="G105" s="8" t="s">
        <v>267</v>
      </c>
      <c r="H105" s="83">
        <f>COUNTIFS(H$14:H$64,"plansza",J$14:J$64,4)</f>
        <v>0</v>
      </c>
      <c r="I105" s="83" t="s">
        <v>268</v>
      </c>
      <c r="L105" s="26">
        <f>SUM(L102:L104)</f>
        <v>1</v>
      </c>
      <c r="M105" s="50">
        <f>SUM(M102:M104)</f>
        <v>3.7</v>
      </c>
      <c r="N105" s="51" t="s">
        <v>263</v>
      </c>
    </row>
    <row r="106" spans="7:15" ht="14.4">
      <c r="G106" s="61" t="s">
        <v>271</v>
      </c>
      <c r="H106" s="289">
        <f>SUM(H102:H105)</f>
        <v>0</v>
      </c>
      <c r="I106" s="289" t="s">
        <v>268</v>
      </c>
    </row>
  </sheetData>
  <autoFilter ref="A13:AX64"/>
  <mergeCells count="5">
    <mergeCell ref="K95:O95"/>
    <mergeCell ref="N98:O98"/>
    <mergeCell ref="K101:O101"/>
    <mergeCell ref="G94:I94"/>
    <mergeCell ref="G80:I80"/>
  </mergeCells>
  <phoneticPr fontId="39" type="noConversion"/>
  <conditionalFormatting sqref="Q14:Q64">
    <cfRule type="containsText" dxfId="171" priority="17" operator="containsText" text="zabudowa">
      <formula>NOT(ISERROR(SEARCH("zabudowa",Q14)))</formula>
    </cfRule>
  </conditionalFormatting>
  <conditionalFormatting sqref="P14:P64">
    <cfRule type="containsText" dxfId="170" priority="11" operator="containsText" text="UTWARDZONA">
      <formula>NOT(ISERROR(SEARCH("UTWARDZONA",P14)))</formula>
    </cfRule>
    <cfRule type="containsText" dxfId="169" priority="12" operator="containsText" text="PIASZCZYSTA">
      <formula>NOT(ISERROR(SEARCH("PIASZCZYSTA",P14)))</formula>
    </cfRule>
    <cfRule type="containsText" dxfId="168" priority="13" operator="containsText" text="UTWARDZONA">
      <formula>NOT(ISERROR(SEARCH("UTWARDZONA",P14)))</formula>
    </cfRule>
    <cfRule type="containsText" dxfId="167" priority="14" operator="containsText" text="GRUNTOWA">
      <formula>NOT(ISERROR(SEARCH("GRUNTOWA",P14)))</formula>
    </cfRule>
    <cfRule type="containsText" dxfId="166" priority="15" operator="containsText" text="UTWARDZONA">
      <formula>NOT(ISERROR(SEARCH("UTWARDZONA",P14)))</formula>
    </cfRule>
    <cfRule type="expression" dxfId="165" priority="16">
      <formula>"UTWARDZONA"</formula>
    </cfRule>
  </conditionalFormatting>
  <conditionalFormatting sqref="Q14:Q64">
    <cfRule type="containsText" dxfId="164" priority="8" operator="containsText" text="LAS">
      <formula>NOT(ISERROR(SEARCH("LAS",Q14)))</formula>
    </cfRule>
    <cfRule type="containsText" dxfId="163" priority="9" operator="containsText" text="OTWARTY">
      <formula>NOT(ISERROR(SEARCH("OTWARTY",Q14)))</formula>
    </cfRule>
    <cfRule type="containsText" dxfId="162" priority="10" operator="containsText" text="ZABUDOWA">
      <formula>NOT(ISERROR(SEARCH("ZABUDOWA",Q14)))</formula>
    </cfRule>
  </conditionalFormatting>
  <conditionalFormatting sqref="Q14:Q64">
    <cfRule type="containsText" dxfId="161" priority="6" operator="containsText" text="LAS">
      <formula>NOT(ISERROR(SEARCH("LAS",Q14)))</formula>
    </cfRule>
    <cfRule type="containsText" dxfId="160" priority="7" operator="containsText" text="OTWARTY">
      <formula>NOT(ISERROR(SEARCH("OTWARTY",Q14)))</formula>
    </cfRule>
  </conditionalFormatting>
  <conditionalFormatting sqref="Q14:Q64">
    <cfRule type="containsText" dxfId="159" priority="5" operator="containsText" text="ZABUDOWA">
      <formula>NOT(ISERROR(SEARCH("ZABUDOWA",Q14)))</formula>
    </cfRule>
  </conditionalFormatting>
  <conditionalFormatting sqref="P14:P64">
    <cfRule type="containsText" dxfId="158" priority="4" operator="containsText" text="PIASZCZYSTA">
      <formula>NOT(ISERROR(SEARCH("PIASZCZYSTA",P14)))</formula>
    </cfRule>
  </conditionalFormatting>
  <conditionalFormatting sqref="P14:P64">
    <cfRule type="containsText" dxfId="157" priority="3" operator="containsText" text="PIASZCZYSTA">
      <formula>NOT(ISERROR(SEARCH("PIASZCZYSTA",P14)))</formula>
    </cfRule>
  </conditionalFormatting>
  <conditionalFormatting sqref="P14:P64">
    <cfRule type="containsText" dxfId="156" priority="2" operator="containsText" text="GRUNTOWA">
      <formula>NOT(ISERROR(SEARCH("GRUNTOWA",P14)))</formula>
    </cfRule>
  </conditionalFormatting>
  <conditionalFormatting sqref="Q14:Q64">
    <cfRule type="containsText" dxfId="155" priority="1" operator="containsText" text="ZABUDOWA">
      <formula>NOT(ISERROR(SEARCH("ZABUDOWA",Q14)))</formula>
    </cfRule>
  </conditionalFormatting>
  <dataValidations count="14">
    <dataValidation type="list" allowBlank="1" sqref="I14:I64">
      <formula1>$I$1:$I$12</formula1>
    </dataValidation>
    <dataValidation type="list" allowBlank="1" sqref="H14:H64">
      <formula1>$H$1:$H$4</formula1>
    </dataValidation>
    <dataValidation type="list" allowBlank="1" sqref="F56:F64 F14:F50">
      <formula1>$F$1:$F$3</formula1>
    </dataValidation>
    <dataValidation type="list" allowBlank="1" sqref="F51:F55 E14:E64">
      <formula1>$E$1:$E$2</formula1>
    </dataValidation>
    <dataValidation type="list" allowBlank="1" sqref="J14:J64">
      <formula1>$J$1:$J$4</formula1>
    </dataValidation>
    <dataValidation type="list" allowBlank="1" sqref="G14:G64">
      <formula1>$G$1:$G$8</formula1>
    </dataValidation>
    <dataValidation type="list" allowBlank="1" sqref="Q14:Q64">
      <formula1>$Q$1:$Q$3</formula1>
    </dataValidation>
    <dataValidation type="list" allowBlank="1" sqref="P14:P64">
      <formula1>$P$1:$P$3</formula1>
    </dataValidation>
    <dataValidation type="list" allowBlank="1" sqref="O14:O64">
      <formula1>$O$1:$O$5</formula1>
    </dataValidation>
    <dataValidation type="list" allowBlank="1" sqref="N14:N64">
      <formula1>$N$1:$N$2</formula1>
    </dataValidation>
    <dataValidation type="list" allowBlank="1" sqref="M14:M64">
      <formula1>$M$1</formula1>
    </dataValidation>
    <dataValidation type="list" allowBlank="1" sqref="L14:L64">
      <formula1>$L$1:$L$7</formula1>
    </dataValidation>
    <dataValidation type="list" allowBlank="1" sqref="K14:K64">
      <formula1>$K$1:$K$7</formula1>
    </dataValidation>
    <dataValidation type="list" allowBlank="1" sqref="U14:U64">
      <formula1>$U$1:$U$5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78"/>
  <sheetViews>
    <sheetView topLeftCell="A13" zoomScale="80" zoomScaleNormal="80" workbookViewId="0">
      <pane xSplit="1" ySplit="1" topLeftCell="B49" activePane="bottomRight" state="frozen"/>
      <selection activeCell="A13" sqref="A13"/>
      <selection pane="topRight" activeCell="B13" sqref="B13"/>
      <selection pane="bottomLeft" activeCell="A14" sqref="A14"/>
      <selection pane="bottomRight" activeCell="R37" sqref="R36:R37"/>
    </sheetView>
  </sheetViews>
  <sheetFormatPr defaultColWidth="0" defaultRowHeight="13.8"/>
  <cols>
    <col min="1" max="1" width="4" customWidth="1"/>
    <col min="2" max="2" width="7.19921875" customWidth="1"/>
    <col min="3" max="3" width="7.59765625" customWidth="1"/>
    <col min="4" max="4" width="23.69921875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1" width="10.3984375" customWidth="1"/>
    <col min="12" max="12" width="9.5976562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09765625" customWidth="1"/>
    <col min="24" max="24" width="5.3984375" hidden="1" customWidth="1"/>
    <col min="25" max="25" width="14.59765625" hidden="1" customWidth="1"/>
    <col min="26" max="26" width="9.59765625" hidden="1" customWidth="1"/>
    <col min="27" max="27" width="12.5" hidden="1" customWidth="1"/>
    <col min="28" max="28" width="2" hidden="1" customWidth="1"/>
    <col min="29" max="29" width="10.59765625" hidden="1" customWidth="1"/>
    <col min="30" max="30" width="3.69921875" hidden="1" customWidth="1"/>
    <col min="31" max="31" width="11.8984375" hidden="1" customWidth="1"/>
    <col min="32" max="32" width="11.3984375" hidden="1" customWidth="1"/>
    <col min="33" max="33" width="8.8984375" hidden="1" customWidth="1"/>
    <col min="34" max="34" width="11.5" hidden="1" customWidth="1"/>
    <col min="35" max="35" width="9.5" hidden="1" customWidth="1"/>
    <col min="36" max="48" width="9" hidden="1" customWidth="1"/>
    <col min="49" max="50" width="0" hidden="1" customWidth="1"/>
    <col min="51" max="16384" width="9" hidden="1"/>
  </cols>
  <sheetData>
    <row r="1" spans="1:23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3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3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3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48</v>
      </c>
      <c r="P4" s="20"/>
      <c r="U4" s="21" t="s">
        <v>51</v>
      </c>
    </row>
    <row r="5" spans="1:23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3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3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3" hidden="1">
      <c r="G8" s="12" t="s">
        <v>262</v>
      </c>
      <c r="I8" s="12" t="s">
        <v>53</v>
      </c>
    </row>
    <row r="9" spans="1:23" hidden="1">
      <c r="I9" s="12" t="s">
        <v>54</v>
      </c>
    </row>
    <row r="10" spans="1:23" hidden="1">
      <c r="I10" s="12" t="s">
        <v>261</v>
      </c>
    </row>
    <row r="11" spans="1:23" hidden="1">
      <c r="I11" s="12" t="s">
        <v>275</v>
      </c>
    </row>
    <row r="12" spans="1:23" hidden="1">
      <c r="I12" s="12" t="s">
        <v>277</v>
      </c>
    </row>
    <row r="13" spans="1:23" ht="31.5" customHeight="1">
      <c r="A13" s="6" t="s">
        <v>8</v>
      </c>
      <c r="B13" s="6" t="s">
        <v>9</v>
      </c>
      <c r="C13" s="6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</row>
    <row r="14" spans="1:23" ht="15.6">
      <c r="A14" s="3" t="s">
        <v>2</v>
      </c>
      <c r="B14" s="13" t="s">
        <v>572</v>
      </c>
      <c r="C14" s="13"/>
      <c r="D14" s="2"/>
      <c r="E14" s="4" t="s">
        <v>17</v>
      </c>
      <c r="F14" s="4" t="s">
        <v>14</v>
      </c>
      <c r="G14" s="1" t="s">
        <v>20</v>
      </c>
      <c r="H14" s="1" t="s">
        <v>29</v>
      </c>
      <c r="I14" s="1" t="s">
        <v>30</v>
      </c>
      <c r="J14" s="4">
        <v>4</v>
      </c>
      <c r="K14" s="4"/>
      <c r="L14" s="4"/>
      <c r="M14" s="4"/>
      <c r="N14" s="4"/>
      <c r="O14" s="4"/>
      <c r="P14" s="4" t="s">
        <v>291</v>
      </c>
      <c r="Q14" s="4" t="s">
        <v>288</v>
      </c>
      <c r="R14" s="19" t="s">
        <v>580</v>
      </c>
      <c r="S14" s="4"/>
      <c r="T14" s="5"/>
      <c r="U14" s="5"/>
      <c r="V14" s="14"/>
      <c r="W14" s="15" t="s">
        <v>1142</v>
      </c>
    </row>
    <row r="15" spans="1:23" ht="15.6">
      <c r="A15" s="3" t="s">
        <v>3</v>
      </c>
      <c r="B15" s="13" t="s">
        <v>572</v>
      </c>
      <c r="C15" s="13"/>
      <c r="D15" s="2"/>
      <c r="E15" s="4" t="s">
        <v>18</v>
      </c>
      <c r="F15" s="4" t="s">
        <v>14</v>
      </c>
      <c r="G15" s="1" t="s">
        <v>22</v>
      </c>
      <c r="H15" s="1" t="s">
        <v>28</v>
      </c>
      <c r="I15" s="1" t="s">
        <v>49</v>
      </c>
      <c r="J15" s="4">
        <v>3</v>
      </c>
      <c r="K15" s="4"/>
      <c r="L15" s="4"/>
      <c r="M15" s="4"/>
      <c r="N15" s="4"/>
      <c r="O15" s="4"/>
      <c r="P15" s="4" t="s">
        <v>291</v>
      </c>
      <c r="Q15" s="4" t="s">
        <v>288</v>
      </c>
      <c r="R15" s="19"/>
      <c r="S15" s="4"/>
      <c r="T15" s="5"/>
      <c r="U15" s="5"/>
      <c r="V15" s="14"/>
      <c r="W15" s="15"/>
    </row>
    <row r="16" spans="1:23" ht="15.6">
      <c r="A16" s="3" t="s">
        <v>4</v>
      </c>
      <c r="B16" s="13"/>
      <c r="C16" s="13"/>
      <c r="D16" s="2"/>
      <c r="E16" s="4" t="s">
        <v>18</v>
      </c>
      <c r="F16" s="4" t="s">
        <v>14</v>
      </c>
      <c r="G16" s="1" t="s">
        <v>22</v>
      </c>
      <c r="H16" s="1" t="s">
        <v>28</v>
      </c>
      <c r="I16" s="1" t="s">
        <v>24</v>
      </c>
      <c r="J16" s="4">
        <v>4</v>
      </c>
      <c r="K16" s="4"/>
      <c r="L16" s="4"/>
      <c r="M16" s="4"/>
      <c r="N16" s="4"/>
      <c r="O16" s="4"/>
      <c r="P16" s="4" t="s">
        <v>291</v>
      </c>
      <c r="Q16" s="4" t="s">
        <v>288</v>
      </c>
      <c r="R16" s="19"/>
      <c r="S16" s="4"/>
      <c r="T16" s="5"/>
      <c r="U16" s="5"/>
      <c r="V16" s="14"/>
      <c r="W16" s="15"/>
    </row>
    <row r="17" spans="1:23" ht="15.6">
      <c r="A17" s="3" t="s">
        <v>5</v>
      </c>
      <c r="B17" s="13"/>
      <c r="C17" s="13"/>
      <c r="D17" s="2"/>
      <c r="E17" s="4" t="s">
        <v>18</v>
      </c>
      <c r="F17" s="4" t="s">
        <v>15</v>
      </c>
      <c r="G17" s="1" t="s">
        <v>22</v>
      </c>
      <c r="H17" s="1" t="s">
        <v>28</v>
      </c>
      <c r="I17" s="1" t="s">
        <v>24</v>
      </c>
      <c r="J17" s="4">
        <v>4</v>
      </c>
      <c r="K17" s="4"/>
      <c r="L17" s="4"/>
      <c r="M17" s="4"/>
      <c r="N17" s="4"/>
      <c r="O17" s="4"/>
      <c r="P17" s="4" t="s">
        <v>291</v>
      </c>
      <c r="Q17" s="4" t="s">
        <v>288</v>
      </c>
      <c r="R17" s="19"/>
      <c r="S17" s="4"/>
      <c r="T17" s="5"/>
      <c r="U17" s="5"/>
      <c r="V17" s="14"/>
      <c r="W17" s="15"/>
    </row>
    <row r="18" spans="1:23" ht="15.6">
      <c r="A18" s="3" t="s">
        <v>6</v>
      </c>
      <c r="B18" s="13"/>
      <c r="C18" s="13"/>
      <c r="D18" s="2"/>
      <c r="E18" s="4" t="s">
        <v>17</v>
      </c>
      <c r="F18" s="4" t="s">
        <v>14</v>
      </c>
      <c r="G18" s="1" t="s">
        <v>19</v>
      </c>
      <c r="H18" s="1" t="s">
        <v>28</v>
      </c>
      <c r="I18" s="1" t="s">
        <v>24</v>
      </c>
      <c r="J18" s="4">
        <v>4</v>
      </c>
      <c r="K18" s="4"/>
      <c r="L18" s="4"/>
      <c r="M18" s="4"/>
      <c r="N18" s="4"/>
      <c r="O18" s="4"/>
      <c r="P18" s="4" t="s">
        <v>291</v>
      </c>
      <c r="Q18" s="4" t="s">
        <v>289</v>
      </c>
      <c r="R18" s="19"/>
      <c r="S18" s="4"/>
      <c r="T18" s="5"/>
      <c r="U18" s="5"/>
      <c r="V18" s="14"/>
      <c r="W18" s="15"/>
    </row>
    <row r="19" spans="1:23" ht="15.6">
      <c r="A19" s="3" t="s">
        <v>7</v>
      </c>
      <c r="B19" s="13"/>
      <c r="C19" s="13"/>
      <c r="D19" s="2"/>
      <c r="E19" s="4" t="s">
        <v>18</v>
      </c>
      <c r="F19" s="4" t="s">
        <v>15</v>
      </c>
      <c r="G19" s="1" t="s">
        <v>19</v>
      </c>
      <c r="H19" s="1" t="s">
        <v>28</v>
      </c>
      <c r="I19" s="1" t="s">
        <v>24</v>
      </c>
      <c r="J19" s="4">
        <v>4</v>
      </c>
      <c r="K19" s="4"/>
      <c r="L19" s="4"/>
      <c r="M19" s="4"/>
      <c r="N19" s="4"/>
      <c r="O19" s="4"/>
      <c r="P19" s="4" t="s">
        <v>291</v>
      </c>
      <c r="Q19" s="4" t="s">
        <v>290</v>
      </c>
      <c r="R19" s="19"/>
      <c r="S19" s="4"/>
      <c r="T19" s="5"/>
      <c r="U19" s="5"/>
      <c r="V19" s="14"/>
      <c r="W19" s="15"/>
    </row>
    <row r="20" spans="1:23" ht="15.6">
      <c r="A20" s="3" t="s">
        <v>62</v>
      </c>
      <c r="B20" s="13"/>
      <c r="C20" s="13"/>
      <c r="D20" s="2"/>
      <c r="E20" s="4" t="s">
        <v>17</v>
      </c>
      <c r="F20" s="4" t="s">
        <v>14</v>
      </c>
      <c r="G20" s="1" t="s">
        <v>19</v>
      </c>
      <c r="H20" s="1" t="s">
        <v>28</v>
      </c>
      <c r="I20" s="1" t="s">
        <v>24</v>
      </c>
      <c r="J20" s="4">
        <v>4</v>
      </c>
      <c r="K20" s="4"/>
      <c r="L20" s="4"/>
      <c r="M20" s="4"/>
      <c r="N20" s="4"/>
      <c r="O20" s="4"/>
      <c r="P20" s="4" t="s">
        <v>291</v>
      </c>
      <c r="Q20" s="4" t="s">
        <v>290</v>
      </c>
      <c r="R20" s="19"/>
      <c r="S20" s="4"/>
      <c r="T20" s="5"/>
      <c r="U20" s="5"/>
      <c r="V20" s="14"/>
      <c r="W20" s="15"/>
    </row>
    <row r="21" spans="1:23" ht="15.6">
      <c r="A21" s="3" t="s">
        <v>63</v>
      </c>
      <c r="B21" s="13"/>
      <c r="C21" s="13"/>
      <c r="D21" s="2"/>
      <c r="E21" s="4" t="s">
        <v>18</v>
      </c>
      <c r="F21" s="4" t="s">
        <v>15</v>
      </c>
      <c r="G21" s="1" t="s">
        <v>19</v>
      </c>
      <c r="H21" s="1" t="s">
        <v>28</v>
      </c>
      <c r="I21" s="1" t="s">
        <v>24</v>
      </c>
      <c r="J21" s="4">
        <v>4</v>
      </c>
      <c r="K21" s="4"/>
      <c r="L21" s="4"/>
      <c r="M21" s="4"/>
      <c r="N21" s="4"/>
      <c r="O21" s="4"/>
      <c r="P21" s="4" t="s">
        <v>291</v>
      </c>
      <c r="Q21" s="4" t="s">
        <v>290</v>
      </c>
      <c r="R21" s="19"/>
      <c r="S21" s="4"/>
      <c r="T21" s="5"/>
      <c r="U21" s="5"/>
      <c r="V21" s="14"/>
      <c r="W21" s="15"/>
    </row>
    <row r="22" spans="1:23" ht="15.6">
      <c r="A22" s="3" t="s">
        <v>64</v>
      </c>
      <c r="B22" s="13"/>
      <c r="C22" s="13"/>
      <c r="D22" s="205"/>
      <c r="E22" s="4" t="s">
        <v>18</v>
      </c>
      <c r="F22" s="4" t="s">
        <v>14</v>
      </c>
      <c r="G22" s="1" t="s">
        <v>19</v>
      </c>
      <c r="H22" s="1" t="s">
        <v>28</v>
      </c>
      <c r="I22" s="1" t="s">
        <v>26</v>
      </c>
      <c r="J22" s="4">
        <v>4</v>
      </c>
      <c r="K22" s="4"/>
      <c r="L22" s="4"/>
      <c r="M22" s="4"/>
      <c r="N22" s="4"/>
      <c r="O22" s="4"/>
      <c r="P22" s="4" t="s">
        <v>291</v>
      </c>
      <c r="Q22" s="4" t="s">
        <v>290</v>
      </c>
      <c r="R22" s="19"/>
      <c r="S22" s="4"/>
      <c r="T22" s="5"/>
      <c r="U22" s="5"/>
      <c r="V22" s="14"/>
      <c r="W22" s="15"/>
    </row>
    <row r="23" spans="1:23" s="246" customFormat="1" ht="16.2" thickBot="1">
      <c r="A23" s="596" t="s">
        <v>65</v>
      </c>
      <c r="B23" s="597"/>
      <c r="C23" s="641"/>
      <c r="D23" s="645" t="s">
        <v>1143</v>
      </c>
      <c r="E23" s="643" t="s">
        <v>18</v>
      </c>
      <c r="F23" s="598" t="s">
        <v>15</v>
      </c>
      <c r="G23" s="599" t="s">
        <v>19</v>
      </c>
      <c r="H23" s="599" t="s">
        <v>28</v>
      </c>
      <c r="I23" s="599" t="s">
        <v>24</v>
      </c>
      <c r="J23" s="598">
        <v>4</v>
      </c>
      <c r="K23" s="598"/>
      <c r="L23" s="598"/>
      <c r="M23" s="598"/>
      <c r="N23" s="598"/>
      <c r="O23" s="598"/>
      <c r="P23" s="4" t="s">
        <v>291</v>
      </c>
      <c r="Q23" s="4" t="s">
        <v>290</v>
      </c>
      <c r="R23" s="600"/>
      <c r="S23" s="598"/>
      <c r="T23" s="601"/>
      <c r="U23" s="601"/>
      <c r="V23" s="602"/>
      <c r="W23" s="603"/>
    </row>
    <row r="24" spans="1:23" ht="15.6">
      <c r="A24" s="184"/>
      <c r="B24" s="185"/>
      <c r="C24" s="642"/>
      <c r="D24" s="644" t="s">
        <v>1144</v>
      </c>
      <c r="E24" s="166"/>
      <c r="F24" s="90"/>
      <c r="G24" s="90"/>
      <c r="H24" s="595"/>
      <c r="I24" s="72"/>
      <c r="J24" s="71"/>
      <c r="K24" s="71"/>
      <c r="L24" s="71"/>
      <c r="M24" s="71"/>
      <c r="N24" s="71"/>
      <c r="O24" s="71"/>
      <c r="P24" s="71"/>
      <c r="Q24" s="71"/>
      <c r="R24" s="201"/>
      <c r="S24" s="71"/>
      <c r="T24" s="187"/>
      <c r="U24" s="187"/>
      <c r="V24" s="188"/>
      <c r="W24" s="189"/>
    </row>
    <row r="27" spans="1:23" ht="21">
      <c r="B27" s="49" t="s">
        <v>579</v>
      </c>
    </row>
    <row r="29" spans="1:23">
      <c r="G29" s="17" t="s">
        <v>270</v>
      </c>
      <c r="H29" s="17"/>
      <c r="I29" s="16"/>
    </row>
    <row r="30" spans="1:23">
      <c r="G30" s="8" t="s">
        <v>264</v>
      </c>
      <c r="H30" s="11">
        <f>COUNTIFS(H$14:H$23,"malowany",J$14:J$23,1)</f>
        <v>0</v>
      </c>
      <c r="I30" s="56" t="s">
        <v>268</v>
      </c>
      <c r="K30" s="27" t="s">
        <v>272</v>
      </c>
      <c r="L30" s="25"/>
      <c r="M30" s="37">
        <f>COUNTIF(M14:M24,"tak")</f>
        <v>0</v>
      </c>
      <c r="N30" s="28" t="s">
        <v>273</v>
      </c>
    </row>
    <row r="31" spans="1:23">
      <c r="G31" s="8" t="s">
        <v>265</v>
      </c>
      <c r="H31" s="11">
        <f>COUNTIFS(H$14:H$23,"malowany",J$14:J$23,2)</f>
        <v>0</v>
      </c>
      <c r="I31" s="56" t="s">
        <v>268</v>
      </c>
      <c r="N31" s="17"/>
    </row>
    <row r="32" spans="1:23">
      <c r="G32" s="8" t="s">
        <v>266</v>
      </c>
      <c r="H32" s="11">
        <f>COUNTIFS(H$14:H$23,"malowany",J$14:J$23,3)</f>
        <v>1</v>
      </c>
      <c r="I32" s="56" t="s">
        <v>268</v>
      </c>
      <c r="K32" s="29" t="s">
        <v>269</v>
      </c>
      <c r="L32" s="30"/>
      <c r="M32" s="35">
        <f>COUNTIF(O$14:O$23,"malowany")</f>
        <v>0</v>
      </c>
      <c r="N32" s="31" t="s">
        <v>274</v>
      </c>
    </row>
    <row r="33" spans="7:14">
      <c r="G33" s="8" t="s">
        <v>267</v>
      </c>
      <c r="H33" s="11">
        <f>COUNTIFS(H$14:H$23,"malowany",J$14:J$23,4)</f>
        <v>8</v>
      </c>
      <c r="I33" s="56" t="s">
        <v>268</v>
      </c>
      <c r="K33" s="44"/>
      <c r="L33" s="42"/>
      <c r="M33" s="43">
        <f>COUNTIF(O$14:O$23,"nalepka")</f>
        <v>0</v>
      </c>
      <c r="N33" s="45" t="s">
        <v>1145</v>
      </c>
    </row>
    <row r="34" spans="7:14">
      <c r="G34" s="46" t="s">
        <v>271</v>
      </c>
      <c r="H34" s="47">
        <f>SUM(H30:H33)</f>
        <v>9</v>
      </c>
      <c r="I34" s="48" t="s">
        <v>268</v>
      </c>
      <c r="K34" s="44"/>
      <c r="L34" s="42"/>
      <c r="M34" s="43">
        <f>COUNTIF(O$14:O$23,"tabliczka")</f>
        <v>0</v>
      </c>
      <c r="N34" s="45" t="s">
        <v>280</v>
      </c>
    </row>
    <row r="35" spans="7:14">
      <c r="I35" s="18"/>
      <c r="K35" s="44"/>
      <c r="L35" s="42"/>
      <c r="M35" s="43">
        <f>COUNTIF(O$14:O$23,"drogowskaz")</f>
        <v>0</v>
      </c>
      <c r="N35" s="45" t="s">
        <v>480</v>
      </c>
    </row>
    <row r="36" spans="7:14">
      <c r="G36" s="723" t="s">
        <v>483</v>
      </c>
      <c r="H36" s="723"/>
      <c r="I36" s="723"/>
      <c r="K36" s="32"/>
      <c r="L36" s="33"/>
      <c r="M36" s="36">
        <f>COUNTIF(O$14:O$23,"plansza")</f>
        <v>0</v>
      </c>
      <c r="N36" s="34" t="s">
        <v>481</v>
      </c>
    </row>
    <row r="37" spans="7:14">
      <c r="G37" s="8" t="s">
        <v>264</v>
      </c>
      <c r="H37" s="11">
        <f>COUNTIFS(H$14:H$23,"tabliczka",J$14:J$23,1,I$14:I$23,"&lt;&gt;drogowskaz")</f>
        <v>0</v>
      </c>
      <c r="I37" s="56" t="s">
        <v>268</v>
      </c>
    </row>
    <row r="38" spans="7:14">
      <c r="G38" s="8" t="s">
        <v>265</v>
      </c>
      <c r="H38" s="11">
        <f>COUNTIFS(H$14:H$23,"tabliczka",J$14:J$23,2,I$14:I$23,"&lt;&gt;drogowskaz")</f>
        <v>0</v>
      </c>
      <c r="I38" s="56" t="s">
        <v>268</v>
      </c>
      <c r="K38" s="27" t="s">
        <v>281</v>
      </c>
      <c r="L38" s="25"/>
      <c r="M38" s="37">
        <f>COUNTIF(N14:N24,"usunąć")</f>
        <v>0</v>
      </c>
      <c r="N38" s="28" t="s">
        <v>300</v>
      </c>
    </row>
    <row r="39" spans="7:14">
      <c r="G39" s="8" t="s">
        <v>266</v>
      </c>
      <c r="H39" s="11">
        <f>COUNTIFS(H$14:H$23,"tabliczka",J$14:J$23,3,I$14:I$23,"&lt;&gt;drogowskaz")</f>
        <v>0</v>
      </c>
      <c r="I39" s="56" t="s">
        <v>268</v>
      </c>
    </row>
    <row r="40" spans="7:14">
      <c r="G40" s="8" t="s">
        <v>267</v>
      </c>
      <c r="H40" s="11">
        <f>COUNTIFS(H$14:H$23,"tabliczka",J$14:J$23,4,I$14:I$23,"&lt;&gt;drogowskaz")</f>
        <v>0</v>
      </c>
      <c r="I40" s="56" t="s">
        <v>268</v>
      </c>
      <c r="K40" s="38" t="s">
        <v>279</v>
      </c>
      <c r="L40" s="39"/>
      <c r="M40" s="39"/>
      <c r="N40" s="40">
        <v>2.2000000000000002</v>
      </c>
    </row>
    <row r="41" spans="7:14">
      <c r="G41" s="22" t="s">
        <v>271</v>
      </c>
      <c r="H41" s="23">
        <f>SUM(H39:H40)</f>
        <v>0</v>
      </c>
      <c r="I41" s="24" t="s">
        <v>268</v>
      </c>
      <c r="K41" s="38" t="s">
        <v>278</v>
      </c>
      <c r="L41" s="39"/>
      <c r="M41" s="39"/>
      <c r="N41" s="41">
        <f>(H30+H37+H44+H51+H58)/N40</f>
        <v>0</v>
      </c>
    </row>
    <row r="42" spans="7:14">
      <c r="I42" s="18"/>
    </row>
    <row r="43" spans="7:14" ht="14.4">
      <c r="G43" s="406" t="s">
        <v>482</v>
      </c>
      <c r="H43" s="397"/>
      <c r="I43" s="405"/>
    </row>
    <row r="44" spans="7:14" ht="14.4">
      <c r="G44" s="404" t="s">
        <v>264</v>
      </c>
      <c r="H44" s="403">
        <f>COUNTIFS(H$14:H$23,"naklejka",J$14:J$23,1)</f>
        <v>0</v>
      </c>
      <c r="I44" s="402" t="s">
        <v>268</v>
      </c>
    </row>
    <row r="45" spans="7:14" ht="14.4">
      <c r="G45" s="404" t="s">
        <v>265</v>
      </c>
      <c r="H45" s="403">
        <f>COUNTIFS(H$14:H$23,"naklejka",J$14:J$23,2)</f>
        <v>0</v>
      </c>
      <c r="I45" s="402" t="s">
        <v>268</v>
      </c>
    </row>
    <row r="46" spans="7:14" ht="14.4">
      <c r="G46" s="404" t="s">
        <v>266</v>
      </c>
      <c r="H46" s="403">
        <f>COUNTIFS(H$14:H$23,"naklejka",J$14:J$23,3)</f>
        <v>0</v>
      </c>
      <c r="I46" s="402" t="s">
        <v>268</v>
      </c>
    </row>
    <row r="47" spans="7:14" ht="14.4">
      <c r="G47" s="404" t="s">
        <v>267</v>
      </c>
      <c r="H47" s="403">
        <f>COUNTIFS(H$14:H$23,"naklejka",J$14:J$23,4)</f>
        <v>0</v>
      </c>
      <c r="I47" s="402" t="s">
        <v>268</v>
      </c>
    </row>
    <row r="48" spans="7:14">
      <c r="G48" s="401" t="s">
        <v>271</v>
      </c>
      <c r="H48" s="400">
        <f>SUM(H46:H47)</f>
        <v>0</v>
      </c>
      <c r="I48" s="399" t="s">
        <v>268</v>
      </c>
    </row>
    <row r="49" spans="7:9" ht="14.4">
      <c r="G49" s="397"/>
      <c r="H49" s="397"/>
      <c r="I49" s="397"/>
    </row>
    <row r="50" spans="7:9" ht="27.6">
      <c r="G50" s="406" t="s">
        <v>484</v>
      </c>
      <c r="H50" s="397"/>
      <c r="I50" s="405"/>
    </row>
    <row r="51" spans="7:9" ht="14.4">
      <c r="G51" s="404" t="s">
        <v>264</v>
      </c>
      <c r="H51" s="403">
        <f>COUNTIFS(I$14:I$23,"drogowskaz",J$14:J$23,1)</f>
        <v>0</v>
      </c>
      <c r="I51" s="402" t="s">
        <v>268</v>
      </c>
    </row>
    <row r="52" spans="7:9" ht="14.4">
      <c r="G52" s="404" t="s">
        <v>265</v>
      </c>
      <c r="H52" s="403">
        <f>COUNTIFS(I$14:I$23,"drogowskaz",J$14:J$23,2)</f>
        <v>0</v>
      </c>
      <c r="I52" s="402" t="s">
        <v>268</v>
      </c>
    </row>
    <row r="53" spans="7:9" ht="14.4">
      <c r="G53" s="404" t="s">
        <v>266</v>
      </c>
      <c r="H53" s="403">
        <f>COUNTIFS(I$14:I$23,"drogowskaz",J$14:J$23,3)</f>
        <v>0</v>
      </c>
      <c r="I53" s="402" t="s">
        <v>268</v>
      </c>
    </row>
    <row r="54" spans="7:9" ht="14.4">
      <c r="G54" s="404" t="s">
        <v>267</v>
      </c>
      <c r="H54" s="403">
        <f>COUNTIFS(I$14:I$23,"drogowskaz",J$14:J$23,4)</f>
        <v>1</v>
      </c>
      <c r="I54" s="402" t="s">
        <v>268</v>
      </c>
    </row>
    <row r="55" spans="7:9">
      <c r="G55" s="401" t="s">
        <v>271</v>
      </c>
      <c r="H55" s="400">
        <f>SUM(H53:H54)</f>
        <v>1</v>
      </c>
      <c r="I55" s="399" t="s">
        <v>268</v>
      </c>
    </row>
    <row r="56" spans="7:9" ht="14.4">
      <c r="G56" s="397"/>
      <c r="H56" s="397"/>
      <c r="I56" s="397"/>
    </row>
    <row r="57" spans="7:9" ht="14.4">
      <c r="G57" s="406" t="s">
        <v>485</v>
      </c>
      <c r="H57" s="397"/>
      <c r="I57" s="405"/>
    </row>
    <row r="58" spans="7:9" ht="14.4">
      <c r="G58" s="404" t="s">
        <v>264</v>
      </c>
      <c r="H58" s="403">
        <f>COUNTIFS(H$14:H$23,"plansza",J$14:J$23,1)</f>
        <v>0</v>
      </c>
      <c r="I58" s="402" t="s">
        <v>268</v>
      </c>
    </row>
    <row r="59" spans="7:9" ht="14.4">
      <c r="G59" s="404" t="s">
        <v>265</v>
      </c>
      <c r="H59" s="403">
        <f>COUNTIFS(H$14:H$23,"plansza",J$14:J$23,2)</f>
        <v>0</v>
      </c>
      <c r="I59" s="402" t="s">
        <v>268</v>
      </c>
    </row>
    <row r="60" spans="7:9" ht="14.4">
      <c r="G60" s="404" t="s">
        <v>266</v>
      </c>
      <c r="H60" s="403">
        <f>COUNTIFS(H$14:H$23,"plansza",J$14:J$23,3)</f>
        <v>0</v>
      </c>
      <c r="I60" s="402" t="s">
        <v>268</v>
      </c>
    </row>
    <row r="61" spans="7:9" ht="14.4">
      <c r="G61" s="404" t="s">
        <v>267</v>
      </c>
      <c r="H61" s="403">
        <f>COUNTIFS(H$14:H$23,"plansza",J$14:J$23,4)</f>
        <v>0</v>
      </c>
      <c r="I61" s="402" t="s">
        <v>268</v>
      </c>
    </row>
    <row r="62" spans="7:9">
      <c r="G62" s="401" t="s">
        <v>271</v>
      </c>
      <c r="H62" s="400">
        <f>SUM(H60:H61)</f>
        <v>0</v>
      </c>
      <c r="I62" s="399" t="s">
        <v>268</v>
      </c>
    </row>
    <row r="68" spans="7:11">
      <c r="G68" s="745" t="s">
        <v>296</v>
      </c>
      <c r="H68" s="745"/>
      <c r="I68" s="745"/>
      <c r="J68" s="745"/>
      <c r="K68" s="745"/>
    </row>
    <row r="69" spans="7:11" ht="14.4">
      <c r="G69" s="57" t="s">
        <v>259</v>
      </c>
      <c r="H69" s="54">
        <f>I69/I$72</f>
        <v>0.4</v>
      </c>
      <c r="I69" s="411">
        <f>(COUNTIF(Q$14:Q$23,"ZABUDOWA")/10*N$40)</f>
        <v>0.88000000000000012</v>
      </c>
      <c r="J69" s="56" t="s">
        <v>299</v>
      </c>
      <c r="K69" s="56"/>
    </row>
    <row r="70" spans="7:11" ht="14.4">
      <c r="G70" s="57" t="s">
        <v>258</v>
      </c>
      <c r="H70" s="54">
        <f>I70/I$72</f>
        <v>0.1</v>
      </c>
      <c r="I70" s="411">
        <f>(COUNTIF(Q14:Q23,"OTWARTY")/10*N40)</f>
        <v>0.22000000000000003</v>
      </c>
      <c r="J70" s="56" t="s">
        <v>297</v>
      </c>
      <c r="K70" s="56"/>
    </row>
    <row r="71" spans="7:11" ht="14.4">
      <c r="G71" s="57" t="s">
        <v>257</v>
      </c>
      <c r="H71" s="54">
        <f>I71/I$72</f>
        <v>0.5</v>
      </c>
      <c r="I71" s="411">
        <f>(COUNTIF(Q14:Q23,"LAS")/10*N40)</f>
        <v>1.1000000000000001</v>
      </c>
      <c r="J71" s="727" t="s">
        <v>298</v>
      </c>
      <c r="K71" s="728"/>
    </row>
    <row r="72" spans="7:11">
      <c r="H72" s="26">
        <f>SUM(H69:H71)</f>
        <v>1</v>
      </c>
      <c r="I72" s="50">
        <f>SUM(I69:I71)</f>
        <v>2.2000000000000002</v>
      </c>
      <c r="J72" s="51" t="s">
        <v>263</v>
      </c>
    </row>
    <row r="73" spans="7:11" ht="17.399999999999999">
      <c r="I73" s="55" t="str">
        <f>IF(I72=N$40,"","BŁĄD")</f>
        <v/>
      </c>
    </row>
    <row r="74" spans="7:11">
      <c r="G74" s="745" t="s">
        <v>295</v>
      </c>
      <c r="H74" s="745"/>
      <c r="I74" s="745"/>
      <c r="J74" s="745"/>
      <c r="K74" s="745"/>
    </row>
    <row r="75" spans="7:11" ht="14.4">
      <c r="G75" s="57" t="s">
        <v>292</v>
      </c>
      <c r="H75" s="52">
        <f>I75/I$78</f>
        <v>1</v>
      </c>
      <c r="I75" s="411">
        <f>(COUNTIF(P$14:P$23,"UTWARDZONA")/10*N$40)</f>
        <v>2.2000000000000002</v>
      </c>
      <c r="J75" s="56" t="s">
        <v>301</v>
      </c>
      <c r="K75" s="11"/>
    </row>
    <row r="76" spans="7:11" ht="14.4">
      <c r="G76" s="57" t="s">
        <v>293</v>
      </c>
      <c r="H76" s="52">
        <f>I76/I$78</f>
        <v>0</v>
      </c>
      <c r="I76" s="411">
        <f>(COUNTIF(P$14:P$23,"GRUNTOWA")/10*N$40)</f>
        <v>0</v>
      </c>
      <c r="J76" s="56" t="s">
        <v>302</v>
      </c>
      <c r="K76" s="11"/>
    </row>
    <row r="77" spans="7:11" ht="14.4">
      <c r="G77" s="57" t="s">
        <v>294</v>
      </c>
      <c r="H77" s="52">
        <f>I77/I$78</f>
        <v>0</v>
      </c>
      <c r="I77" s="411">
        <f>(COUNTIF(P$14:P$23,"PIASCZYSTA")/10*N$40)</f>
        <v>0</v>
      </c>
      <c r="J77" s="56" t="s">
        <v>303</v>
      </c>
      <c r="K77" s="11"/>
    </row>
    <row r="78" spans="7:11">
      <c r="H78" s="26">
        <f>SUM(H75:H77)</f>
        <v>1</v>
      </c>
      <c r="I78" s="50">
        <f>SUM(I75:I77)</f>
        <v>2.2000000000000002</v>
      </c>
      <c r="J78" s="51" t="s">
        <v>263</v>
      </c>
    </row>
  </sheetData>
  <mergeCells count="4">
    <mergeCell ref="G68:K68"/>
    <mergeCell ref="J71:K71"/>
    <mergeCell ref="G74:K74"/>
    <mergeCell ref="G36:I36"/>
  </mergeCells>
  <conditionalFormatting sqref="P14:P24">
    <cfRule type="containsText" dxfId="154" priority="12" operator="containsText" text="UTWARDZONA">
      <formula>NOT(ISERROR(SEARCH("UTWARDZONA",P14)))</formula>
    </cfRule>
    <cfRule type="containsText" dxfId="153" priority="13" operator="containsText" text="PIASZCZYSTA">
      <formula>NOT(ISERROR(SEARCH("PIASZCZYSTA",P14)))</formula>
    </cfRule>
    <cfRule type="containsText" dxfId="152" priority="14" operator="containsText" text="UTWARDZONA">
      <formula>NOT(ISERROR(SEARCH("UTWARDZONA",P14)))</formula>
    </cfRule>
    <cfRule type="containsText" dxfId="151" priority="15" operator="containsText" text="GRUNTOWA">
      <formula>NOT(ISERROR(SEARCH("GRUNTOWA",P14)))</formula>
    </cfRule>
    <cfRule type="containsText" dxfId="150" priority="16" operator="containsText" text="UTWARDZONA">
      <formula>NOT(ISERROR(SEARCH("UTWARDZONA",P14)))</formula>
    </cfRule>
    <cfRule type="expression" dxfId="149" priority="17">
      <formula>"UTWARDZONA"</formula>
    </cfRule>
  </conditionalFormatting>
  <conditionalFormatting sqref="Q14:Q24">
    <cfRule type="containsText" dxfId="148" priority="9" operator="containsText" text="LAS">
      <formula>NOT(ISERROR(SEARCH("LAS",Q14)))</formula>
    </cfRule>
    <cfRule type="containsText" dxfId="147" priority="10" operator="containsText" text="OTWARTY">
      <formula>NOT(ISERROR(SEARCH("OTWARTY",Q14)))</formula>
    </cfRule>
    <cfRule type="containsText" dxfId="146" priority="11" operator="containsText" text="ZABUDOWA">
      <formula>NOT(ISERROR(SEARCH("ZABUDOWA",Q14)))</formula>
    </cfRule>
  </conditionalFormatting>
  <conditionalFormatting sqref="Q14:Q24">
    <cfRule type="containsText" dxfId="145" priority="7" operator="containsText" text="LAS">
      <formula>NOT(ISERROR(SEARCH("LAS",Q14)))</formula>
    </cfRule>
    <cfRule type="containsText" dxfId="144" priority="8" operator="containsText" text="OTWARTY">
      <formula>NOT(ISERROR(SEARCH("OTWARTY",Q14)))</formula>
    </cfRule>
  </conditionalFormatting>
  <conditionalFormatting sqref="Q14:Q24">
    <cfRule type="containsText" dxfId="143" priority="6" operator="containsText" text="ZABUDOWA">
      <formula>NOT(ISERROR(SEARCH("ZABUDOWA",Q14)))</formula>
    </cfRule>
  </conditionalFormatting>
  <conditionalFormatting sqref="P14:P24">
    <cfRule type="containsText" dxfId="142" priority="5" operator="containsText" text="PIASZCZYSTA">
      <formula>NOT(ISERROR(SEARCH("PIASZCZYSTA",P14)))</formula>
    </cfRule>
  </conditionalFormatting>
  <conditionalFormatting sqref="P14:P24">
    <cfRule type="containsText" dxfId="141" priority="4" operator="containsText" text="PIASZCZYSTA">
      <formula>NOT(ISERROR(SEARCH("PIASZCZYSTA",P14)))</formula>
    </cfRule>
  </conditionalFormatting>
  <conditionalFormatting sqref="P14:P24">
    <cfRule type="containsText" dxfId="140" priority="3" operator="containsText" text="GRUNTOWA">
      <formula>NOT(ISERROR(SEARCH("GRUNTOWA",P14)))</formula>
    </cfRule>
  </conditionalFormatting>
  <conditionalFormatting sqref="Q14:Q24">
    <cfRule type="containsText" dxfId="139" priority="2" operator="containsText" text="ZABUDOWA">
      <formula>NOT(ISERROR(SEARCH("ZABUDOWA",Q14)))</formula>
    </cfRule>
  </conditionalFormatting>
  <conditionalFormatting sqref="Q14:Q24">
    <cfRule type="containsText" dxfId="138" priority="1" operator="containsText" text="zabudowa">
      <formula>NOT(ISERROR(SEARCH("zabudowa",Q14)))</formula>
    </cfRule>
  </conditionalFormatting>
  <dataValidations disablePrompts="1" count="14">
    <dataValidation type="list" allowBlank="1" sqref="Q14:Q24">
      <formula1>$Q$1:$Q$3</formula1>
    </dataValidation>
    <dataValidation type="list" allowBlank="1" sqref="P14:P24">
      <formula1>$P$1:$P$3</formula1>
    </dataValidation>
    <dataValidation type="list" allowBlank="1" sqref="O14:O24">
      <formula1>$O$1:$O$5</formula1>
    </dataValidation>
    <dataValidation type="list" allowBlank="1" sqref="N14:N24">
      <formula1>$N$1:$N$2</formula1>
    </dataValidation>
    <dataValidation type="list" allowBlank="1" sqref="M14:M24">
      <formula1>$M$1</formula1>
    </dataValidation>
    <dataValidation type="list" allowBlank="1" sqref="L14:L24">
      <formula1>$L$1:$L$7</formula1>
    </dataValidation>
    <dataValidation type="list" allowBlank="1" sqref="K14:K24">
      <formula1>$K$1:$K$7</formula1>
    </dataValidation>
    <dataValidation type="list" allowBlank="1" sqref="J14:J24">
      <formula1>$J$1:$J$4</formula1>
    </dataValidation>
    <dataValidation type="list" allowBlank="1" sqref="I14:I24">
      <formula1>$I$1:$I$12</formula1>
    </dataValidation>
    <dataValidation type="list" allowBlank="1" sqref="H14:H24">
      <formula1>$H$1:$H$4</formula1>
    </dataValidation>
    <dataValidation type="list" allowBlank="1" sqref="U14:U24">
      <formula1>$U$1:$U$5</formula1>
    </dataValidation>
    <dataValidation type="list" allowBlank="1" sqref="G14:G23">
      <formula1>$G$1:$G$8</formula1>
    </dataValidation>
    <dataValidation type="list" allowBlank="1" sqref="F14:F23">
      <formula1>$F$1:$F$3</formula1>
    </dataValidation>
    <dataValidation type="list" allowBlank="1" sqref="E14:E23">
      <formula1>$E$1:$E$2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04"/>
  <sheetViews>
    <sheetView topLeftCell="A13" zoomScale="80" zoomScaleNormal="80" workbookViewId="0">
      <pane xSplit="1" ySplit="1" topLeftCell="B50" activePane="bottomRight" state="frozen"/>
      <selection activeCell="A13" sqref="A13"/>
      <selection pane="topRight" activeCell="B13" sqref="B13"/>
      <selection pane="bottomLeft" activeCell="A14" sqref="A14"/>
      <selection pane="bottomRight" activeCell="D32" sqref="D32"/>
    </sheetView>
  </sheetViews>
  <sheetFormatPr defaultColWidth="0" defaultRowHeight="13.8"/>
  <cols>
    <col min="1" max="1" width="4" customWidth="1"/>
    <col min="2" max="2" width="7.19921875" customWidth="1"/>
    <col min="3" max="3" width="7.59765625" customWidth="1"/>
    <col min="4" max="4" width="23.69921875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1" width="10.3984375" customWidth="1"/>
    <col min="12" max="12" width="9.5976562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09765625" customWidth="1"/>
    <col min="24" max="24" width="5.3984375" hidden="1" customWidth="1"/>
    <col min="25" max="25" width="14.59765625" hidden="1" customWidth="1"/>
    <col min="26" max="26" width="9.59765625" hidden="1" customWidth="1"/>
    <col min="27" max="27" width="12.5" hidden="1" customWidth="1"/>
    <col min="28" max="28" width="2" hidden="1" customWidth="1"/>
    <col min="29" max="29" width="10.59765625" hidden="1" customWidth="1"/>
    <col min="30" max="30" width="3.69921875" hidden="1" customWidth="1"/>
    <col min="31" max="31" width="11.8984375" hidden="1" customWidth="1"/>
    <col min="32" max="32" width="11.3984375" hidden="1" customWidth="1"/>
    <col min="33" max="33" width="8.8984375" hidden="1" customWidth="1"/>
    <col min="34" max="34" width="11.5" hidden="1" customWidth="1"/>
    <col min="35" max="35" width="9.5" hidden="1" customWidth="1"/>
    <col min="36" max="48" width="9" hidden="1" customWidth="1"/>
    <col min="49" max="50" width="0" hidden="1" customWidth="1"/>
    <col min="51" max="16384" width="9" hidden="1"/>
  </cols>
  <sheetData>
    <row r="1" spans="1:23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3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3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3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48</v>
      </c>
      <c r="P4" s="20"/>
      <c r="U4" s="21" t="s">
        <v>51</v>
      </c>
    </row>
    <row r="5" spans="1:23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3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3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3" hidden="1">
      <c r="G8" s="12" t="s">
        <v>262</v>
      </c>
      <c r="I8" s="12" t="s">
        <v>53</v>
      </c>
    </row>
    <row r="9" spans="1:23" hidden="1">
      <c r="I9" s="12" t="s">
        <v>54</v>
      </c>
    </row>
    <row r="10" spans="1:23" hidden="1">
      <c r="I10" s="12" t="s">
        <v>261</v>
      </c>
    </row>
    <row r="11" spans="1:23" hidden="1">
      <c r="I11" s="12" t="s">
        <v>275</v>
      </c>
    </row>
    <row r="12" spans="1:23" hidden="1">
      <c r="I12" s="12" t="s">
        <v>277</v>
      </c>
    </row>
    <row r="13" spans="1:23" ht="30" customHeight="1">
      <c r="A13" s="6" t="s">
        <v>8</v>
      </c>
      <c r="B13" s="6" t="s">
        <v>9</v>
      </c>
      <c r="C13" s="6" t="s">
        <v>1</v>
      </c>
      <c r="D13" s="7" t="s">
        <v>0</v>
      </c>
      <c r="E13" s="97" t="s">
        <v>10</v>
      </c>
      <c r="F13" s="97" t="s">
        <v>11</v>
      </c>
      <c r="G13" s="97" t="s">
        <v>12</v>
      </c>
      <c r="H13" s="97" t="s">
        <v>27</v>
      </c>
      <c r="I13" s="97" t="s">
        <v>13</v>
      </c>
      <c r="J13" s="9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</row>
    <row r="14" spans="1:23" ht="36">
      <c r="A14" s="3" t="s">
        <v>531</v>
      </c>
      <c r="B14" s="13"/>
      <c r="C14" s="13"/>
      <c r="D14" s="67"/>
      <c r="E14" s="93" t="s">
        <v>17</v>
      </c>
      <c r="F14" s="93" t="s">
        <v>15</v>
      </c>
      <c r="G14" s="96" t="s">
        <v>23</v>
      </c>
      <c r="H14" s="96" t="s">
        <v>29</v>
      </c>
      <c r="I14" s="96" t="s">
        <v>49</v>
      </c>
      <c r="J14" s="93">
        <v>4</v>
      </c>
      <c r="K14" s="68"/>
      <c r="L14" s="4"/>
      <c r="M14" s="4"/>
      <c r="N14" s="4"/>
      <c r="O14" s="4"/>
      <c r="P14" s="4" t="s">
        <v>291</v>
      </c>
      <c r="Q14" s="4" t="s">
        <v>288</v>
      </c>
      <c r="R14" s="19" t="s">
        <v>582</v>
      </c>
      <c r="S14" s="4"/>
      <c r="T14" s="5"/>
      <c r="U14" s="5"/>
      <c r="V14" s="14"/>
      <c r="W14" s="15"/>
    </row>
    <row r="15" spans="1:23" ht="15.6">
      <c r="A15" s="3" t="s">
        <v>532</v>
      </c>
      <c r="B15" s="13"/>
      <c r="C15" s="13"/>
      <c r="D15" s="67"/>
      <c r="E15" s="93" t="s">
        <v>17</v>
      </c>
      <c r="F15" s="93" t="s">
        <v>14</v>
      </c>
      <c r="G15" s="96" t="s">
        <v>19</v>
      </c>
      <c r="H15" s="96" t="s">
        <v>28</v>
      </c>
      <c r="I15" s="96" t="s">
        <v>24</v>
      </c>
      <c r="J15" s="93">
        <v>4</v>
      </c>
      <c r="K15" s="68" t="s">
        <v>33</v>
      </c>
      <c r="L15" s="4"/>
      <c r="M15" s="4"/>
      <c r="N15" s="4"/>
      <c r="O15" s="4"/>
      <c r="P15" s="4" t="s">
        <v>291</v>
      </c>
      <c r="Q15" s="4" t="s">
        <v>288</v>
      </c>
      <c r="R15" s="19"/>
      <c r="S15" s="4"/>
      <c r="T15" s="5"/>
      <c r="U15" s="5"/>
      <c r="V15" s="14"/>
      <c r="W15" s="15"/>
    </row>
    <row r="16" spans="1:23" ht="24">
      <c r="A16" s="3" t="s">
        <v>533</v>
      </c>
      <c r="B16" s="13"/>
      <c r="C16" s="13"/>
      <c r="D16" s="67"/>
      <c r="E16" s="93" t="s">
        <v>18</v>
      </c>
      <c r="F16" s="93" t="s">
        <v>14</v>
      </c>
      <c r="G16" s="96" t="s">
        <v>23</v>
      </c>
      <c r="H16" s="96" t="s">
        <v>29</v>
      </c>
      <c r="I16" s="96" t="s">
        <v>30</v>
      </c>
      <c r="J16" s="93">
        <v>4</v>
      </c>
      <c r="K16" s="68"/>
      <c r="L16" s="4"/>
      <c r="M16" s="4"/>
      <c r="N16" s="4"/>
      <c r="O16" s="4"/>
      <c r="P16" s="4" t="s">
        <v>291</v>
      </c>
      <c r="Q16" s="4" t="s">
        <v>288</v>
      </c>
      <c r="R16" s="19"/>
      <c r="S16" s="4"/>
      <c r="T16" s="5"/>
      <c r="U16" s="5"/>
      <c r="V16" s="14"/>
      <c r="W16" s="15" t="s">
        <v>608</v>
      </c>
    </row>
    <row r="17" spans="1:23" ht="15.6">
      <c r="A17" s="3" t="s">
        <v>534</v>
      </c>
      <c r="B17" s="13"/>
      <c r="C17" s="13"/>
      <c r="D17" s="67"/>
      <c r="E17" s="93" t="s">
        <v>17</v>
      </c>
      <c r="F17" s="93" t="s">
        <v>14</v>
      </c>
      <c r="G17" s="96" t="s">
        <v>19</v>
      </c>
      <c r="H17" s="96" t="s">
        <v>28</v>
      </c>
      <c r="I17" s="96" t="s">
        <v>603</v>
      </c>
      <c r="J17" s="93">
        <v>4</v>
      </c>
      <c r="K17" s="68" t="s">
        <v>33</v>
      </c>
      <c r="L17" s="4"/>
      <c r="M17" s="4"/>
      <c r="N17" s="4"/>
      <c r="O17" s="4"/>
      <c r="P17" s="4" t="s">
        <v>291</v>
      </c>
      <c r="Q17" s="4" t="s">
        <v>288</v>
      </c>
      <c r="R17" s="19"/>
      <c r="S17" s="4"/>
      <c r="T17" s="5"/>
      <c r="U17" s="5"/>
      <c r="V17" s="14"/>
      <c r="W17" s="15"/>
    </row>
    <row r="18" spans="1:23" ht="15.6">
      <c r="A18" s="3" t="s">
        <v>798</v>
      </c>
      <c r="B18" s="13"/>
      <c r="C18" s="13"/>
      <c r="D18" s="67"/>
      <c r="E18" s="93" t="s">
        <v>17</v>
      </c>
      <c r="F18" s="93" t="s">
        <v>15</v>
      </c>
      <c r="G18" s="96" t="s">
        <v>19</v>
      </c>
      <c r="H18" s="96" t="s">
        <v>28</v>
      </c>
      <c r="I18" s="96" t="s">
        <v>24</v>
      </c>
      <c r="J18" s="93">
        <v>4</v>
      </c>
      <c r="K18" s="68" t="s">
        <v>33</v>
      </c>
      <c r="L18" s="4"/>
      <c r="M18" s="4"/>
      <c r="N18" s="4"/>
      <c r="O18" s="4"/>
      <c r="P18" s="4" t="s">
        <v>291</v>
      </c>
      <c r="Q18" s="4" t="s">
        <v>288</v>
      </c>
      <c r="R18" s="19"/>
      <c r="S18" s="4"/>
      <c r="T18" s="5"/>
      <c r="U18" s="5"/>
      <c r="V18" s="14"/>
      <c r="W18" s="15"/>
    </row>
    <row r="19" spans="1:23" ht="15.6">
      <c r="A19" s="3" t="s">
        <v>797</v>
      </c>
      <c r="B19" s="13"/>
      <c r="C19" s="13"/>
      <c r="D19" s="67"/>
      <c r="E19" s="93" t="s">
        <v>18</v>
      </c>
      <c r="F19" s="93" t="s">
        <v>14</v>
      </c>
      <c r="G19" s="96" t="s">
        <v>19</v>
      </c>
      <c r="H19" s="96" t="s">
        <v>28</v>
      </c>
      <c r="I19" s="96" t="s">
        <v>24</v>
      </c>
      <c r="J19" s="93">
        <v>4</v>
      </c>
      <c r="K19" s="68" t="s">
        <v>33</v>
      </c>
      <c r="L19" s="4"/>
      <c r="M19" s="4"/>
      <c r="N19" s="4"/>
      <c r="O19" s="4"/>
      <c r="P19" s="4" t="s">
        <v>291</v>
      </c>
      <c r="Q19" s="4" t="s">
        <v>288</v>
      </c>
      <c r="R19" s="19"/>
      <c r="S19" s="4"/>
      <c r="T19" s="5"/>
      <c r="U19" s="5"/>
      <c r="V19" s="14"/>
      <c r="W19" s="15"/>
    </row>
    <row r="20" spans="1:23" ht="15.6">
      <c r="A20" s="3" t="s">
        <v>535</v>
      </c>
      <c r="B20" s="13"/>
      <c r="C20" s="13"/>
      <c r="D20" s="67"/>
      <c r="E20" s="93" t="s">
        <v>18</v>
      </c>
      <c r="F20" s="93" t="s">
        <v>15</v>
      </c>
      <c r="G20" s="96" t="s">
        <v>19</v>
      </c>
      <c r="H20" s="96" t="s">
        <v>28</v>
      </c>
      <c r="I20" s="96" t="s">
        <v>24</v>
      </c>
      <c r="J20" s="93">
        <v>4</v>
      </c>
      <c r="K20" s="68" t="s">
        <v>33</v>
      </c>
      <c r="L20" s="4"/>
      <c r="M20" s="4"/>
      <c r="N20" s="4"/>
      <c r="O20" s="4"/>
      <c r="P20" s="4" t="s">
        <v>291</v>
      </c>
      <c r="Q20" s="4" t="s">
        <v>288</v>
      </c>
      <c r="R20" s="19"/>
      <c r="S20" s="4"/>
      <c r="T20" s="5"/>
      <c r="U20" s="5"/>
      <c r="V20" s="14"/>
      <c r="W20" s="15"/>
    </row>
    <row r="21" spans="1:23" ht="15.6">
      <c r="A21" s="3" t="s">
        <v>536</v>
      </c>
      <c r="B21" s="13"/>
      <c r="C21" s="13"/>
      <c r="D21" s="67"/>
      <c r="E21" s="93" t="s">
        <v>18</v>
      </c>
      <c r="F21" s="93" t="s">
        <v>14</v>
      </c>
      <c r="G21" s="96" t="s">
        <v>22</v>
      </c>
      <c r="H21" s="96" t="s">
        <v>28</v>
      </c>
      <c r="I21" s="96" t="s">
        <v>26</v>
      </c>
      <c r="J21" s="93">
        <v>4</v>
      </c>
      <c r="K21" s="68" t="s">
        <v>33</v>
      </c>
      <c r="L21" s="4"/>
      <c r="M21" s="4"/>
      <c r="N21" s="4"/>
      <c r="O21" s="4"/>
      <c r="P21" s="4" t="s">
        <v>291</v>
      </c>
      <c r="Q21" s="4" t="s">
        <v>288</v>
      </c>
      <c r="R21" s="19"/>
      <c r="S21" s="4"/>
      <c r="T21" s="5"/>
      <c r="U21" s="5"/>
      <c r="V21" s="14"/>
      <c r="W21" s="15"/>
    </row>
    <row r="22" spans="1:23" ht="15.6">
      <c r="A22" s="3" t="s">
        <v>537</v>
      </c>
      <c r="B22" s="13"/>
      <c r="C22" s="13"/>
      <c r="D22" s="67"/>
      <c r="E22" s="93" t="s">
        <v>18</v>
      </c>
      <c r="F22" s="93" t="s">
        <v>15</v>
      </c>
      <c r="G22" s="96" t="s">
        <v>22</v>
      </c>
      <c r="H22" s="96" t="s">
        <v>28</v>
      </c>
      <c r="I22" s="96" t="s">
        <v>603</v>
      </c>
      <c r="J22" s="93">
        <v>4</v>
      </c>
      <c r="K22" s="68" t="s">
        <v>33</v>
      </c>
      <c r="L22" s="4"/>
      <c r="M22" s="4"/>
      <c r="N22" s="4"/>
      <c r="O22" s="4"/>
      <c r="P22" s="4" t="s">
        <v>291</v>
      </c>
      <c r="Q22" s="4" t="s">
        <v>288</v>
      </c>
      <c r="R22" s="19"/>
      <c r="S22" s="4"/>
      <c r="T22" s="5"/>
      <c r="U22" s="5"/>
      <c r="V22" s="14"/>
      <c r="W22" s="15"/>
    </row>
    <row r="23" spans="1:23" ht="15.6">
      <c r="A23" s="3" t="s">
        <v>376</v>
      </c>
      <c r="B23" s="13"/>
      <c r="C23" s="13"/>
      <c r="D23" s="67"/>
      <c r="E23" s="93" t="s">
        <v>18</v>
      </c>
      <c r="F23" s="93" t="s">
        <v>14</v>
      </c>
      <c r="G23" s="96" t="s">
        <v>22</v>
      </c>
      <c r="H23" s="96" t="s">
        <v>28</v>
      </c>
      <c r="I23" s="96" t="s">
        <v>24</v>
      </c>
      <c r="J23" s="93">
        <v>4</v>
      </c>
      <c r="K23" s="68" t="s">
        <v>33</v>
      </c>
      <c r="L23" s="4"/>
      <c r="M23" s="4"/>
      <c r="N23" s="4"/>
      <c r="O23" s="66" t="s">
        <v>28</v>
      </c>
      <c r="P23" s="4" t="s">
        <v>291</v>
      </c>
      <c r="Q23" s="4" t="s">
        <v>288</v>
      </c>
      <c r="R23" s="19"/>
      <c r="S23" s="4"/>
      <c r="T23" s="5"/>
      <c r="U23" s="5"/>
      <c r="V23" s="14"/>
      <c r="W23" s="15"/>
    </row>
    <row r="24" spans="1:23" ht="15.6">
      <c r="A24" s="3" t="s">
        <v>377</v>
      </c>
      <c r="B24" s="13"/>
      <c r="C24" s="13"/>
      <c r="D24" s="67"/>
      <c r="E24" s="93" t="s">
        <v>18</v>
      </c>
      <c r="F24" s="93" t="s">
        <v>15</v>
      </c>
      <c r="G24" s="96" t="s">
        <v>22</v>
      </c>
      <c r="H24" s="96" t="s">
        <v>28</v>
      </c>
      <c r="I24" s="96" t="s">
        <v>24</v>
      </c>
      <c r="J24" s="93">
        <v>4</v>
      </c>
      <c r="K24" s="68" t="s">
        <v>33</v>
      </c>
      <c r="L24" s="4"/>
      <c r="M24" s="4"/>
      <c r="N24" s="4"/>
      <c r="O24" s="66" t="s">
        <v>28</v>
      </c>
      <c r="P24" s="4" t="s">
        <v>291</v>
      </c>
      <c r="Q24" s="4" t="s">
        <v>288</v>
      </c>
      <c r="R24" s="19"/>
      <c r="S24" s="4"/>
      <c r="T24" s="5"/>
      <c r="U24" s="5"/>
      <c r="V24" s="14"/>
      <c r="W24" s="15"/>
    </row>
    <row r="25" spans="1:23" ht="15.6">
      <c r="A25" s="3" t="s">
        <v>378</v>
      </c>
      <c r="B25" s="13"/>
      <c r="C25" s="13"/>
      <c r="D25" s="67"/>
      <c r="E25" s="93" t="s">
        <v>17</v>
      </c>
      <c r="F25" s="93" t="s">
        <v>14</v>
      </c>
      <c r="G25" s="96" t="s">
        <v>20</v>
      </c>
      <c r="H25" s="96" t="s">
        <v>29</v>
      </c>
      <c r="I25" s="96" t="s">
        <v>24</v>
      </c>
      <c r="J25" s="93">
        <v>4</v>
      </c>
      <c r="K25" s="68" t="s">
        <v>33</v>
      </c>
      <c r="L25" s="4"/>
      <c r="M25" s="4"/>
      <c r="N25" s="4"/>
      <c r="O25" s="4"/>
      <c r="P25" s="4" t="s">
        <v>291</v>
      </c>
      <c r="Q25" s="4" t="s">
        <v>288</v>
      </c>
      <c r="R25" s="19"/>
      <c r="S25" s="4"/>
      <c r="T25" s="5"/>
      <c r="U25" s="5"/>
      <c r="V25" s="14"/>
      <c r="W25" s="15"/>
    </row>
    <row r="26" spans="1:23" ht="15.6">
      <c r="A26" s="3" t="s">
        <v>379</v>
      </c>
      <c r="B26" s="13"/>
      <c r="C26" s="13"/>
      <c r="D26" s="67"/>
      <c r="E26" s="93" t="s">
        <v>18</v>
      </c>
      <c r="F26" s="93" t="s">
        <v>15</v>
      </c>
      <c r="G26" s="96" t="s">
        <v>20</v>
      </c>
      <c r="H26" s="96" t="s">
        <v>29</v>
      </c>
      <c r="I26" s="96" t="s">
        <v>24</v>
      </c>
      <c r="J26" s="93">
        <v>4</v>
      </c>
      <c r="K26" s="68" t="s">
        <v>33</v>
      </c>
      <c r="L26" s="4"/>
      <c r="M26" s="4"/>
      <c r="N26" s="4"/>
      <c r="O26" s="4"/>
      <c r="P26" s="4" t="s">
        <v>291</v>
      </c>
      <c r="Q26" s="4" t="s">
        <v>288</v>
      </c>
      <c r="R26" s="19"/>
      <c r="S26" s="4"/>
      <c r="T26" s="5"/>
      <c r="U26" s="5"/>
      <c r="V26" s="14"/>
      <c r="W26" s="15"/>
    </row>
    <row r="27" spans="1:23" ht="15.6">
      <c r="A27" s="3" t="s">
        <v>380</v>
      </c>
      <c r="B27" s="13"/>
      <c r="C27" s="13"/>
      <c r="D27" s="67"/>
      <c r="E27" s="93" t="s">
        <v>18</v>
      </c>
      <c r="F27" s="93" t="s">
        <v>15</v>
      </c>
      <c r="G27" s="96" t="s">
        <v>19</v>
      </c>
      <c r="H27" s="96" t="s">
        <v>28</v>
      </c>
      <c r="I27" s="96" t="s">
        <v>24</v>
      </c>
      <c r="J27" s="93">
        <v>4</v>
      </c>
      <c r="K27" s="68" t="s">
        <v>33</v>
      </c>
      <c r="L27" s="4"/>
      <c r="M27" s="4"/>
      <c r="N27" s="4"/>
      <c r="O27" s="4"/>
      <c r="P27" s="4" t="s">
        <v>291</v>
      </c>
      <c r="Q27" s="4" t="s">
        <v>290</v>
      </c>
      <c r="R27" s="19"/>
      <c r="S27" s="4"/>
      <c r="T27" s="5"/>
      <c r="U27" s="5"/>
      <c r="V27" s="14"/>
      <c r="W27" s="15"/>
    </row>
    <row r="28" spans="1:23" ht="15.6">
      <c r="A28" s="3" t="s">
        <v>382</v>
      </c>
      <c r="B28" s="13"/>
      <c r="C28" s="13"/>
      <c r="D28" s="67"/>
      <c r="E28" s="93" t="s">
        <v>17</v>
      </c>
      <c r="F28" s="93" t="s">
        <v>14</v>
      </c>
      <c r="G28" s="96" t="s">
        <v>19</v>
      </c>
      <c r="H28" s="96" t="s">
        <v>28</v>
      </c>
      <c r="I28" s="96" t="s">
        <v>24</v>
      </c>
      <c r="J28" s="93">
        <v>3</v>
      </c>
      <c r="K28" s="68" t="s">
        <v>33</v>
      </c>
      <c r="L28" s="4"/>
      <c r="M28" s="4"/>
      <c r="N28" s="4"/>
      <c r="O28" s="4"/>
      <c r="P28" s="4" t="s">
        <v>291</v>
      </c>
      <c r="Q28" s="4" t="s">
        <v>290</v>
      </c>
      <c r="R28" s="19"/>
      <c r="S28" s="4"/>
      <c r="T28" s="5"/>
      <c r="U28" s="5"/>
      <c r="V28" s="14"/>
      <c r="W28" s="15"/>
    </row>
    <row r="29" spans="1:23" ht="15.6">
      <c r="A29" s="3" t="s">
        <v>383</v>
      </c>
      <c r="B29" s="13"/>
      <c r="C29" s="13"/>
      <c r="D29" s="67"/>
      <c r="E29" s="93" t="s">
        <v>18</v>
      </c>
      <c r="F29" s="93" t="s">
        <v>15</v>
      </c>
      <c r="G29" s="96" t="s">
        <v>19</v>
      </c>
      <c r="H29" s="96" t="s">
        <v>28</v>
      </c>
      <c r="I29" s="96" t="s">
        <v>24</v>
      </c>
      <c r="J29" s="93">
        <v>4</v>
      </c>
      <c r="K29" s="68" t="s">
        <v>33</v>
      </c>
      <c r="L29" s="4"/>
      <c r="M29" s="4"/>
      <c r="N29" s="4"/>
      <c r="O29" s="4"/>
      <c r="P29" s="4" t="s">
        <v>291</v>
      </c>
      <c r="Q29" s="4" t="s">
        <v>290</v>
      </c>
      <c r="R29" s="19"/>
      <c r="S29" s="4"/>
      <c r="T29" s="5"/>
      <c r="U29" s="5"/>
      <c r="V29" s="14"/>
      <c r="W29" s="15"/>
    </row>
    <row r="30" spans="1:23" ht="15.6">
      <c r="A30" s="3" t="s">
        <v>538</v>
      </c>
      <c r="B30" s="13"/>
      <c r="C30" s="13"/>
      <c r="D30" s="67"/>
      <c r="E30" s="93" t="s">
        <v>17</v>
      </c>
      <c r="F30" s="93" t="s">
        <v>14</v>
      </c>
      <c r="G30" s="96" t="s">
        <v>19</v>
      </c>
      <c r="H30" s="96" t="s">
        <v>28</v>
      </c>
      <c r="I30" s="96" t="s">
        <v>24</v>
      </c>
      <c r="J30" s="93">
        <v>4</v>
      </c>
      <c r="K30" s="68" t="s">
        <v>33</v>
      </c>
      <c r="L30" s="4"/>
      <c r="M30" s="4"/>
      <c r="N30" s="4"/>
      <c r="O30" s="4"/>
      <c r="P30" s="4" t="s">
        <v>291</v>
      </c>
      <c r="Q30" s="4" t="s">
        <v>290</v>
      </c>
      <c r="R30" s="19"/>
      <c r="S30" s="4"/>
      <c r="T30" s="5"/>
      <c r="U30" s="5"/>
      <c r="V30" s="14"/>
      <c r="W30" s="15"/>
    </row>
    <row r="31" spans="1:23" ht="15.6">
      <c r="A31" s="3" t="s">
        <v>385</v>
      </c>
      <c r="B31" s="179"/>
      <c r="C31" s="179"/>
      <c r="D31" s="198"/>
      <c r="E31" s="100" t="s">
        <v>18</v>
      </c>
      <c r="F31" s="100" t="s">
        <v>15</v>
      </c>
      <c r="G31" s="101" t="s">
        <v>20</v>
      </c>
      <c r="H31" s="101" t="s">
        <v>29</v>
      </c>
      <c r="I31" s="101" t="s">
        <v>30</v>
      </c>
      <c r="J31" s="100">
        <v>4</v>
      </c>
      <c r="K31" s="102"/>
      <c r="L31" s="69"/>
      <c r="M31" s="69"/>
      <c r="N31" s="69"/>
      <c r="O31" s="69"/>
      <c r="P31" s="69" t="s">
        <v>291</v>
      </c>
      <c r="Q31" s="69" t="s">
        <v>290</v>
      </c>
      <c r="R31" s="180"/>
      <c r="S31" s="69"/>
      <c r="T31" s="181"/>
      <c r="U31" s="181"/>
      <c r="V31" s="182"/>
      <c r="W31" s="183" t="s">
        <v>602</v>
      </c>
    </row>
    <row r="32" spans="1:23" s="197" customFormat="1" ht="24.6" thickBot="1">
      <c r="A32" s="3" t="s">
        <v>387</v>
      </c>
      <c r="B32" s="190"/>
      <c r="C32" s="190"/>
      <c r="D32" s="202" t="s">
        <v>604</v>
      </c>
      <c r="E32" s="203" t="s">
        <v>17</v>
      </c>
      <c r="F32" s="203" t="s">
        <v>14</v>
      </c>
      <c r="G32" s="204" t="s">
        <v>23</v>
      </c>
      <c r="H32" s="204" t="s">
        <v>29</v>
      </c>
      <c r="I32" s="204" t="s">
        <v>30</v>
      </c>
      <c r="J32" s="203">
        <v>4</v>
      </c>
      <c r="K32" s="191"/>
      <c r="L32" s="192"/>
      <c r="M32" s="192"/>
      <c r="N32" s="192"/>
      <c r="O32" s="192"/>
      <c r="P32" s="192" t="s">
        <v>291</v>
      </c>
      <c r="Q32" s="192" t="s">
        <v>290</v>
      </c>
      <c r="R32" s="193"/>
      <c r="S32" s="192"/>
      <c r="T32" s="194"/>
      <c r="U32" s="194"/>
      <c r="V32" s="195"/>
      <c r="W32" s="196" t="s">
        <v>607</v>
      </c>
    </row>
    <row r="33" spans="1:23" s="246" customFormat="1" ht="16.2" thickBot="1">
      <c r="A33" s="656"/>
      <c r="B33" s="657"/>
      <c r="C33" s="657"/>
      <c r="D33" s="658" t="s">
        <v>605</v>
      </c>
      <c r="E33" s="659"/>
      <c r="F33" s="659"/>
      <c r="G33" s="275"/>
      <c r="H33" s="275"/>
      <c r="I33" s="275"/>
      <c r="J33" s="659"/>
      <c r="K33" s="660"/>
      <c r="L33" s="661"/>
      <c r="M33" s="661"/>
      <c r="N33" s="661"/>
      <c r="O33" s="661"/>
      <c r="P33" s="661"/>
      <c r="Q33" s="661"/>
      <c r="R33" s="662"/>
      <c r="S33" s="661"/>
      <c r="T33" s="663"/>
      <c r="U33" s="663"/>
      <c r="V33" s="664"/>
      <c r="W33" s="665"/>
    </row>
    <row r="34" spans="1:23" ht="15.6">
      <c r="A34" s="184" t="s">
        <v>389</v>
      </c>
      <c r="B34" s="185"/>
      <c r="C34" s="185"/>
      <c r="D34" s="51" t="s">
        <v>606</v>
      </c>
      <c r="E34" s="71" t="s">
        <v>17</v>
      </c>
      <c r="F34" s="71" t="s">
        <v>15</v>
      </c>
      <c r="G34" s="72" t="s">
        <v>19</v>
      </c>
      <c r="H34" s="72" t="s">
        <v>28</v>
      </c>
      <c r="I34" s="72" t="s">
        <v>24</v>
      </c>
      <c r="J34" s="71">
        <v>2</v>
      </c>
      <c r="K34" s="71"/>
      <c r="L34" s="71"/>
      <c r="M34" s="71"/>
      <c r="N34" s="71"/>
      <c r="O34" s="71"/>
      <c r="P34" s="71" t="s">
        <v>291</v>
      </c>
      <c r="Q34" s="71" t="s">
        <v>290</v>
      </c>
      <c r="R34" s="186" t="s">
        <v>583</v>
      </c>
      <c r="S34" s="71"/>
      <c r="T34" s="187"/>
      <c r="U34" s="187"/>
      <c r="V34" s="188"/>
      <c r="W34" s="189"/>
    </row>
    <row r="35" spans="1:23" ht="15.6">
      <c r="A35" s="3" t="s">
        <v>552</v>
      </c>
      <c r="B35" s="13"/>
      <c r="C35" s="13"/>
      <c r="E35" s="4" t="s">
        <v>17</v>
      </c>
      <c r="F35" s="4" t="s">
        <v>14</v>
      </c>
      <c r="G35" s="1" t="s">
        <v>19</v>
      </c>
      <c r="H35" s="1" t="s">
        <v>28</v>
      </c>
      <c r="I35" s="1" t="s">
        <v>24</v>
      </c>
      <c r="J35" s="4">
        <v>3</v>
      </c>
      <c r="K35" s="4"/>
      <c r="L35" s="4"/>
      <c r="M35" s="4"/>
      <c r="N35" s="4"/>
      <c r="O35" s="4"/>
      <c r="P35" s="4" t="s">
        <v>291</v>
      </c>
      <c r="Q35" s="4" t="s">
        <v>290</v>
      </c>
      <c r="R35" s="19"/>
      <c r="S35" s="4"/>
      <c r="T35" s="5"/>
      <c r="U35" s="5"/>
      <c r="V35" s="14"/>
      <c r="W35" s="15"/>
    </row>
    <row r="36" spans="1:23" ht="15.6">
      <c r="A36" s="3" t="s">
        <v>553</v>
      </c>
      <c r="B36" s="13"/>
      <c r="C36" s="13"/>
      <c r="D36" s="2"/>
      <c r="E36" s="4" t="s">
        <v>18</v>
      </c>
      <c r="F36" s="4" t="s">
        <v>14</v>
      </c>
      <c r="G36" s="1" t="s">
        <v>19</v>
      </c>
      <c r="H36" s="1" t="s">
        <v>28</v>
      </c>
      <c r="I36" s="1" t="s">
        <v>24</v>
      </c>
      <c r="J36" s="4">
        <v>3</v>
      </c>
      <c r="K36" s="4"/>
      <c r="L36" s="4"/>
      <c r="M36" s="4"/>
      <c r="N36" s="4"/>
      <c r="O36" s="4"/>
      <c r="P36" s="4" t="s">
        <v>291</v>
      </c>
      <c r="Q36" s="4" t="s">
        <v>290</v>
      </c>
      <c r="R36" s="19"/>
      <c r="S36" s="4"/>
      <c r="T36" s="5"/>
      <c r="U36" s="5"/>
      <c r="V36" s="14"/>
      <c r="W36" s="15"/>
    </row>
    <row r="37" spans="1:23" ht="15.6">
      <c r="A37" s="184" t="s">
        <v>554</v>
      </c>
      <c r="B37" s="13"/>
      <c r="C37" s="13"/>
      <c r="D37" s="2"/>
      <c r="E37" s="4" t="s">
        <v>18</v>
      </c>
      <c r="F37" s="4" t="s">
        <v>15</v>
      </c>
      <c r="G37" s="1" t="s">
        <v>19</v>
      </c>
      <c r="H37" s="1" t="s">
        <v>28</v>
      </c>
      <c r="I37" s="1" t="s">
        <v>24</v>
      </c>
      <c r="J37" s="4">
        <v>3</v>
      </c>
      <c r="K37" s="4"/>
      <c r="L37" s="4"/>
      <c r="M37" s="4"/>
      <c r="N37" s="4"/>
      <c r="O37" s="4"/>
      <c r="P37" s="4" t="s">
        <v>291</v>
      </c>
      <c r="Q37" s="4" t="s">
        <v>290</v>
      </c>
      <c r="R37" s="19"/>
      <c r="S37" s="4"/>
      <c r="T37" s="5"/>
      <c r="U37" s="5"/>
      <c r="V37" s="14"/>
      <c r="W37" s="15"/>
    </row>
    <row r="38" spans="1:23" ht="15.6">
      <c r="A38" s="3" t="s">
        <v>790</v>
      </c>
      <c r="B38" s="13"/>
      <c r="C38" s="13"/>
      <c r="D38" s="2"/>
      <c r="E38" s="4" t="s">
        <v>17</v>
      </c>
      <c r="F38" s="4" t="s">
        <v>14</v>
      </c>
      <c r="G38" s="1" t="s">
        <v>22</v>
      </c>
      <c r="H38" s="1" t="s">
        <v>28</v>
      </c>
      <c r="I38" s="1" t="s">
        <v>24</v>
      </c>
      <c r="J38" s="4">
        <v>3</v>
      </c>
      <c r="K38" s="4"/>
      <c r="L38" s="4"/>
      <c r="M38" s="4"/>
      <c r="N38" s="4"/>
      <c r="O38" s="4"/>
      <c r="P38" s="4" t="s">
        <v>291</v>
      </c>
      <c r="Q38" s="4" t="s">
        <v>288</v>
      </c>
      <c r="R38" s="19"/>
      <c r="S38" s="4"/>
      <c r="T38" s="5"/>
      <c r="U38" s="5"/>
      <c r="V38" s="14"/>
      <c r="W38" s="15"/>
    </row>
    <row r="39" spans="1:23" ht="15.6">
      <c r="A39" s="3" t="s">
        <v>392</v>
      </c>
      <c r="B39" s="13"/>
      <c r="C39" s="13"/>
      <c r="D39" s="2"/>
      <c r="E39" s="4" t="s">
        <v>18</v>
      </c>
      <c r="F39" s="4" t="s">
        <v>14</v>
      </c>
      <c r="G39" s="1" t="s">
        <v>20</v>
      </c>
      <c r="H39" s="1" t="s">
        <v>29</v>
      </c>
      <c r="I39" s="1" t="s">
        <v>24</v>
      </c>
      <c r="J39" s="4">
        <v>4</v>
      </c>
      <c r="K39" s="4"/>
      <c r="L39" s="4"/>
      <c r="M39" s="4"/>
      <c r="N39" s="4"/>
      <c r="O39" s="4"/>
      <c r="P39" s="4" t="s">
        <v>291</v>
      </c>
      <c r="Q39" s="4" t="s">
        <v>288</v>
      </c>
      <c r="R39" s="19"/>
      <c r="S39" s="4"/>
      <c r="T39" s="5"/>
      <c r="U39" s="5"/>
      <c r="V39" s="14"/>
      <c r="W39" s="15"/>
    </row>
    <row r="40" spans="1:23" ht="15.6">
      <c r="A40" s="184" t="s">
        <v>393</v>
      </c>
      <c r="B40" s="13"/>
      <c r="C40" s="13"/>
      <c r="D40" s="2"/>
      <c r="E40" s="4" t="s">
        <v>18</v>
      </c>
      <c r="F40" s="4" t="s">
        <v>15</v>
      </c>
      <c r="G40" s="1" t="s">
        <v>23</v>
      </c>
      <c r="H40" s="1" t="s">
        <v>29</v>
      </c>
      <c r="I40" s="1" t="s">
        <v>24</v>
      </c>
      <c r="J40" s="4">
        <v>4</v>
      </c>
      <c r="K40" s="4"/>
      <c r="L40" s="4"/>
      <c r="M40" s="4"/>
      <c r="N40" s="4"/>
      <c r="O40" s="4"/>
      <c r="P40" s="4" t="s">
        <v>291</v>
      </c>
      <c r="Q40" s="4" t="s">
        <v>288</v>
      </c>
      <c r="R40" s="19"/>
      <c r="S40" s="4"/>
      <c r="T40" s="5"/>
      <c r="U40" s="5"/>
      <c r="V40" s="14"/>
      <c r="W40" s="15"/>
    </row>
    <row r="41" spans="1:23" ht="15.6">
      <c r="A41" s="3" t="s">
        <v>395</v>
      </c>
      <c r="B41" s="13"/>
      <c r="C41" s="13"/>
      <c r="D41" s="2"/>
      <c r="E41" s="4" t="s">
        <v>17</v>
      </c>
      <c r="F41" s="4" t="s">
        <v>14</v>
      </c>
      <c r="G41" s="1" t="s">
        <v>20</v>
      </c>
      <c r="H41" s="1" t="s">
        <v>29</v>
      </c>
      <c r="I41" s="1" t="s">
        <v>26</v>
      </c>
      <c r="J41" s="4">
        <v>4</v>
      </c>
      <c r="K41" s="4"/>
      <c r="L41" s="4"/>
      <c r="M41" s="4"/>
      <c r="N41" s="4"/>
      <c r="O41" s="4"/>
      <c r="P41" s="4" t="s">
        <v>291</v>
      </c>
      <c r="Q41" s="4" t="s">
        <v>288</v>
      </c>
      <c r="R41" s="19"/>
      <c r="S41" s="4"/>
      <c r="T41" s="5"/>
      <c r="U41" s="5"/>
      <c r="V41" s="14"/>
      <c r="W41" s="15"/>
    </row>
    <row r="42" spans="1:23" ht="15.6">
      <c r="A42" s="3" t="s">
        <v>398</v>
      </c>
      <c r="B42" s="13"/>
      <c r="C42" s="13"/>
      <c r="D42" s="2"/>
      <c r="E42" s="4" t="s">
        <v>18</v>
      </c>
      <c r="F42" s="4" t="s">
        <v>15</v>
      </c>
      <c r="G42" s="1" t="s">
        <v>584</v>
      </c>
      <c r="H42" s="1" t="s">
        <v>29</v>
      </c>
      <c r="I42" s="1" t="s">
        <v>24</v>
      </c>
      <c r="J42" s="4">
        <v>4</v>
      </c>
      <c r="K42" s="4"/>
      <c r="L42" s="4"/>
      <c r="M42" s="4"/>
      <c r="N42" s="4"/>
      <c r="O42" s="4"/>
      <c r="P42" s="4" t="s">
        <v>291</v>
      </c>
      <c r="Q42" s="4" t="s">
        <v>288</v>
      </c>
      <c r="R42" s="19"/>
      <c r="S42" s="4"/>
      <c r="T42" s="5"/>
      <c r="U42" s="5"/>
      <c r="V42" s="14"/>
      <c r="W42" s="15"/>
    </row>
    <row r="43" spans="1:23" ht="15.6">
      <c r="A43" s="184" t="s">
        <v>400</v>
      </c>
      <c r="B43" s="13"/>
      <c r="C43" s="13"/>
      <c r="D43" s="2"/>
      <c r="E43" s="4" t="s">
        <v>17</v>
      </c>
      <c r="F43" s="4" t="s">
        <v>14</v>
      </c>
      <c r="G43" s="1" t="s">
        <v>23</v>
      </c>
      <c r="H43" s="1" t="s">
        <v>28</v>
      </c>
      <c r="I43" s="1" t="s">
        <v>24</v>
      </c>
      <c r="J43" s="4">
        <v>4</v>
      </c>
      <c r="K43" s="4"/>
      <c r="L43" s="4"/>
      <c r="M43" s="4"/>
      <c r="N43" s="4"/>
      <c r="O43" s="4"/>
      <c r="P43" s="4" t="s">
        <v>291</v>
      </c>
      <c r="Q43" s="4" t="s">
        <v>288</v>
      </c>
      <c r="R43" s="19"/>
      <c r="S43" s="4"/>
      <c r="T43" s="5"/>
      <c r="U43" s="5"/>
      <c r="V43" s="14"/>
      <c r="W43" s="15"/>
    </row>
    <row r="44" spans="1:23" ht="15.6">
      <c r="A44" s="3" t="s">
        <v>402</v>
      </c>
      <c r="B44" s="13"/>
      <c r="C44" s="13"/>
      <c r="D44" s="2"/>
      <c r="E44" s="4" t="s">
        <v>18</v>
      </c>
      <c r="F44" s="4" t="s">
        <v>14</v>
      </c>
      <c r="G44" s="1" t="s">
        <v>20</v>
      </c>
      <c r="H44" s="1" t="s">
        <v>29</v>
      </c>
      <c r="I44" s="1" t="s">
        <v>24</v>
      </c>
      <c r="J44" s="4">
        <v>4</v>
      </c>
      <c r="K44" s="4"/>
      <c r="L44" s="4"/>
      <c r="M44" s="4"/>
      <c r="N44" s="4"/>
      <c r="O44" s="4"/>
      <c r="P44" s="4" t="s">
        <v>291</v>
      </c>
      <c r="Q44" s="4" t="s">
        <v>288</v>
      </c>
      <c r="R44" s="19"/>
      <c r="S44" s="4"/>
      <c r="T44" s="5"/>
      <c r="U44" s="5"/>
      <c r="V44" s="14"/>
      <c r="W44" s="15"/>
    </row>
    <row r="45" spans="1:23" ht="15.6">
      <c r="A45" s="3" t="s">
        <v>403</v>
      </c>
      <c r="B45" s="13"/>
      <c r="C45" s="13"/>
      <c r="D45" s="2"/>
      <c r="E45" s="4" t="s">
        <v>18</v>
      </c>
      <c r="F45" s="4" t="s">
        <v>15</v>
      </c>
      <c r="G45" s="1" t="s">
        <v>20</v>
      </c>
      <c r="H45" s="1" t="s">
        <v>29</v>
      </c>
      <c r="I45" s="1" t="s">
        <v>25</v>
      </c>
      <c r="J45" s="4">
        <v>4</v>
      </c>
      <c r="K45" s="4"/>
      <c r="L45" s="4"/>
      <c r="M45" s="4"/>
      <c r="N45" s="4"/>
      <c r="O45" s="4"/>
      <c r="P45" s="4" t="s">
        <v>291</v>
      </c>
      <c r="Q45" s="4" t="s">
        <v>288</v>
      </c>
      <c r="R45" s="19"/>
      <c r="S45" s="4"/>
      <c r="T45" s="5"/>
      <c r="U45" s="5"/>
      <c r="V45" s="14"/>
      <c r="W45" s="15"/>
    </row>
    <row r="46" spans="1:23" ht="15.6">
      <c r="A46" s="184" t="s">
        <v>787</v>
      </c>
      <c r="B46" s="13"/>
      <c r="C46" s="13"/>
      <c r="D46" s="2"/>
      <c r="E46" s="4" t="s">
        <v>17</v>
      </c>
      <c r="F46" s="4" t="s">
        <v>14</v>
      </c>
      <c r="G46" s="1" t="s">
        <v>22</v>
      </c>
      <c r="H46" s="1" t="s">
        <v>28</v>
      </c>
      <c r="I46" s="1" t="s">
        <v>24</v>
      </c>
      <c r="J46" s="4">
        <v>3</v>
      </c>
      <c r="K46" s="4"/>
      <c r="L46" s="4"/>
      <c r="M46" s="4"/>
      <c r="N46" s="4"/>
      <c r="O46" s="4"/>
      <c r="P46" s="4" t="s">
        <v>291</v>
      </c>
      <c r="Q46" s="4" t="s">
        <v>288</v>
      </c>
      <c r="R46" s="19"/>
      <c r="S46" s="4"/>
      <c r="T46" s="5"/>
      <c r="U46" s="5"/>
      <c r="V46" s="14"/>
      <c r="W46" s="15"/>
    </row>
    <row r="47" spans="1:23" ht="15.6">
      <c r="A47" s="3" t="s">
        <v>785</v>
      </c>
      <c r="B47" s="179"/>
      <c r="C47" s="179"/>
      <c r="D47" s="205"/>
      <c r="E47" s="69" t="s">
        <v>17</v>
      </c>
      <c r="F47" s="69" t="s">
        <v>15</v>
      </c>
      <c r="G47" s="70" t="s">
        <v>22</v>
      </c>
      <c r="H47" s="70" t="s">
        <v>28</v>
      </c>
      <c r="I47" s="70" t="s">
        <v>24</v>
      </c>
      <c r="J47" s="69">
        <v>3</v>
      </c>
      <c r="K47" s="69"/>
      <c r="L47" s="69"/>
      <c r="M47" s="69"/>
      <c r="N47" s="69"/>
      <c r="O47" s="69"/>
      <c r="P47" s="69" t="s">
        <v>286</v>
      </c>
      <c r="Q47" s="69" t="s">
        <v>289</v>
      </c>
      <c r="R47" s="180"/>
      <c r="S47" s="69"/>
      <c r="T47" s="181"/>
      <c r="U47" s="181"/>
      <c r="V47" s="182"/>
      <c r="W47" s="183"/>
    </row>
    <row r="48" spans="1:23" s="197" customFormat="1" ht="16.2" thickBot="1">
      <c r="A48" s="3" t="s">
        <v>784</v>
      </c>
      <c r="B48" s="190"/>
      <c r="C48" s="190"/>
      <c r="D48" s="207" t="s">
        <v>606</v>
      </c>
      <c r="E48" s="192" t="s">
        <v>17</v>
      </c>
      <c r="F48" s="192" t="s">
        <v>15</v>
      </c>
      <c r="G48" s="208" t="s">
        <v>19</v>
      </c>
      <c r="H48" s="208" t="s">
        <v>28</v>
      </c>
      <c r="I48" s="208" t="s">
        <v>24</v>
      </c>
      <c r="J48" s="192">
        <v>2</v>
      </c>
      <c r="K48" s="192"/>
      <c r="L48" s="192"/>
      <c r="M48" s="192"/>
      <c r="N48" s="192"/>
      <c r="O48" s="192"/>
      <c r="P48" s="192" t="s">
        <v>286</v>
      </c>
      <c r="Q48" s="192" t="s">
        <v>289</v>
      </c>
      <c r="R48" s="193"/>
      <c r="S48" s="192"/>
      <c r="T48" s="194"/>
      <c r="U48" s="194"/>
      <c r="V48" s="195"/>
      <c r="W48" s="196"/>
    </row>
    <row r="49" spans="2:14">
      <c r="D49" s="206" t="s">
        <v>609</v>
      </c>
    </row>
    <row r="51" spans="2:14" ht="21">
      <c r="B51" s="49" t="s">
        <v>581</v>
      </c>
    </row>
    <row r="53" spans="2:14">
      <c r="G53" s="17" t="s">
        <v>270</v>
      </c>
      <c r="H53" s="17"/>
      <c r="I53" s="16"/>
    </row>
    <row r="54" spans="2:14">
      <c r="G54" s="8" t="s">
        <v>264</v>
      </c>
      <c r="H54" s="11">
        <f>COUNTIFS(H$14:H$48,"malowany",J$14:J$48,1)</f>
        <v>0</v>
      </c>
      <c r="I54" s="56" t="s">
        <v>268</v>
      </c>
      <c r="K54" s="27" t="s">
        <v>272</v>
      </c>
      <c r="L54" s="25"/>
      <c r="M54" s="37">
        <f>COUNTIF(M14:M48,"tak")</f>
        <v>0</v>
      </c>
      <c r="N54" s="28" t="s">
        <v>307</v>
      </c>
    </row>
    <row r="55" spans="2:14">
      <c r="G55" s="8" t="s">
        <v>265</v>
      </c>
      <c r="H55" s="11">
        <f>COUNTIFS(H$14:H$48,"malowany",J$14:J$48,2)</f>
        <v>2</v>
      </c>
      <c r="I55" s="56" t="s">
        <v>268</v>
      </c>
      <c r="N55" s="17"/>
    </row>
    <row r="56" spans="2:14" ht="14.4">
      <c r="G56" s="8" t="s">
        <v>266</v>
      </c>
      <c r="H56" s="11">
        <f>COUNTIFS(H$14:H$48,"malowany",J$14:J$48,3)</f>
        <v>7</v>
      </c>
      <c r="I56" s="56" t="s">
        <v>268</v>
      </c>
      <c r="K56" s="316" t="s">
        <v>269</v>
      </c>
      <c r="L56" s="315"/>
      <c r="M56" s="314">
        <f>COUNTIF(O$14:O$48,"malowany")</f>
        <v>2</v>
      </c>
      <c r="N56" s="31" t="s">
        <v>274</v>
      </c>
    </row>
    <row r="57" spans="2:14" ht="14.4">
      <c r="G57" s="8" t="s">
        <v>267</v>
      </c>
      <c r="H57" s="11">
        <f>COUNTIFS(H$14:H$48,"malowany",J$14:J$48,4)</f>
        <v>13</v>
      </c>
      <c r="I57" s="56" t="s">
        <v>268</v>
      </c>
      <c r="K57" s="313"/>
      <c r="L57" s="312"/>
      <c r="M57" s="311">
        <f>COUNTIF(O$14:O$48,"nalepka")</f>
        <v>0</v>
      </c>
      <c r="N57" s="45" t="s">
        <v>282</v>
      </c>
    </row>
    <row r="58" spans="2:14" ht="14.4">
      <c r="G58" s="46" t="s">
        <v>271</v>
      </c>
      <c r="H58" s="47">
        <f>SUM(H54:H57)</f>
        <v>22</v>
      </c>
      <c r="I58" s="48" t="s">
        <v>268</v>
      </c>
      <c r="K58" s="313"/>
      <c r="L58" s="312"/>
      <c r="M58" s="311">
        <f>COUNTIF(O$14:O$48,"tabliczka")</f>
        <v>0</v>
      </c>
      <c r="N58" s="45" t="s">
        <v>280</v>
      </c>
    </row>
    <row r="59" spans="2:14" ht="14.4">
      <c r="I59" s="18"/>
      <c r="K59" s="313"/>
      <c r="L59" s="312"/>
      <c r="M59" s="311">
        <f>COUNTIF(O$14:O$48,"drogowskaz")</f>
        <v>0</v>
      </c>
      <c r="N59" s="45" t="s">
        <v>480</v>
      </c>
    </row>
    <row r="60" spans="2:14" ht="14.4">
      <c r="G60" s="723" t="s">
        <v>483</v>
      </c>
      <c r="H60" s="723"/>
      <c r="I60" s="723"/>
      <c r="K60" s="310"/>
      <c r="L60" s="309"/>
      <c r="M60" s="308">
        <f>COUNTIF(O$14:O$48,"plansza")</f>
        <v>0</v>
      </c>
      <c r="N60" s="34" t="s">
        <v>481</v>
      </c>
    </row>
    <row r="61" spans="2:14">
      <c r="G61" s="8" t="s">
        <v>264</v>
      </c>
      <c r="H61" s="11">
        <f>COUNTIFS(H$14:H$48,"tabliczka",J$14:J$48,1,I$14:I$48,"&lt;&gt;drogowskaz")</f>
        <v>0</v>
      </c>
      <c r="I61" s="56" t="s">
        <v>268</v>
      </c>
    </row>
    <row r="62" spans="2:14">
      <c r="G62" s="8" t="s">
        <v>265</v>
      </c>
      <c r="H62" s="11">
        <f>COUNTIFS(H$14:H$48,"tabliczka",J$14:J$48,2,I$14:I$48,"&lt;&gt;drogowskaz")</f>
        <v>0</v>
      </c>
      <c r="I62" s="56" t="s">
        <v>268</v>
      </c>
    </row>
    <row r="63" spans="2:14">
      <c r="G63" s="8" t="s">
        <v>266</v>
      </c>
      <c r="H63" s="11">
        <f>COUNTIFS(H$14:H$48,"tabliczka",J$14:J$48,3,I$14:I$48,"&lt;&gt;drogowskaz")</f>
        <v>0</v>
      </c>
      <c r="I63" s="56" t="s">
        <v>268</v>
      </c>
    </row>
    <row r="64" spans="2:14">
      <c r="G64" s="8" t="s">
        <v>267</v>
      </c>
      <c r="H64" s="11">
        <f>COUNTIFS(H$14:H$48,"tabliczka",J$14:J$48,4,I$14:I$48,"&lt;&gt;drogowskaz")</f>
        <v>9</v>
      </c>
      <c r="I64" s="56" t="s">
        <v>268</v>
      </c>
      <c r="K64" s="27" t="s">
        <v>281</v>
      </c>
      <c r="L64" s="25"/>
      <c r="M64" s="37">
        <f>COUNTIF(N14:N48,"usunąć")</f>
        <v>0</v>
      </c>
      <c r="N64" s="28" t="s">
        <v>307</v>
      </c>
    </row>
    <row r="65" spans="7:14">
      <c r="G65" s="22" t="s">
        <v>271</v>
      </c>
      <c r="H65" s="23">
        <f>SUM(H63:H64)</f>
        <v>9</v>
      </c>
      <c r="I65" s="24" t="s">
        <v>268</v>
      </c>
    </row>
    <row r="66" spans="7:14">
      <c r="I66" s="18"/>
      <c r="K66" s="38" t="s">
        <v>279</v>
      </c>
      <c r="L66" s="39"/>
      <c r="M66" s="39"/>
      <c r="N66" s="40">
        <v>4.8</v>
      </c>
    </row>
    <row r="67" spans="7:14" ht="14.4">
      <c r="G67" s="406" t="s">
        <v>482</v>
      </c>
      <c r="H67" s="397"/>
      <c r="I67" s="405"/>
      <c r="K67" s="38" t="s">
        <v>278</v>
      </c>
      <c r="L67" s="39"/>
      <c r="M67" s="39"/>
      <c r="N67" s="41">
        <f>(H58+H65+H72+H79+H86)/N66</f>
        <v>7.0833333333333339</v>
      </c>
    </row>
    <row r="68" spans="7:14" ht="14.4">
      <c r="G68" s="404" t="s">
        <v>264</v>
      </c>
      <c r="H68" s="403">
        <f>COUNTIFS(H$14:H$48,"naklejka",J$14:J$48,1)</f>
        <v>0</v>
      </c>
      <c r="I68" s="402" t="s">
        <v>268</v>
      </c>
    </row>
    <row r="69" spans="7:14" ht="14.4">
      <c r="G69" s="404" t="s">
        <v>265</v>
      </c>
      <c r="H69" s="403">
        <f>COUNTIFS(H$14:H$48,"naklejka",J$14:J$48,2)</f>
        <v>0</v>
      </c>
      <c r="I69" s="402" t="s">
        <v>268</v>
      </c>
    </row>
    <row r="70" spans="7:14" ht="14.4">
      <c r="G70" s="404" t="s">
        <v>266</v>
      </c>
      <c r="H70" s="403">
        <f>COUNTIFS(H$14:H$48,"naklejka",J$14:J$48,3)</f>
        <v>0</v>
      </c>
      <c r="I70" s="402" t="s">
        <v>268</v>
      </c>
    </row>
    <row r="71" spans="7:14" ht="14.4">
      <c r="G71" s="404" t="s">
        <v>267</v>
      </c>
      <c r="H71" s="403">
        <f>COUNTIFS(H$14:H$48,"naklejka",J$14:J$48,4)</f>
        <v>0</v>
      </c>
      <c r="I71" s="402" t="s">
        <v>268</v>
      </c>
    </row>
    <row r="72" spans="7:14">
      <c r="G72" s="401" t="s">
        <v>271</v>
      </c>
      <c r="H72" s="400">
        <f>SUM(H70:H71)</f>
        <v>0</v>
      </c>
      <c r="I72" s="399" t="s">
        <v>268</v>
      </c>
    </row>
    <row r="73" spans="7:14" ht="14.4">
      <c r="G73" s="397"/>
      <c r="H73" s="397"/>
      <c r="I73" s="397"/>
    </row>
    <row r="74" spans="7:14" ht="27.6">
      <c r="G74" s="406" t="s">
        <v>484</v>
      </c>
      <c r="H74" s="397"/>
      <c r="I74" s="405"/>
    </row>
    <row r="75" spans="7:14" ht="14.4">
      <c r="G75" s="404" t="s">
        <v>264</v>
      </c>
      <c r="H75" s="403">
        <f>COUNTIFS(I$14:I$48,"drogowskaz",J$14:J$48,1)</f>
        <v>0</v>
      </c>
      <c r="I75" s="402" t="s">
        <v>268</v>
      </c>
    </row>
    <row r="76" spans="7:14" ht="14.4">
      <c r="G76" s="404" t="s">
        <v>265</v>
      </c>
      <c r="H76" s="403">
        <f>COUNTIFS(I$14:I$48,"drogowskaz",J$14:J$48,2)</f>
        <v>0</v>
      </c>
      <c r="I76" s="402" t="s">
        <v>268</v>
      </c>
    </row>
    <row r="77" spans="7:14" ht="14.4">
      <c r="G77" s="404" t="s">
        <v>266</v>
      </c>
      <c r="H77" s="403">
        <f>COUNTIFS(I$14:I$48,"drogowskaz",J$14:J$48,3)</f>
        <v>0</v>
      </c>
      <c r="I77" s="402" t="s">
        <v>268</v>
      </c>
    </row>
    <row r="78" spans="7:14" ht="14.4">
      <c r="G78" s="404" t="s">
        <v>267</v>
      </c>
      <c r="H78" s="403">
        <f>COUNTIFS(I$14:I$48,"drogowskaz",J$14:J$48,4)</f>
        <v>3</v>
      </c>
      <c r="I78" s="402" t="s">
        <v>268</v>
      </c>
    </row>
    <row r="79" spans="7:14">
      <c r="G79" s="401" t="s">
        <v>271</v>
      </c>
      <c r="H79" s="400">
        <f>SUM(H77:H78)</f>
        <v>3</v>
      </c>
      <c r="I79" s="399" t="s">
        <v>268</v>
      </c>
    </row>
    <row r="80" spans="7:14" ht="14.4">
      <c r="G80" s="397"/>
      <c r="H80" s="397"/>
      <c r="I80" s="397"/>
    </row>
    <row r="81" spans="7:11" ht="14.4">
      <c r="G81" s="406" t="s">
        <v>485</v>
      </c>
      <c r="H81" s="397"/>
      <c r="I81" s="405"/>
    </row>
    <row r="82" spans="7:11" ht="14.4">
      <c r="G82" s="404" t="s">
        <v>264</v>
      </c>
      <c r="H82" s="403">
        <f>COUNTIFS(H$14:H$48,"plansza",J$14:J$48,1)</f>
        <v>0</v>
      </c>
      <c r="I82" s="402" t="s">
        <v>268</v>
      </c>
    </row>
    <row r="83" spans="7:11" ht="14.4">
      <c r="G83" s="404" t="s">
        <v>265</v>
      </c>
      <c r="H83" s="403">
        <f>COUNTIFS(H$14:H$48,"plansza",J$14:J$48,2)</f>
        <v>0</v>
      </c>
      <c r="I83" s="402" t="s">
        <v>268</v>
      </c>
    </row>
    <row r="84" spans="7:11" ht="14.4">
      <c r="G84" s="404" t="s">
        <v>266</v>
      </c>
      <c r="H84" s="403">
        <f>COUNTIFS(H$14:H$48,"plansza",J$14:J$48,3)</f>
        <v>0</v>
      </c>
      <c r="I84" s="402" t="s">
        <v>268</v>
      </c>
    </row>
    <row r="85" spans="7:11" ht="14.4">
      <c r="G85" s="404" t="s">
        <v>267</v>
      </c>
      <c r="H85" s="403">
        <f>COUNTIFS(H$14:H$48,"plansza",J$14:J$48,4)</f>
        <v>0</v>
      </c>
      <c r="I85" s="402" t="s">
        <v>268</v>
      </c>
    </row>
    <row r="86" spans="7:11">
      <c r="G86" s="401" t="s">
        <v>271</v>
      </c>
      <c r="H86" s="400">
        <f>SUM(H84:H85)</f>
        <v>0</v>
      </c>
      <c r="I86" s="399" t="s">
        <v>268</v>
      </c>
    </row>
    <row r="93" spans="7:11">
      <c r="G93" s="745" t="s">
        <v>296</v>
      </c>
      <c r="H93" s="745"/>
      <c r="I93" s="745"/>
      <c r="J93" s="745"/>
      <c r="K93" s="745"/>
    </row>
    <row r="94" spans="7:11" ht="14.4">
      <c r="G94" s="57" t="s">
        <v>259</v>
      </c>
      <c r="H94" s="54">
        <f>I94/I$97</f>
        <v>0.6470588235294118</v>
      </c>
      <c r="I94" s="411">
        <f>(COUNTIF(Q14:Q48,"ZABUDOWA")/34*N66)</f>
        <v>3.1058823529411765</v>
      </c>
      <c r="J94" s="56" t="s">
        <v>299</v>
      </c>
      <c r="K94" s="56"/>
    </row>
    <row r="95" spans="7:11" ht="14.4">
      <c r="G95" s="57" t="s">
        <v>258</v>
      </c>
      <c r="H95" s="54">
        <f>I95/I$97</f>
        <v>5.8823529411764705E-2</v>
      </c>
      <c r="I95" s="411">
        <f>(COUNTIF(Q15:Q49,"OTWARTY")/34*N66)</f>
        <v>0.28235294117647058</v>
      </c>
      <c r="J95" s="56" t="s">
        <v>297</v>
      </c>
      <c r="K95" s="56"/>
    </row>
    <row r="96" spans="7:11" ht="14.4">
      <c r="G96" s="57" t="s">
        <v>257</v>
      </c>
      <c r="H96" s="54">
        <f>I96/I$97</f>
        <v>0.29411764705882354</v>
      </c>
      <c r="I96" s="411">
        <f>(COUNTIF(Q16:Q50,"LAS")/34*N66)</f>
        <v>1.411764705882353</v>
      </c>
      <c r="J96" s="727" t="s">
        <v>298</v>
      </c>
      <c r="K96" s="728"/>
    </row>
    <row r="97" spans="7:11">
      <c r="H97" s="26">
        <f>SUM(H94:H96)</f>
        <v>1</v>
      </c>
      <c r="I97" s="50">
        <f>SUM(I94:I96)</f>
        <v>4.8</v>
      </c>
      <c r="J97" s="51" t="s">
        <v>263</v>
      </c>
    </row>
    <row r="98" spans="7:11" ht="17.399999999999999">
      <c r="I98" s="55" t="str">
        <f>IF(I97=N$66,"","BŁĄD")</f>
        <v/>
      </c>
    </row>
    <row r="99" spans="7:11">
      <c r="G99" s="745" t="s">
        <v>295</v>
      </c>
      <c r="H99" s="745"/>
      <c r="I99" s="745"/>
      <c r="J99" s="745"/>
      <c r="K99" s="745"/>
    </row>
    <row r="100" spans="7:11" ht="14.4">
      <c r="G100" s="57" t="s">
        <v>292</v>
      </c>
      <c r="H100" s="52">
        <f>I100/I$103</f>
        <v>0.94117647058823528</v>
      </c>
      <c r="I100" s="411">
        <f>(COUNTIF(P14:P48,"UTWARDZONA")/34*N66)</f>
        <v>4.5176470588235293</v>
      </c>
      <c r="J100" s="56" t="s">
        <v>301</v>
      </c>
      <c r="K100" s="11"/>
    </row>
    <row r="101" spans="7:11" ht="14.4">
      <c r="G101" s="57" t="s">
        <v>293</v>
      </c>
      <c r="H101" s="52">
        <f>I101/I$103</f>
        <v>5.8823529411764705E-2</v>
      </c>
      <c r="I101" s="411">
        <f>(COUNTIF(P14:P48,"GRUNTOWA")/34*N66)</f>
        <v>0.28235294117647058</v>
      </c>
      <c r="J101" s="56" t="s">
        <v>302</v>
      </c>
      <c r="K101" s="11"/>
    </row>
    <row r="102" spans="7:11" ht="14.4">
      <c r="G102" s="57" t="s">
        <v>294</v>
      </c>
      <c r="H102" s="52">
        <f>I102/I$103</f>
        <v>0</v>
      </c>
      <c r="I102" s="411">
        <f>(COUNTIF(P14:P48,"PIASZCZYSTA")/34*N66)</f>
        <v>0</v>
      </c>
      <c r="J102" s="56" t="s">
        <v>303</v>
      </c>
      <c r="K102" s="11"/>
    </row>
    <row r="103" spans="7:11">
      <c r="H103" s="26">
        <f>SUM(H100:H102)</f>
        <v>1</v>
      </c>
      <c r="I103" s="50">
        <f>SUM(I100:I102)</f>
        <v>4.8</v>
      </c>
      <c r="J103" s="51" t="s">
        <v>263</v>
      </c>
    </row>
    <row r="104" spans="7:11" ht="17.399999999999999">
      <c r="I104" s="55" t="str">
        <f>IF(I103=N$66,"","BŁĄD")</f>
        <v/>
      </c>
    </row>
  </sheetData>
  <sortState ref="D14:Q30">
    <sortCondition ref="D14"/>
  </sortState>
  <mergeCells count="4">
    <mergeCell ref="G93:K93"/>
    <mergeCell ref="J96:K96"/>
    <mergeCell ref="G99:K99"/>
    <mergeCell ref="G60:I60"/>
  </mergeCells>
  <phoneticPr fontId="39" type="noConversion"/>
  <conditionalFormatting sqref="Q14:Q48">
    <cfRule type="containsText" dxfId="137" priority="17" operator="containsText" text="zabudowa">
      <formula>NOT(ISERROR(SEARCH("zabudowa",Q14)))</formula>
    </cfRule>
  </conditionalFormatting>
  <conditionalFormatting sqref="P14:P48">
    <cfRule type="containsText" dxfId="136" priority="11" operator="containsText" text="UTWARDZONA">
      <formula>NOT(ISERROR(SEARCH("UTWARDZONA",P14)))</formula>
    </cfRule>
    <cfRule type="containsText" dxfId="135" priority="12" operator="containsText" text="PIASZCZYSTA">
      <formula>NOT(ISERROR(SEARCH("PIASZCZYSTA",P14)))</formula>
    </cfRule>
    <cfRule type="containsText" dxfId="134" priority="13" operator="containsText" text="UTWARDZONA">
      <formula>NOT(ISERROR(SEARCH("UTWARDZONA",P14)))</formula>
    </cfRule>
    <cfRule type="containsText" dxfId="133" priority="14" operator="containsText" text="GRUNTOWA">
      <formula>NOT(ISERROR(SEARCH("GRUNTOWA",P14)))</formula>
    </cfRule>
    <cfRule type="containsText" dxfId="132" priority="15" operator="containsText" text="UTWARDZONA">
      <formula>NOT(ISERROR(SEARCH("UTWARDZONA",P14)))</formula>
    </cfRule>
    <cfRule type="expression" dxfId="131" priority="16">
      <formula>"UTWARDZONA"</formula>
    </cfRule>
  </conditionalFormatting>
  <conditionalFormatting sqref="Q14:Q48">
    <cfRule type="containsText" dxfId="130" priority="8" operator="containsText" text="LAS">
      <formula>NOT(ISERROR(SEARCH("LAS",Q14)))</formula>
    </cfRule>
    <cfRule type="containsText" dxfId="129" priority="9" operator="containsText" text="OTWARTY">
      <formula>NOT(ISERROR(SEARCH("OTWARTY",Q14)))</formula>
    </cfRule>
    <cfRule type="containsText" dxfId="128" priority="10" operator="containsText" text="ZABUDOWA">
      <formula>NOT(ISERROR(SEARCH("ZABUDOWA",Q14)))</formula>
    </cfRule>
  </conditionalFormatting>
  <conditionalFormatting sqref="Q14:Q48">
    <cfRule type="containsText" dxfId="127" priority="6" operator="containsText" text="LAS">
      <formula>NOT(ISERROR(SEARCH("LAS",Q14)))</formula>
    </cfRule>
    <cfRule type="containsText" dxfId="126" priority="7" operator="containsText" text="OTWARTY">
      <formula>NOT(ISERROR(SEARCH("OTWARTY",Q14)))</formula>
    </cfRule>
  </conditionalFormatting>
  <conditionalFormatting sqref="Q14:Q48">
    <cfRule type="containsText" dxfId="125" priority="5" operator="containsText" text="ZABUDOWA">
      <formula>NOT(ISERROR(SEARCH("ZABUDOWA",Q14)))</formula>
    </cfRule>
  </conditionalFormatting>
  <conditionalFormatting sqref="P14:P48">
    <cfRule type="containsText" dxfId="124" priority="4" operator="containsText" text="PIASZCZYSTA">
      <formula>NOT(ISERROR(SEARCH("PIASZCZYSTA",P14)))</formula>
    </cfRule>
  </conditionalFormatting>
  <conditionalFormatting sqref="P14:P48">
    <cfRule type="containsText" dxfId="123" priority="3" operator="containsText" text="PIASZCZYSTA">
      <formula>NOT(ISERROR(SEARCH("PIASZCZYSTA",P14)))</formula>
    </cfRule>
  </conditionalFormatting>
  <conditionalFormatting sqref="P14:P48">
    <cfRule type="containsText" dxfId="122" priority="2" operator="containsText" text="GRUNTOWA">
      <formula>NOT(ISERROR(SEARCH("GRUNTOWA",P14)))</formula>
    </cfRule>
  </conditionalFormatting>
  <conditionalFormatting sqref="Q14:Q48">
    <cfRule type="containsText" dxfId="121" priority="1" operator="containsText" text="ZABUDOWA">
      <formula>NOT(ISERROR(SEARCH("ZABUDOWA",Q14)))</formula>
    </cfRule>
  </conditionalFormatting>
  <dataValidations count="14">
    <dataValidation type="list" allowBlank="1" sqref="E32:F32 E14:E31 E33:E48">
      <formula1>$E$1:$E$2</formula1>
    </dataValidation>
    <dataValidation type="list" allowBlank="1" sqref="Q14:Q48">
      <formula1>$Q$1:$Q$3</formula1>
    </dataValidation>
    <dataValidation type="list" allowBlank="1" sqref="P14:P48">
      <formula1>$P$1:$P$3</formula1>
    </dataValidation>
    <dataValidation type="list" allowBlank="1" sqref="O14:O48">
      <formula1>$O$1:$O$5</formula1>
    </dataValidation>
    <dataValidation type="list" allowBlank="1" sqref="N14:N48">
      <formula1>$N$1:$N$2</formula1>
    </dataValidation>
    <dataValidation type="list" allowBlank="1" sqref="M14:M48">
      <formula1>$M$1</formula1>
    </dataValidation>
    <dataValidation type="list" allowBlank="1" sqref="L14:L48">
      <formula1>$L$1:$L$7</formula1>
    </dataValidation>
    <dataValidation type="list" allowBlank="1" sqref="K14:K48">
      <formula1>$K$1:$K$7</formula1>
    </dataValidation>
    <dataValidation type="list" allowBlank="1" sqref="J14:J48">
      <formula1>$J$1:$J$4</formula1>
    </dataValidation>
    <dataValidation type="list" allowBlank="1" sqref="I14:I48">
      <formula1>$I$1:$I$12</formula1>
    </dataValidation>
    <dataValidation type="list" allowBlank="1" sqref="H14:H48">
      <formula1>$H$1:$H$4</formula1>
    </dataValidation>
    <dataValidation type="list" allowBlank="1" sqref="G14:G48">
      <formula1>$G$1:$G$8</formula1>
    </dataValidation>
    <dataValidation type="list" allowBlank="1" sqref="F14:F48">
      <formula1>$F$1:$F$3</formula1>
    </dataValidation>
    <dataValidation type="list" allowBlank="1" sqref="U14:U48">
      <formula1>$U$1:$U$5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84"/>
  <sheetViews>
    <sheetView topLeftCell="A233" zoomScale="54" zoomScaleNormal="70" workbookViewId="0">
      <selection activeCell="H273" sqref="H273"/>
    </sheetView>
  </sheetViews>
  <sheetFormatPr defaultColWidth="0" defaultRowHeight="14.4"/>
  <cols>
    <col min="1" max="1" width="4" style="397" customWidth="1"/>
    <col min="2" max="2" width="7.19921875" style="397" customWidth="1"/>
    <col min="3" max="3" width="7.59765625" style="397" customWidth="1"/>
    <col min="4" max="4" width="23.69921875" style="397" customWidth="1"/>
    <col min="5" max="5" width="8" style="398" customWidth="1"/>
    <col min="6" max="6" width="9" style="398" customWidth="1"/>
    <col min="7" max="7" width="15" style="397" customWidth="1"/>
    <col min="8" max="9" width="12.8984375" style="397" customWidth="1"/>
    <col min="10" max="10" width="8.5" style="397" customWidth="1"/>
    <col min="11" max="11" width="10.3984375" style="397" customWidth="1"/>
    <col min="12" max="12" width="9.59765625" style="397" customWidth="1"/>
    <col min="13" max="13" width="8.3984375" style="398" customWidth="1"/>
    <col min="14" max="14" width="12" style="398" customWidth="1"/>
    <col min="15" max="15" width="12.09765625" style="398" customWidth="1"/>
    <col min="16" max="16" width="12.09765625" style="397" customWidth="1"/>
    <col min="17" max="17" width="10.8984375" style="398" customWidth="1"/>
    <col min="18" max="18" width="32.09765625" style="397" customWidth="1"/>
    <col min="19" max="19" width="2" style="397" customWidth="1"/>
    <col min="20" max="20" width="9" style="397" customWidth="1"/>
    <col min="21" max="21" width="9.3984375" style="397" customWidth="1"/>
    <col min="22" max="22" width="20.59765625" style="397" customWidth="1"/>
    <col min="23" max="23" width="51.09765625" style="397" customWidth="1"/>
    <col min="24" max="24" width="5.3984375" style="397" hidden="1" customWidth="1"/>
    <col min="25" max="25" width="14.59765625" style="397" hidden="1" customWidth="1"/>
    <col min="26" max="26" width="9.59765625" style="397" hidden="1" customWidth="1"/>
    <col min="27" max="27" width="12.5" style="397" hidden="1" customWidth="1"/>
    <col min="28" max="28" width="2" style="397" hidden="1" customWidth="1"/>
    <col min="29" max="29" width="10.59765625" style="397" hidden="1" customWidth="1"/>
    <col min="30" max="30" width="3.69921875" style="397" hidden="1" customWidth="1"/>
    <col min="31" max="31" width="11.8984375" style="397" hidden="1" customWidth="1"/>
    <col min="32" max="32" width="11.3984375" style="397" hidden="1" customWidth="1"/>
    <col min="33" max="33" width="8.8984375" style="397" hidden="1" customWidth="1"/>
    <col min="34" max="34" width="11.5" style="397" hidden="1" customWidth="1"/>
    <col min="35" max="35" width="9.5" style="397" hidden="1" customWidth="1"/>
    <col min="36" max="48" width="9" style="397" hidden="1" customWidth="1"/>
    <col min="49" max="50" width="0" style="397" hidden="1" customWidth="1"/>
    <col min="51" max="16384" width="9" style="397" hidden="1"/>
  </cols>
  <sheetData>
    <row r="1" spans="1:23" hidden="1">
      <c r="E1" s="462" t="s">
        <v>17</v>
      </c>
      <c r="F1" s="462" t="s">
        <v>14</v>
      </c>
      <c r="G1" s="406" t="s">
        <v>19</v>
      </c>
      <c r="H1" s="406" t="s">
        <v>28</v>
      </c>
      <c r="I1" s="406" t="s">
        <v>24</v>
      </c>
      <c r="J1" s="462">
        <v>1</v>
      </c>
      <c r="K1" s="462" t="s">
        <v>33</v>
      </c>
      <c r="L1" s="462" t="s">
        <v>33</v>
      </c>
      <c r="M1" s="462" t="s">
        <v>50</v>
      </c>
      <c r="N1" s="462" t="s">
        <v>36</v>
      </c>
      <c r="O1" s="462" t="s">
        <v>28</v>
      </c>
      <c r="P1" s="462" t="s">
        <v>291</v>
      </c>
      <c r="Q1" s="594" t="s">
        <v>288</v>
      </c>
      <c r="U1" s="463" t="s">
        <v>45</v>
      </c>
    </row>
    <row r="2" spans="1:23" hidden="1">
      <c r="E2" s="462" t="s">
        <v>18</v>
      </c>
      <c r="F2" s="462" t="s">
        <v>15</v>
      </c>
      <c r="G2" s="406" t="s">
        <v>20</v>
      </c>
      <c r="H2" s="406" t="s">
        <v>29</v>
      </c>
      <c r="I2" s="406" t="s">
        <v>25</v>
      </c>
      <c r="J2" s="462">
        <v>2</v>
      </c>
      <c r="K2" s="462" t="s">
        <v>58</v>
      </c>
      <c r="L2" s="462" t="s">
        <v>58</v>
      </c>
      <c r="N2" s="462" t="s">
        <v>39</v>
      </c>
      <c r="O2" s="462" t="s">
        <v>29</v>
      </c>
      <c r="P2" s="462" t="s">
        <v>286</v>
      </c>
      <c r="Q2" s="594" t="s">
        <v>290</v>
      </c>
      <c r="U2" s="463" t="s">
        <v>46</v>
      </c>
    </row>
    <row r="3" spans="1:23" hidden="1">
      <c r="E3" s="462"/>
      <c r="F3" s="462" t="s">
        <v>16</v>
      </c>
      <c r="G3" s="406" t="s">
        <v>22</v>
      </c>
      <c r="H3" s="406" t="s">
        <v>304</v>
      </c>
      <c r="I3" s="406" t="s">
        <v>26</v>
      </c>
      <c r="J3" s="462">
        <v>3</v>
      </c>
      <c r="K3" s="462" t="s">
        <v>34</v>
      </c>
      <c r="L3" s="462" t="s">
        <v>34</v>
      </c>
      <c r="M3" s="462"/>
      <c r="N3" s="462"/>
      <c r="O3" s="462" t="s">
        <v>30</v>
      </c>
      <c r="P3" s="462" t="s">
        <v>287</v>
      </c>
      <c r="Q3" s="594" t="s">
        <v>289</v>
      </c>
      <c r="U3" s="463" t="s">
        <v>47</v>
      </c>
    </row>
    <row r="4" spans="1:23" hidden="1">
      <c r="E4" s="462"/>
      <c r="F4" s="462"/>
      <c r="G4" s="406" t="s">
        <v>23</v>
      </c>
      <c r="H4" s="406" t="s">
        <v>61</v>
      </c>
      <c r="I4" s="406" t="s">
        <v>30</v>
      </c>
      <c r="J4" s="462">
        <v>4</v>
      </c>
      <c r="K4" s="462" t="s">
        <v>59</v>
      </c>
      <c r="L4" s="462" t="s">
        <v>59</v>
      </c>
      <c r="M4" s="462"/>
      <c r="N4" s="462"/>
      <c r="O4" s="462" t="s">
        <v>48</v>
      </c>
      <c r="P4" s="462"/>
      <c r="U4" s="463" t="s">
        <v>51</v>
      </c>
    </row>
    <row r="5" spans="1:23" hidden="1">
      <c r="E5" s="462"/>
      <c r="F5" s="462"/>
      <c r="G5" s="406" t="s">
        <v>21</v>
      </c>
      <c r="H5" s="406"/>
      <c r="I5" s="406" t="s">
        <v>49</v>
      </c>
      <c r="J5" s="462"/>
      <c r="K5" s="462" t="s">
        <v>35</v>
      </c>
      <c r="L5" s="462" t="s">
        <v>35</v>
      </c>
      <c r="M5" s="462"/>
      <c r="N5" s="462"/>
      <c r="O5" s="462" t="s">
        <v>61</v>
      </c>
      <c r="P5" s="462"/>
      <c r="U5" s="463" t="s">
        <v>52</v>
      </c>
    </row>
    <row r="6" spans="1:23" hidden="1">
      <c r="E6" s="462"/>
      <c r="F6" s="462"/>
      <c r="G6" s="406" t="s">
        <v>56</v>
      </c>
      <c r="H6" s="406"/>
      <c r="I6" s="406" t="s">
        <v>51</v>
      </c>
      <c r="J6" s="462"/>
      <c r="K6" s="462" t="s">
        <v>276</v>
      </c>
      <c r="L6" s="462" t="s">
        <v>276</v>
      </c>
      <c r="M6" s="462"/>
      <c r="N6" s="462"/>
      <c r="O6" s="463"/>
      <c r="P6" s="462"/>
    </row>
    <row r="7" spans="1:23" hidden="1">
      <c r="G7" s="406" t="s">
        <v>57</v>
      </c>
      <c r="I7" s="406" t="s">
        <v>52</v>
      </c>
      <c r="K7" s="462" t="s">
        <v>60</v>
      </c>
      <c r="L7" s="462" t="s">
        <v>60</v>
      </c>
      <c r="O7" s="463"/>
      <c r="P7" s="462"/>
    </row>
    <row r="8" spans="1:23" hidden="1">
      <c r="G8" s="406" t="s">
        <v>262</v>
      </c>
      <c r="I8" s="406" t="s">
        <v>53</v>
      </c>
    </row>
    <row r="9" spans="1:23" hidden="1">
      <c r="I9" s="406" t="s">
        <v>54</v>
      </c>
    </row>
    <row r="10" spans="1:23" hidden="1">
      <c r="I10" s="406" t="s">
        <v>261</v>
      </c>
    </row>
    <row r="11" spans="1:23" hidden="1">
      <c r="I11" s="406" t="s">
        <v>275</v>
      </c>
    </row>
    <row r="12" spans="1:23" hidden="1">
      <c r="I12" s="406" t="s">
        <v>277</v>
      </c>
    </row>
    <row r="13" spans="1:23" ht="30" customHeight="1">
      <c r="A13" s="461"/>
      <c r="B13" s="461" t="s">
        <v>9</v>
      </c>
      <c r="C13" s="461" t="s">
        <v>1</v>
      </c>
      <c r="D13" s="459" t="s">
        <v>0</v>
      </c>
      <c r="E13" s="459" t="s">
        <v>10</v>
      </c>
      <c r="F13" s="459" t="s">
        <v>11</v>
      </c>
      <c r="G13" s="459" t="s">
        <v>12</v>
      </c>
      <c r="H13" s="459" t="s">
        <v>27</v>
      </c>
      <c r="I13" s="459" t="s">
        <v>13</v>
      </c>
      <c r="J13" s="459" t="s">
        <v>31</v>
      </c>
      <c r="K13" s="459" t="s">
        <v>305</v>
      </c>
      <c r="L13" s="459" t="s">
        <v>306</v>
      </c>
      <c r="M13" s="459" t="s">
        <v>37</v>
      </c>
      <c r="N13" s="459" t="s">
        <v>38</v>
      </c>
      <c r="O13" s="459" t="s">
        <v>40</v>
      </c>
      <c r="P13" s="459" t="s">
        <v>284</v>
      </c>
      <c r="Q13" s="593" t="s">
        <v>285</v>
      </c>
      <c r="R13" s="459" t="s">
        <v>256</v>
      </c>
      <c r="S13" s="460"/>
      <c r="T13" s="459" t="s">
        <v>41</v>
      </c>
      <c r="U13" s="459" t="s">
        <v>44</v>
      </c>
      <c r="V13" s="459" t="s">
        <v>43</v>
      </c>
      <c r="W13" s="459" t="s">
        <v>42</v>
      </c>
    </row>
    <row r="14" spans="1:23">
      <c r="A14" s="343"/>
      <c r="B14" s="343"/>
      <c r="C14" s="343" t="s">
        <v>800</v>
      </c>
      <c r="D14" s="355" t="s">
        <v>1141</v>
      </c>
      <c r="E14" s="341" t="s">
        <v>17</v>
      </c>
      <c r="F14" s="341" t="s">
        <v>14</v>
      </c>
      <c r="G14" s="442" t="s">
        <v>20</v>
      </c>
      <c r="H14" s="353" t="s">
        <v>29</v>
      </c>
      <c r="I14" s="353" t="s">
        <v>30</v>
      </c>
      <c r="J14" s="345">
        <v>4</v>
      </c>
      <c r="K14" s="341"/>
      <c r="L14" s="341"/>
      <c r="M14" s="341"/>
      <c r="N14" s="341"/>
      <c r="O14" s="341"/>
      <c r="P14" s="341" t="s">
        <v>291</v>
      </c>
      <c r="Q14" s="585" t="s">
        <v>288</v>
      </c>
      <c r="R14" s="357"/>
      <c r="S14" s="341"/>
      <c r="T14" s="356"/>
      <c r="U14" s="356" t="s">
        <v>47</v>
      </c>
      <c r="V14" s="355" t="s">
        <v>801</v>
      </c>
      <c r="W14" s="592" t="s">
        <v>1140</v>
      </c>
    </row>
    <row r="15" spans="1:23">
      <c r="A15" s="343"/>
      <c r="B15" s="343"/>
      <c r="C15" s="343" t="s">
        <v>800</v>
      </c>
      <c r="D15" s="591" t="s">
        <v>801</v>
      </c>
      <c r="E15" s="343" t="s">
        <v>18</v>
      </c>
      <c r="F15" s="343" t="s">
        <v>15</v>
      </c>
      <c r="G15" s="442" t="s">
        <v>20</v>
      </c>
      <c r="H15" s="353" t="s">
        <v>29</v>
      </c>
      <c r="I15" s="353" t="s">
        <v>30</v>
      </c>
      <c r="J15" s="345" t="s">
        <v>534</v>
      </c>
      <c r="K15" s="343"/>
      <c r="L15" s="343"/>
      <c r="M15" s="343"/>
      <c r="N15" s="343"/>
      <c r="O15" s="343"/>
      <c r="P15" s="341" t="s">
        <v>291</v>
      </c>
      <c r="Q15" s="585" t="s">
        <v>288</v>
      </c>
      <c r="R15" s="343"/>
      <c r="S15" s="343"/>
      <c r="T15" s="343"/>
      <c r="U15" s="343" t="s">
        <v>47</v>
      </c>
      <c r="V15" s="591" t="s">
        <v>801</v>
      </c>
      <c r="W15" s="590" t="s">
        <v>1139</v>
      </c>
    </row>
    <row r="16" spans="1:23">
      <c r="A16" s="343"/>
      <c r="B16" s="343"/>
      <c r="C16" s="343" t="s">
        <v>531</v>
      </c>
      <c r="D16" s="343"/>
      <c r="E16" s="343" t="s">
        <v>17</v>
      </c>
      <c r="F16" s="343" t="s">
        <v>14</v>
      </c>
      <c r="G16" s="343" t="s">
        <v>22</v>
      </c>
      <c r="H16" s="343" t="s">
        <v>28</v>
      </c>
      <c r="I16" s="343" t="s">
        <v>24</v>
      </c>
      <c r="J16" s="345" t="s">
        <v>534</v>
      </c>
      <c r="K16" s="343" t="s">
        <v>58</v>
      </c>
      <c r="L16" s="343"/>
      <c r="M16" s="343"/>
      <c r="N16" s="343"/>
      <c r="O16" s="343"/>
      <c r="P16" s="341" t="s">
        <v>291</v>
      </c>
      <c r="Q16" s="585" t="s">
        <v>288</v>
      </c>
      <c r="R16" s="343"/>
      <c r="S16" s="343"/>
      <c r="T16" s="343"/>
      <c r="U16" s="343"/>
      <c r="V16" s="343"/>
      <c r="W16" s="343"/>
    </row>
    <row r="17" spans="1:23">
      <c r="A17" s="343"/>
      <c r="B17" s="343"/>
      <c r="C17" s="343" t="s">
        <v>531</v>
      </c>
      <c r="D17" s="343"/>
      <c r="E17" s="343" t="s">
        <v>17</v>
      </c>
      <c r="F17" s="343" t="s">
        <v>15</v>
      </c>
      <c r="G17" s="343" t="s">
        <v>22</v>
      </c>
      <c r="H17" s="343" t="s">
        <v>28</v>
      </c>
      <c r="I17" s="343" t="s">
        <v>24</v>
      </c>
      <c r="J17" s="345" t="s">
        <v>534</v>
      </c>
      <c r="K17" s="343" t="s">
        <v>58</v>
      </c>
      <c r="L17" s="343"/>
      <c r="M17" s="343"/>
      <c r="N17" s="343"/>
      <c r="O17" s="343"/>
      <c r="P17" s="341" t="s">
        <v>291</v>
      </c>
      <c r="Q17" s="585" t="s">
        <v>288</v>
      </c>
      <c r="R17" s="343"/>
      <c r="S17" s="343"/>
      <c r="T17" s="343"/>
      <c r="U17" s="343"/>
      <c r="V17" s="343"/>
      <c r="W17" s="343"/>
    </row>
    <row r="18" spans="1:23">
      <c r="A18" s="343"/>
      <c r="B18" s="343"/>
      <c r="C18" s="343" t="s">
        <v>531</v>
      </c>
      <c r="D18" s="343"/>
      <c r="E18" s="343" t="s">
        <v>17</v>
      </c>
      <c r="F18" s="343" t="s">
        <v>16</v>
      </c>
      <c r="G18" s="343" t="s">
        <v>57</v>
      </c>
      <c r="H18" s="343" t="s">
        <v>61</v>
      </c>
      <c r="I18" s="343" t="s">
        <v>863</v>
      </c>
      <c r="J18" s="345">
        <v>4</v>
      </c>
      <c r="K18" s="343"/>
      <c r="L18" s="343"/>
      <c r="M18" s="343"/>
      <c r="N18" s="343"/>
      <c r="O18" s="343"/>
      <c r="P18" s="341" t="s">
        <v>291</v>
      </c>
      <c r="Q18" s="585" t="s">
        <v>288</v>
      </c>
      <c r="R18" s="343" t="s">
        <v>1138</v>
      </c>
      <c r="S18" s="343"/>
      <c r="T18" s="343"/>
      <c r="U18" s="343"/>
      <c r="V18" s="343"/>
      <c r="W18" s="343"/>
    </row>
    <row r="19" spans="1:23">
      <c r="A19" s="343"/>
      <c r="B19" s="343"/>
      <c r="C19" s="343" t="s">
        <v>531</v>
      </c>
      <c r="D19" s="343"/>
      <c r="E19" s="343" t="s">
        <v>17</v>
      </c>
      <c r="F19" s="343" t="s">
        <v>16</v>
      </c>
      <c r="G19" s="343" t="s">
        <v>57</v>
      </c>
      <c r="H19" s="343" t="s">
        <v>61</v>
      </c>
      <c r="I19" s="343" t="s">
        <v>863</v>
      </c>
      <c r="J19" s="345">
        <v>4</v>
      </c>
      <c r="K19" s="343"/>
      <c r="L19" s="343"/>
      <c r="M19" s="343"/>
      <c r="N19" s="343"/>
      <c r="O19" s="343"/>
      <c r="P19" s="341" t="s">
        <v>291</v>
      </c>
      <c r="Q19" s="585" t="s">
        <v>288</v>
      </c>
      <c r="R19" s="343" t="s">
        <v>1137</v>
      </c>
      <c r="S19" s="343"/>
      <c r="T19" s="343"/>
      <c r="U19" s="343"/>
      <c r="V19" s="343"/>
      <c r="W19" s="343"/>
    </row>
    <row r="20" spans="1:23">
      <c r="A20" s="343"/>
      <c r="B20" s="343"/>
      <c r="C20" s="343" t="s">
        <v>532</v>
      </c>
      <c r="D20" s="343"/>
      <c r="E20" s="343" t="s">
        <v>17</v>
      </c>
      <c r="F20" s="343" t="s">
        <v>14</v>
      </c>
      <c r="G20" s="343" t="s">
        <v>20</v>
      </c>
      <c r="H20" s="343" t="s">
        <v>29</v>
      </c>
      <c r="I20" s="343" t="s">
        <v>26</v>
      </c>
      <c r="J20" s="345" t="s">
        <v>534</v>
      </c>
      <c r="K20" s="343"/>
      <c r="L20" s="343"/>
      <c r="M20" s="343"/>
      <c r="N20" s="343"/>
      <c r="O20" s="343"/>
      <c r="P20" s="341" t="s">
        <v>291</v>
      </c>
      <c r="Q20" s="585" t="s">
        <v>288</v>
      </c>
      <c r="R20" s="343"/>
      <c r="S20" s="343"/>
      <c r="T20" s="343"/>
      <c r="U20" s="343"/>
      <c r="V20" s="343"/>
      <c r="W20" s="343"/>
    </row>
    <row r="21" spans="1:23">
      <c r="A21" s="343"/>
      <c r="B21" s="343"/>
      <c r="C21" s="343" t="s">
        <v>533</v>
      </c>
      <c r="D21" s="343"/>
      <c r="E21" s="343" t="s">
        <v>17</v>
      </c>
      <c r="F21" s="343" t="s">
        <v>14</v>
      </c>
      <c r="G21" s="343" t="s">
        <v>20</v>
      </c>
      <c r="H21" s="343" t="s">
        <v>28</v>
      </c>
      <c r="I21" s="343" t="s">
        <v>24</v>
      </c>
      <c r="J21" s="345" t="s">
        <v>534</v>
      </c>
      <c r="K21" s="343"/>
      <c r="L21" s="343"/>
      <c r="M21" s="343"/>
      <c r="N21" s="343"/>
      <c r="O21" s="343"/>
      <c r="P21" s="341" t="s">
        <v>291</v>
      </c>
      <c r="Q21" s="585" t="s">
        <v>288</v>
      </c>
      <c r="R21" s="343"/>
      <c r="S21" s="343"/>
      <c r="T21" s="343"/>
      <c r="U21" s="343"/>
      <c r="V21" s="343"/>
      <c r="W21" s="343"/>
    </row>
    <row r="22" spans="1:23">
      <c r="A22" s="343"/>
      <c r="B22" s="343"/>
      <c r="C22" s="343" t="s">
        <v>533</v>
      </c>
      <c r="D22" s="343"/>
      <c r="E22" s="343" t="s">
        <v>17</v>
      </c>
      <c r="F22" s="343" t="s">
        <v>15</v>
      </c>
      <c r="G22" s="343" t="s">
        <v>22</v>
      </c>
      <c r="H22" s="343" t="s">
        <v>28</v>
      </c>
      <c r="I22" s="343" t="s">
        <v>25</v>
      </c>
      <c r="J22" s="345" t="s">
        <v>534</v>
      </c>
      <c r="K22" s="343"/>
      <c r="L22" s="343"/>
      <c r="M22" s="343"/>
      <c r="N22" s="343"/>
      <c r="O22" s="343"/>
      <c r="P22" s="341" t="s">
        <v>291</v>
      </c>
      <c r="Q22" s="585" t="s">
        <v>288</v>
      </c>
      <c r="R22" s="343"/>
      <c r="S22" s="343"/>
      <c r="T22" s="343"/>
      <c r="U22" s="343"/>
      <c r="V22" s="343"/>
      <c r="W22" s="343"/>
    </row>
    <row r="23" spans="1:23">
      <c r="A23" s="343"/>
      <c r="B23" s="343"/>
      <c r="C23" s="343" t="s">
        <v>534</v>
      </c>
      <c r="D23" s="343"/>
      <c r="E23" s="343" t="s">
        <v>18</v>
      </c>
      <c r="F23" s="343" t="s">
        <v>15</v>
      </c>
      <c r="G23" s="343" t="s">
        <v>20</v>
      </c>
      <c r="H23" s="343" t="s">
        <v>29</v>
      </c>
      <c r="I23" s="343" t="s">
        <v>25</v>
      </c>
      <c r="J23" s="345" t="s">
        <v>534</v>
      </c>
      <c r="K23" s="343"/>
      <c r="L23" s="343"/>
      <c r="M23" s="343"/>
      <c r="N23" s="343"/>
      <c r="O23" s="343"/>
      <c r="P23" s="341" t="s">
        <v>291</v>
      </c>
      <c r="Q23" s="585" t="s">
        <v>288</v>
      </c>
      <c r="R23" s="343"/>
      <c r="S23" s="343"/>
      <c r="T23" s="343"/>
      <c r="U23" s="343"/>
      <c r="V23" s="343"/>
      <c r="W23" s="343"/>
    </row>
    <row r="24" spans="1:23">
      <c r="A24" s="343"/>
      <c r="B24" s="343"/>
      <c r="C24" s="343" t="s">
        <v>798</v>
      </c>
      <c r="D24" s="343"/>
      <c r="E24" s="343" t="s">
        <v>17</v>
      </c>
      <c r="F24" s="343" t="s">
        <v>14</v>
      </c>
      <c r="G24" s="343" t="s">
        <v>22</v>
      </c>
      <c r="H24" s="343" t="s">
        <v>28</v>
      </c>
      <c r="I24" s="343" t="s">
        <v>24</v>
      </c>
      <c r="J24" s="345" t="s">
        <v>534</v>
      </c>
      <c r="K24" s="343"/>
      <c r="L24" s="343"/>
      <c r="M24" s="343"/>
      <c r="N24" s="343"/>
      <c r="O24" s="343"/>
      <c r="P24" s="341" t="s">
        <v>291</v>
      </c>
      <c r="Q24" s="585" t="s">
        <v>288</v>
      </c>
      <c r="R24" s="343"/>
      <c r="S24" s="343"/>
      <c r="T24" s="343"/>
      <c r="U24" s="343"/>
      <c r="V24" s="343"/>
      <c r="W24" s="343"/>
    </row>
    <row r="25" spans="1:23">
      <c r="A25" s="343"/>
      <c r="B25" s="441"/>
      <c r="C25" s="442">
        <v>5</v>
      </c>
      <c r="D25" s="441"/>
      <c r="E25" s="442" t="s">
        <v>17</v>
      </c>
      <c r="F25" s="442" t="s">
        <v>15</v>
      </c>
      <c r="G25" s="343" t="s">
        <v>22</v>
      </c>
      <c r="H25" s="343" t="s">
        <v>28</v>
      </c>
      <c r="I25" s="343" t="s">
        <v>24</v>
      </c>
      <c r="J25" s="443">
        <v>3</v>
      </c>
      <c r="K25" s="343"/>
      <c r="L25" s="441"/>
      <c r="M25" s="442"/>
      <c r="N25" s="442"/>
      <c r="O25" s="442"/>
      <c r="P25" s="341" t="s">
        <v>291</v>
      </c>
      <c r="Q25" s="585" t="s">
        <v>288</v>
      </c>
      <c r="R25" s="441"/>
      <c r="S25" s="441"/>
      <c r="T25" s="441"/>
      <c r="U25" s="441"/>
      <c r="V25" s="441"/>
      <c r="W25" s="441"/>
    </row>
    <row r="26" spans="1:23">
      <c r="A26" s="343"/>
      <c r="B26" s="343"/>
      <c r="C26" s="343" t="s">
        <v>797</v>
      </c>
      <c r="D26" s="343"/>
      <c r="E26" s="343" t="s">
        <v>17</v>
      </c>
      <c r="F26" s="343" t="s">
        <v>14</v>
      </c>
      <c r="G26" s="343" t="s">
        <v>22</v>
      </c>
      <c r="H26" s="343" t="s">
        <v>28</v>
      </c>
      <c r="I26" s="343" t="s">
        <v>24</v>
      </c>
      <c r="J26" s="345">
        <v>3</v>
      </c>
      <c r="K26" s="343"/>
      <c r="L26" s="343"/>
      <c r="M26" s="343"/>
      <c r="N26" s="343"/>
      <c r="O26" s="343"/>
      <c r="P26" s="341" t="s">
        <v>291</v>
      </c>
      <c r="Q26" s="585" t="s">
        <v>288</v>
      </c>
      <c r="R26" s="343"/>
      <c r="S26" s="343"/>
      <c r="T26" s="343"/>
      <c r="U26" s="343"/>
      <c r="V26" s="343"/>
      <c r="W26" s="343"/>
    </row>
    <row r="27" spans="1:23">
      <c r="A27" s="343"/>
      <c r="B27" s="343"/>
      <c r="C27" s="343" t="s">
        <v>536</v>
      </c>
      <c r="D27" s="343"/>
      <c r="E27" s="442" t="s">
        <v>18</v>
      </c>
      <c r="F27" s="442" t="s">
        <v>15</v>
      </c>
      <c r="G27" s="442" t="s">
        <v>22</v>
      </c>
      <c r="H27" s="442" t="s">
        <v>28</v>
      </c>
      <c r="I27" s="442" t="s">
        <v>24</v>
      </c>
      <c r="J27" s="443">
        <v>3</v>
      </c>
      <c r="K27" s="343"/>
      <c r="L27" s="343"/>
      <c r="M27" s="343"/>
      <c r="N27" s="343"/>
      <c r="O27" s="343"/>
      <c r="P27" s="341" t="s">
        <v>291</v>
      </c>
      <c r="Q27" s="585" t="s">
        <v>288</v>
      </c>
      <c r="R27" s="343"/>
      <c r="S27" s="343"/>
      <c r="T27" s="343"/>
      <c r="U27" s="343"/>
      <c r="V27" s="343"/>
      <c r="W27" s="343"/>
    </row>
    <row r="28" spans="1:23">
      <c r="A28" s="343"/>
      <c r="B28" s="343"/>
      <c r="C28" s="343" t="s">
        <v>535</v>
      </c>
      <c r="D28" s="343"/>
      <c r="E28" s="343" t="s">
        <v>17</v>
      </c>
      <c r="F28" s="343" t="s">
        <v>14</v>
      </c>
      <c r="G28" s="343" t="s">
        <v>262</v>
      </c>
      <c r="H28" s="343" t="s">
        <v>28</v>
      </c>
      <c r="I28" s="343" t="s">
        <v>24</v>
      </c>
      <c r="J28" s="345">
        <v>2</v>
      </c>
      <c r="K28" s="343"/>
      <c r="L28" s="343"/>
      <c r="M28" s="343"/>
      <c r="N28" s="343" t="s">
        <v>39</v>
      </c>
      <c r="O28" s="343"/>
      <c r="P28" s="341" t="s">
        <v>291</v>
      </c>
      <c r="Q28" s="585" t="s">
        <v>288</v>
      </c>
      <c r="R28" s="343"/>
      <c r="S28" s="343"/>
      <c r="T28" s="343"/>
      <c r="U28" s="343"/>
      <c r="V28" s="343"/>
      <c r="W28" s="343"/>
    </row>
    <row r="29" spans="1:23">
      <c r="A29" s="343"/>
      <c r="B29" s="343"/>
      <c r="C29" s="343" t="s">
        <v>537</v>
      </c>
      <c r="D29" s="343"/>
      <c r="E29" s="343" t="s">
        <v>18</v>
      </c>
      <c r="F29" s="343" t="s">
        <v>14</v>
      </c>
      <c r="G29" s="343" t="s">
        <v>22</v>
      </c>
      <c r="H29" s="343" t="s">
        <v>28</v>
      </c>
      <c r="I29" s="343" t="s">
        <v>24</v>
      </c>
      <c r="J29" s="345" t="s">
        <v>534</v>
      </c>
      <c r="K29" s="343"/>
      <c r="L29" s="343"/>
      <c r="M29" s="343"/>
      <c r="N29" s="343"/>
      <c r="O29" s="343"/>
      <c r="P29" s="341" t="s">
        <v>291</v>
      </c>
      <c r="Q29" s="585" t="s">
        <v>288</v>
      </c>
      <c r="R29" s="343"/>
      <c r="S29" s="343"/>
      <c r="T29" s="343"/>
      <c r="U29" s="343"/>
      <c r="V29" s="343"/>
      <c r="W29" s="343"/>
    </row>
    <row r="30" spans="1:23">
      <c r="A30" s="343"/>
      <c r="B30" s="343"/>
      <c r="C30" s="343" t="s">
        <v>537</v>
      </c>
      <c r="D30" s="343"/>
      <c r="E30" s="343" t="s">
        <v>18</v>
      </c>
      <c r="F30" s="343" t="s">
        <v>15</v>
      </c>
      <c r="G30" s="343" t="s">
        <v>21</v>
      </c>
      <c r="H30" s="343" t="s">
        <v>28</v>
      </c>
      <c r="I30" s="343" t="s">
        <v>24</v>
      </c>
      <c r="J30" s="345" t="s">
        <v>531</v>
      </c>
      <c r="K30" s="343"/>
      <c r="L30" s="343"/>
      <c r="M30" s="343"/>
      <c r="N30" s="343" t="s">
        <v>545</v>
      </c>
      <c r="O30" s="343"/>
      <c r="P30" s="341" t="s">
        <v>291</v>
      </c>
      <c r="Q30" s="585" t="s">
        <v>288</v>
      </c>
      <c r="R30" s="343" t="s">
        <v>1136</v>
      </c>
      <c r="S30" s="343"/>
      <c r="T30" s="343"/>
      <c r="U30" s="343"/>
      <c r="V30" s="343"/>
      <c r="W30" s="343"/>
    </row>
    <row r="31" spans="1:23">
      <c r="A31" s="343"/>
      <c r="B31" s="343"/>
      <c r="C31" s="343" t="s">
        <v>376</v>
      </c>
      <c r="D31" s="343"/>
      <c r="E31" s="343" t="s">
        <v>17</v>
      </c>
      <c r="F31" s="343" t="s">
        <v>14</v>
      </c>
      <c r="G31" s="343" t="s">
        <v>22</v>
      </c>
      <c r="H31" s="343" t="s">
        <v>28</v>
      </c>
      <c r="I31" s="343" t="s">
        <v>24</v>
      </c>
      <c r="J31" s="345" t="s">
        <v>534</v>
      </c>
      <c r="K31" s="343"/>
      <c r="L31" s="343"/>
      <c r="M31" s="343"/>
      <c r="N31" s="343"/>
      <c r="O31" s="343"/>
      <c r="P31" s="341" t="s">
        <v>291</v>
      </c>
      <c r="Q31" s="585" t="s">
        <v>288</v>
      </c>
      <c r="R31" s="343" t="s">
        <v>1135</v>
      </c>
      <c r="S31" s="343"/>
      <c r="T31" s="343"/>
      <c r="U31" s="343"/>
      <c r="V31" s="343"/>
      <c r="W31" s="343"/>
    </row>
    <row r="32" spans="1:23">
      <c r="A32" s="343"/>
      <c r="B32" s="343"/>
      <c r="C32" s="343" t="s">
        <v>376</v>
      </c>
      <c r="D32" s="343"/>
      <c r="E32" s="343" t="s">
        <v>17</v>
      </c>
      <c r="F32" s="343" t="s">
        <v>15</v>
      </c>
      <c r="G32" s="343" t="s">
        <v>22</v>
      </c>
      <c r="H32" s="343" t="s">
        <v>28</v>
      </c>
      <c r="I32" s="343" t="s">
        <v>24</v>
      </c>
      <c r="J32" s="345" t="s">
        <v>534</v>
      </c>
      <c r="K32" s="343"/>
      <c r="L32" s="343"/>
      <c r="M32" s="343"/>
      <c r="N32" s="343"/>
      <c r="O32" s="343"/>
      <c r="P32" s="341" t="s">
        <v>291</v>
      </c>
      <c r="Q32" s="585" t="s">
        <v>288</v>
      </c>
      <c r="R32" s="343" t="s">
        <v>1135</v>
      </c>
      <c r="S32" s="343"/>
      <c r="T32" s="343"/>
      <c r="U32" s="343"/>
      <c r="V32" s="343"/>
      <c r="W32" s="343"/>
    </row>
    <row r="33" spans="1:23">
      <c r="A33" s="343"/>
      <c r="B33" s="343"/>
      <c r="C33" s="343" t="s">
        <v>377</v>
      </c>
      <c r="D33" s="343"/>
      <c r="E33" s="343" t="s">
        <v>17</v>
      </c>
      <c r="F33" s="343" t="s">
        <v>14</v>
      </c>
      <c r="G33" s="343" t="s">
        <v>22</v>
      </c>
      <c r="H33" s="343" t="s">
        <v>28</v>
      </c>
      <c r="I33" s="343" t="s">
        <v>24</v>
      </c>
      <c r="J33" s="345" t="s">
        <v>533</v>
      </c>
      <c r="K33" s="343"/>
      <c r="L33" s="343"/>
      <c r="M33" s="343"/>
      <c r="N33" s="343"/>
      <c r="O33" s="343"/>
      <c r="P33" s="341" t="s">
        <v>291</v>
      </c>
      <c r="Q33" s="585" t="s">
        <v>288</v>
      </c>
      <c r="R33" s="343"/>
      <c r="S33" s="343"/>
      <c r="T33" s="343"/>
      <c r="U33" s="343"/>
      <c r="V33" s="343"/>
      <c r="W33" s="343"/>
    </row>
    <row r="34" spans="1:23">
      <c r="A34" s="343"/>
      <c r="B34" s="441"/>
      <c r="C34" s="442">
        <v>11</v>
      </c>
      <c r="D34" s="441"/>
      <c r="E34" s="442" t="s">
        <v>17</v>
      </c>
      <c r="F34" s="442" t="s">
        <v>15</v>
      </c>
      <c r="G34" s="343" t="s">
        <v>22</v>
      </c>
      <c r="H34" s="343" t="s">
        <v>28</v>
      </c>
      <c r="I34" s="343" t="s">
        <v>24</v>
      </c>
      <c r="J34" s="443">
        <v>2</v>
      </c>
      <c r="K34" s="441"/>
      <c r="L34" s="441"/>
      <c r="M34" s="442"/>
      <c r="N34" s="442"/>
      <c r="O34" s="442"/>
      <c r="P34" s="341" t="s">
        <v>291</v>
      </c>
      <c r="Q34" s="585" t="s">
        <v>288</v>
      </c>
      <c r="R34" s="441"/>
      <c r="S34" s="441"/>
      <c r="T34" s="441"/>
      <c r="U34" s="441"/>
      <c r="V34" s="441"/>
      <c r="W34" s="441"/>
    </row>
    <row r="35" spans="1:23">
      <c r="A35" s="343"/>
      <c r="B35" s="441"/>
      <c r="C35" s="442">
        <v>12</v>
      </c>
      <c r="D35" s="441"/>
      <c r="E35" s="442" t="s">
        <v>17</v>
      </c>
      <c r="F35" s="442" t="s">
        <v>15</v>
      </c>
      <c r="G35" s="442" t="s">
        <v>20</v>
      </c>
      <c r="H35" s="442" t="s">
        <v>29</v>
      </c>
      <c r="I35" s="442" t="s">
        <v>24</v>
      </c>
      <c r="J35" s="443">
        <v>4</v>
      </c>
      <c r="K35" s="441"/>
      <c r="L35" s="441"/>
      <c r="M35" s="442"/>
      <c r="N35" s="442"/>
      <c r="O35" s="442"/>
      <c r="P35" s="341" t="s">
        <v>291</v>
      </c>
      <c r="Q35" s="585" t="s">
        <v>288</v>
      </c>
      <c r="R35" s="441"/>
      <c r="S35" s="441"/>
      <c r="T35" s="441"/>
      <c r="U35" s="441"/>
      <c r="V35" s="441"/>
      <c r="W35" s="441"/>
    </row>
    <row r="36" spans="1:23">
      <c r="A36" s="343"/>
      <c r="B36" s="351"/>
      <c r="C36" s="341">
        <v>13</v>
      </c>
      <c r="D36" s="344"/>
      <c r="E36" s="348" t="s">
        <v>17</v>
      </c>
      <c r="F36" s="341" t="s">
        <v>14</v>
      </c>
      <c r="G36" s="341" t="s">
        <v>22</v>
      </c>
      <c r="H36" s="341" t="s">
        <v>28</v>
      </c>
      <c r="I36" s="341" t="s">
        <v>26</v>
      </c>
      <c r="J36" s="345"/>
      <c r="K36" s="344"/>
      <c r="L36" s="344"/>
      <c r="M36" s="341"/>
      <c r="N36" s="341"/>
      <c r="O36" s="341" t="s">
        <v>28</v>
      </c>
      <c r="P36" s="341" t="s">
        <v>291</v>
      </c>
      <c r="Q36" s="585" t="s">
        <v>288</v>
      </c>
      <c r="R36" s="344"/>
      <c r="S36" s="344"/>
      <c r="T36" s="344"/>
      <c r="U36" s="344"/>
      <c r="V36" s="344"/>
      <c r="W36" s="344"/>
    </row>
    <row r="37" spans="1:23">
      <c r="A37" s="343"/>
      <c r="B37" s="441"/>
      <c r="C37" s="442">
        <v>13</v>
      </c>
      <c r="D37" s="441"/>
      <c r="E37" s="442" t="s">
        <v>17</v>
      </c>
      <c r="F37" s="442" t="s">
        <v>15</v>
      </c>
      <c r="G37" s="442" t="s">
        <v>22</v>
      </c>
      <c r="H37" s="442" t="s">
        <v>28</v>
      </c>
      <c r="I37" s="442" t="s">
        <v>25</v>
      </c>
      <c r="J37" s="443">
        <v>4</v>
      </c>
      <c r="K37" s="441"/>
      <c r="L37" s="441"/>
      <c r="M37" s="442"/>
      <c r="N37" s="442"/>
      <c r="O37" s="442"/>
      <c r="P37" s="341" t="s">
        <v>291</v>
      </c>
      <c r="Q37" s="585" t="s">
        <v>288</v>
      </c>
      <c r="R37" s="441"/>
      <c r="S37" s="441"/>
      <c r="T37" s="441"/>
      <c r="U37" s="441"/>
      <c r="V37" s="441"/>
      <c r="W37" s="441"/>
    </row>
    <row r="38" spans="1:23">
      <c r="A38" s="343"/>
      <c r="B38" s="344"/>
      <c r="C38" s="341">
        <v>14</v>
      </c>
      <c r="D38" s="344"/>
      <c r="E38" s="341" t="s">
        <v>17</v>
      </c>
      <c r="F38" s="341" t="s">
        <v>15</v>
      </c>
      <c r="G38" s="341" t="s">
        <v>22</v>
      </c>
      <c r="H38" s="341" t="s">
        <v>28</v>
      </c>
      <c r="I38" s="353" t="s">
        <v>24</v>
      </c>
      <c r="J38" s="345">
        <v>1</v>
      </c>
      <c r="K38" s="344"/>
      <c r="L38" s="344"/>
      <c r="M38" s="341"/>
      <c r="N38" s="341" t="s">
        <v>39</v>
      </c>
      <c r="O38" s="341"/>
      <c r="P38" s="341" t="s">
        <v>291</v>
      </c>
      <c r="Q38" s="585" t="s">
        <v>288</v>
      </c>
      <c r="R38" s="344" t="s">
        <v>1134</v>
      </c>
      <c r="S38" s="344"/>
      <c r="T38" s="344"/>
      <c r="U38" s="344"/>
      <c r="V38" s="344"/>
      <c r="W38" s="344"/>
    </row>
    <row r="39" spans="1:23">
      <c r="A39" s="343"/>
      <c r="B39" s="344"/>
      <c r="C39" s="341">
        <v>15</v>
      </c>
      <c r="D39" s="344"/>
      <c r="E39" s="348" t="s">
        <v>17</v>
      </c>
      <c r="F39" s="341" t="s">
        <v>14</v>
      </c>
      <c r="G39" s="353" t="s">
        <v>20</v>
      </c>
      <c r="H39" s="341" t="s">
        <v>29</v>
      </c>
      <c r="I39" s="341" t="s">
        <v>25</v>
      </c>
      <c r="J39" s="345"/>
      <c r="K39" s="344"/>
      <c r="L39" s="344"/>
      <c r="M39" s="341"/>
      <c r="N39" s="341"/>
      <c r="O39" s="341" t="s">
        <v>29</v>
      </c>
      <c r="P39" s="341" t="s">
        <v>291</v>
      </c>
      <c r="Q39" s="585" t="s">
        <v>288</v>
      </c>
      <c r="R39" s="344"/>
      <c r="S39" s="344"/>
      <c r="T39" s="344"/>
      <c r="U39" s="344"/>
      <c r="V39" s="344"/>
      <c r="W39" s="344"/>
    </row>
    <row r="40" spans="1:23">
      <c r="A40" s="343"/>
      <c r="B40" s="344"/>
      <c r="C40" s="341">
        <v>16</v>
      </c>
      <c r="D40" s="344"/>
      <c r="E40" s="341" t="s">
        <v>18</v>
      </c>
      <c r="F40" s="341" t="s">
        <v>15</v>
      </c>
      <c r="G40" s="353" t="s">
        <v>262</v>
      </c>
      <c r="H40" s="341" t="s">
        <v>28</v>
      </c>
      <c r="I40" s="341" t="s">
        <v>26</v>
      </c>
      <c r="J40" s="345">
        <v>4</v>
      </c>
      <c r="K40" s="344"/>
      <c r="L40" s="344"/>
      <c r="M40" s="341"/>
      <c r="N40" s="341"/>
      <c r="O40" s="341"/>
      <c r="P40" s="341" t="s">
        <v>291</v>
      </c>
      <c r="Q40" s="585" t="s">
        <v>288</v>
      </c>
      <c r="R40" s="344"/>
      <c r="S40" s="344"/>
      <c r="T40" s="344"/>
      <c r="U40" s="344"/>
      <c r="V40" s="344"/>
      <c r="W40" s="344"/>
    </row>
    <row r="41" spans="1:23">
      <c r="A41" s="343"/>
      <c r="B41" s="344"/>
      <c r="C41" s="341">
        <v>17</v>
      </c>
      <c r="D41" s="344"/>
      <c r="E41" s="341" t="s">
        <v>18</v>
      </c>
      <c r="F41" s="341" t="s">
        <v>14</v>
      </c>
      <c r="G41" s="353" t="s">
        <v>22</v>
      </c>
      <c r="H41" s="341" t="s">
        <v>28</v>
      </c>
      <c r="I41" s="341" t="s">
        <v>25</v>
      </c>
      <c r="J41" s="345">
        <v>4</v>
      </c>
      <c r="K41" s="344"/>
      <c r="L41" s="344"/>
      <c r="M41" s="341"/>
      <c r="N41" s="341"/>
      <c r="O41" s="341"/>
      <c r="P41" s="341" t="s">
        <v>291</v>
      </c>
      <c r="Q41" s="585" t="s">
        <v>288</v>
      </c>
      <c r="R41" s="344"/>
      <c r="S41" s="344"/>
      <c r="T41" s="344"/>
      <c r="U41" s="344"/>
      <c r="V41" s="344"/>
      <c r="W41" s="344"/>
    </row>
    <row r="42" spans="1:23">
      <c r="A42" s="343"/>
      <c r="B42" s="344"/>
      <c r="C42" s="341">
        <v>17</v>
      </c>
      <c r="D42" s="344"/>
      <c r="E42" s="348" t="s">
        <v>18</v>
      </c>
      <c r="F42" s="348" t="s">
        <v>1133</v>
      </c>
      <c r="G42" s="589" t="s">
        <v>22</v>
      </c>
      <c r="H42" s="348" t="s">
        <v>28</v>
      </c>
      <c r="I42" s="348" t="s">
        <v>25</v>
      </c>
      <c r="J42" s="345">
        <v>4</v>
      </c>
      <c r="K42" s="344"/>
      <c r="L42" s="344"/>
      <c r="M42" s="341"/>
      <c r="N42" s="341"/>
      <c r="O42" s="341"/>
      <c r="P42" s="341" t="s">
        <v>291</v>
      </c>
      <c r="Q42" s="585" t="s">
        <v>288</v>
      </c>
      <c r="R42" s="344"/>
      <c r="S42" s="344"/>
      <c r="T42" s="344"/>
      <c r="U42" s="344"/>
      <c r="V42" s="344"/>
      <c r="W42" s="344"/>
    </row>
    <row r="43" spans="1:23">
      <c r="A43" s="343"/>
      <c r="B43" s="344"/>
      <c r="C43" s="341">
        <v>17.5</v>
      </c>
      <c r="D43" s="344"/>
      <c r="E43" s="348" t="s">
        <v>17</v>
      </c>
      <c r="F43" s="348" t="s">
        <v>14</v>
      </c>
      <c r="G43" s="589" t="s">
        <v>20</v>
      </c>
      <c r="H43" s="348" t="s">
        <v>29</v>
      </c>
      <c r="I43" s="348" t="s">
        <v>24</v>
      </c>
      <c r="J43" s="345">
        <v>4</v>
      </c>
      <c r="K43" s="344"/>
      <c r="L43" s="344"/>
      <c r="M43" s="341"/>
      <c r="N43" s="341"/>
      <c r="O43" s="341"/>
      <c r="P43" s="341" t="s">
        <v>291</v>
      </c>
      <c r="Q43" s="585" t="s">
        <v>288</v>
      </c>
      <c r="R43" s="344"/>
      <c r="S43" s="344"/>
      <c r="T43" s="344"/>
      <c r="U43" s="344"/>
      <c r="V43" s="344"/>
      <c r="W43" s="344"/>
    </row>
    <row r="44" spans="1:23" s="450" customFormat="1">
      <c r="A44" s="350"/>
      <c r="B44" s="347"/>
      <c r="C44" s="348">
        <v>18</v>
      </c>
      <c r="D44" s="347"/>
      <c r="E44" s="348" t="s">
        <v>18</v>
      </c>
      <c r="F44" s="348" t="s">
        <v>14</v>
      </c>
      <c r="G44" s="349" t="s">
        <v>20</v>
      </c>
      <c r="H44" s="349" t="s">
        <v>29</v>
      </c>
      <c r="I44" s="349" t="s">
        <v>26</v>
      </c>
      <c r="J44" s="349"/>
      <c r="K44" s="347"/>
      <c r="L44" s="347"/>
      <c r="M44" s="348"/>
      <c r="N44" s="348"/>
      <c r="O44" s="348" t="s">
        <v>29</v>
      </c>
      <c r="P44" s="348" t="s">
        <v>291</v>
      </c>
      <c r="Q44" s="562" t="s">
        <v>288</v>
      </c>
      <c r="R44" s="347" t="s">
        <v>1132</v>
      </c>
      <c r="S44" s="347"/>
      <c r="T44" s="347"/>
      <c r="U44" s="347"/>
      <c r="V44" s="347"/>
      <c r="W44" s="347"/>
    </row>
    <row r="45" spans="1:23">
      <c r="A45" s="343"/>
      <c r="B45" s="344"/>
      <c r="C45" s="341">
        <v>19</v>
      </c>
      <c r="D45" s="344"/>
      <c r="E45" s="348" t="s">
        <v>17</v>
      </c>
      <c r="F45" s="348" t="s">
        <v>15</v>
      </c>
      <c r="G45" s="348" t="s">
        <v>22</v>
      </c>
      <c r="H45" s="348" t="s">
        <v>28</v>
      </c>
      <c r="I45" s="348" t="s">
        <v>24</v>
      </c>
      <c r="J45" s="345">
        <v>2</v>
      </c>
      <c r="K45" s="344"/>
      <c r="L45" s="344"/>
      <c r="M45" s="341"/>
      <c r="N45" s="341"/>
      <c r="O45" s="341"/>
      <c r="P45" s="341" t="s">
        <v>291</v>
      </c>
      <c r="Q45" s="585" t="s">
        <v>288</v>
      </c>
      <c r="R45" s="344"/>
      <c r="S45" s="344"/>
      <c r="T45" s="344"/>
      <c r="U45" s="344"/>
      <c r="V45" s="344"/>
      <c r="W45" s="344"/>
    </row>
    <row r="46" spans="1:23">
      <c r="A46" s="343"/>
      <c r="B46" s="441"/>
      <c r="C46" s="442">
        <v>19</v>
      </c>
      <c r="D46" s="441"/>
      <c r="E46" s="563" t="s">
        <v>17</v>
      </c>
      <c r="F46" s="563" t="s">
        <v>14</v>
      </c>
      <c r="G46" s="348" t="s">
        <v>22</v>
      </c>
      <c r="H46" s="348" t="s">
        <v>28</v>
      </c>
      <c r="I46" s="348" t="s">
        <v>24</v>
      </c>
      <c r="J46" s="345"/>
      <c r="K46" s="344"/>
      <c r="L46" s="344"/>
      <c r="M46" s="341"/>
      <c r="N46" s="341"/>
      <c r="O46" s="442" t="s">
        <v>28</v>
      </c>
      <c r="P46" s="341" t="s">
        <v>291</v>
      </c>
      <c r="Q46" s="585" t="s">
        <v>288</v>
      </c>
      <c r="R46" s="441"/>
      <c r="S46" s="441"/>
      <c r="T46" s="441"/>
      <c r="U46" s="441"/>
      <c r="V46" s="441"/>
      <c r="W46" s="441"/>
    </row>
    <row r="47" spans="1:23">
      <c r="A47" s="343"/>
      <c r="B47" s="441"/>
      <c r="C47" s="442">
        <v>20</v>
      </c>
      <c r="D47" s="441"/>
      <c r="E47" s="563" t="s">
        <v>17</v>
      </c>
      <c r="F47" s="563" t="s">
        <v>14</v>
      </c>
      <c r="G47" s="589" t="s">
        <v>22</v>
      </c>
      <c r="H47" s="348" t="s">
        <v>28</v>
      </c>
      <c r="I47" s="348" t="s">
        <v>24</v>
      </c>
      <c r="J47" s="345">
        <v>3</v>
      </c>
      <c r="K47" s="344"/>
      <c r="L47" s="344"/>
      <c r="M47" s="341"/>
      <c r="N47" s="341"/>
      <c r="O47" s="442"/>
      <c r="P47" s="341" t="s">
        <v>291</v>
      </c>
      <c r="Q47" s="585" t="s">
        <v>288</v>
      </c>
      <c r="R47" s="441"/>
      <c r="S47" s="441"/>
      <c r="T47" s="441"/>
      <c r="U47" s="441"/>
      <c r="V47" s="441"/>
      <c r="W47" s="441"/>
    </row>
    <row r="48" spans="1:23">
      <c r="A48" s="343"/>
      <c r="B48" s="441"/>
      <c r="C48" s="442">
        <v>20</v>
      </c>
      <c r="D48" s="441"/>
      <c r="E48" s="563" t="s">
        <v>17</v>
      </c>
      <c r="F48" s="563" t="s">
        <v>15</v>
      </c>
      <c r="G48" s="589" t="s">
        <v>22</v>
      </c>
      <c r="H48" s="348" t="s">
        <v>28</v>
      </c>
      <c r="I48" s="348" t="s">
        <v>24</v>
      </c>
      <c r="J48" s="345">
        <v>3</v>
      </c>
      <c r="K48" s="344"/>
      <c r="L48" s="344"/>
      <c r="M48" s="341"/>
      <c r="N48" s="341"/>
      <c r="O48" s="442"/>
      <c r="P48" s="341" t="s">
        <v>291</v>
      </c>
      <c r="Q48" s="585" t="s">
        <v>288</v>
      </c>
      <c r="R48" s="441"/>
      <c r="S48" s="441"/>
      <c r="T48" s="441"/>
      <c r="U48" s="441"/>
      <c r="V48" s="441"/>
      <c r="W48" s="441"/>
    </row>
    <row r="49" spans="1:23">
      <c r="A49" s="343"/>
      <c r="B49" s="441"/>
      <c r="C49" s="442">
        <v>21</v>
      </c>
      <c r="D49" s="441"/>
      <c r="E49" s="563" t="s">
        <v>17</v>
      </c>
      <c r="F49" s="563" t="s">
        <v>14</v>
      </c>
      <c r="G49" s="589" t="s">
        <v>22</v>
      </c>
      <c r="H49" s="348" t="s">
        <v>28</v>
      </c>
      <c r="I49" s="348" t="s">
        <v>24</v>
      </c>
      <c r="J49" s="345">
        <v>2</v>
      </c>
      <c r="K49" s="344"/>
      <c r="L49" s="344"/>
      <c r="M49" s="341"/>
      <c r="N49" s="341"/>
      <c r="O49" s="442"/>
      <c r="P49" s="341" t="s">
        <v>291</v>
      </c>
      <c r="Q49" s="585" t="s">
        <v>288</v>
      </c>
      <c r="R49" s="441"/>
      <c r="S49" s="441"/>
      <c r="T49" s="441"/>
      <c r="U49" s="441"/>
      <c r="V49" s="441"/>
      <c r="W49" s="441"/>
    </row>
    <row r="50" spans="1:23">
      <c r="A50" s="343"/>
      <c r="B50" s="441"/>
      <c r="C50" s="442">
        <v>21</v>
      </c>
      <c r="D50" s="441"/>
      <c r="E50" s="442" t="s">
        <v>17</v>
      </c>
      <c r="F50" s="442" t="s">
        <v>15</v>
      </c>
      <c r="G50" s="353" t="s">
        <v>22</v>
      </c>
      <c r="H50" s="341" t="s">
        <v>28</v>
      </c>
      <c r="I50" s="341" t="s">
        <v>24</v>
      </c>
      <c r="J50" s="345">
        <v>3</v>
      </c>
      <c r="K50" s="344"/>
      <c r="L50" s="344"/>
      <c r="M50" s="341"/>
      <c r="N50" s="341"/>
      <c r="O50" s="442"/>
      <c r="P50" s="341" t="s">
        <v>291</v>
      </c>
      <c r="Q50" s="585" t="s">
        <v>288</v>
      </c>
      <c r="R50" s="441"/>
      <c r="S50" s="441"/>
      <c r="T50" s="441"/>
      <c r="U50" s="441"/>
      <c r="V50" s="441"/>
      <c r="W50" s="441"/>
    </row>
    <row r="51" spans="1:23">
      <c r="A51" s="343"/>
      <c r="B51" s="441"/>
      <c r="C51" s="442">
        <v>22</v>
      </c>
      <c r="D51" s="441"/>
      <c r="E51" s="442" t="s">
        <v>17</v>
      </c>
      <c r="F51" s="442" t="s">
        <v>14</v>
      </c>
      <c r="G51" s="353" t="s">
        <v>22</v>
      </c>
      <c r="H51" s="341" t="s">
        <v>28</v>
      </c>
      <c r="I51" s="341" t="s">
        <v>24</v>
      </c>
      <c r="J51" s="345">
        <v>3</v>
      </c>
      <c r="K51" s="344"/>
      <c r="L51" s="344"/>
      <c r="M51" s="341"/>
      <c r="N51" s="341"/>
      <c r="O51" s="442"/>
      <c r="P51" s="341" t="s">
        <v>291</v>
      </c>
      <c r="Q51" s="585" t="s">
        <v>288</v>
      </c>
      <c r="R51" s="441"/>
      <c r="S51" s="441"/>
      <c r="T51" s="441"/>
      <c r="U51" s="441"/>
      <c r="V51" s="441"/>
      <c r="W51" s="441"/>
    </row>
    <row r="52" spans="1:23">
      <c r="A52" s="343"/>
      <c r="B52" s="441"/>
      <c r="C52" s="442">
        <v>22</v>
      </c>
      <c r="D52" s="441"/>
      <c r="E52" s="442" t="s">
        <v>17</v>
      </c>
      <c r="F52" s="442" t="s">
        <v>15</v>
      </c>
      <c r="G52" s="353" t="s">
        <v>22</v>
      </c>
      <c r="H52" s="341" t="s">
        <v>28</v>
      </c>
      <c r="I52" s="341" t="s">
        <v>24</v>
      </c>
      <c r="J52" s="345">
        <v>3</v>
      </c>
      <c r="K52" s="344"/>
      <c r="L52" s="344"/>
      <c r="M52" s="341"/>
      <c r="N52" s="341"/>
      <c r="O52" s="442"/>
      <c r="P52" s="341" t="s">
        <v>291</v>
      </c>
      <c r="Q52" s="585" t="s">
        <v>288</v>
      </c>
      <c r="R52" s="441"/>
      <c r="S52" s="441"/>
      <c r="T52" s="441"/>
      <c r="U52" s="441"/>
      <c r="V52" s="441"/>
      <c r="W52" s="441"/>
    </row>
    <row r="53" spans="1:23">
      <c r="A53" s="343"/>
      <c r="B53" s="441"/>
      <c r="C53" s="442">
        <v>23</v>
      </c>
      <c r="D53" s="441"/>
      <c r="E53" s="442" t="s">
        <v>17</v>
      </c>
      <c r="F53" s="442" t="s">
        <v>14</v>
      </c>
      <c r="G53" s="442" t="s">
        <v>21</v>
      </c>
      <c r="H53" s="442" t="s">
        <v>28</v>
      </c>
      <c r="I53" s="442" t="s">
        <v>24</v>
      </c>
      <c r="J53" s="443">
        <v>2</v>
      </c>
      <c r="K53" s="441"/>
      <c r="L53" s="441"/>
      <c r="M53" s="442"/>
      <c r="N53" s="442"/>
      <c r="O53" s="442"/>
      <c r="P53" s="341" t="s">
        <v>291</v>
      </c>
      <c r="Q53" s="585" t="s">
        <v>288</v>
      </c>
      <c r="R53" s="441"/>
      <c r="S53" s="441"/>
      <c r="T53" s="441"/>
      <c r="U53" s="441"/>
      <c r="V53" s="441"/>
      <c r="W53" s="441"/>
    </row>
    <row r="54" spans="1:23">
      <c r="A54" s="343"/>
      <c r="B54" s="441"/>
      <c r="C54" s="442">
        <v>23</v>
      </c>
      <c r="D54" s="441"/>
      <c r="E54" s="442" t="s">
        <v>17</v>
      </c>
      <c r="F54" s="442" t="s">
        <v>15</v>
      </c>
      <c r="G54" s="442" t="s">
        <v>21</v>
      </c>
      <c r="H54" s="442" t="s">
        <v>28</v>
      </c>
      <c r="I54" s="442" t="s">
        <v>24</v>
      </c>
      <c r="J54" s="443">
        <v>2</v>
      </c>
      <c r="K54" s="441"/>
      <c r="L54" s="441"/>
      <c r="M54" s="442"/>
      <c r="N54" s="442"/>
      <c r="O54" s="442"/>
      <c r="P54" s="341" t="s">
        <v>291</v>
      </c>
      <c r="Q54" s="585" t="s">
        <v>288</v>
      </c>
      <c r="R54" s="441"/>
      <c r="S54" s="441"/>
      <c r="T54" s="441"/>
      <c r="U54" s="441"/>
      <c r="V54" s="441"/>
      <c r="W54" s="441"/>
    </row>
    <row r="55" spans="1:23">
      <c r="A55" s="343"/>
      <c r="B55" s="441"/>
      <c r="C55" s="442">
        <v>24</v>
      </c>
      <c r="D55" s="441"/>
      <c r="E55" s="442" t="s">
        <v>17</v>
      </c>
      <c r="F55" s="442" t="s">
        <v>14</v>
      </c>
      <c r="G55" s="353" t="s">
        <v>22</v>
      </c>
      <c r="H55" s="341" t="s">
        <v>28</v>
      </c>
      <c r="I55" s="341" t="s">
        <v>24</v>
      </c>
      <c r="J55" s="345">
        <v>3</v>
      </c>
      <c r="K55" s="344"/>
      <c r="L55" s="344"/>
      <c r="M55" s="341"/>
      <c r="N55" s="341"/>
      <c r="O55" s="442"/>
      <c r="P55" s="341" t="s">
        <v>291</v>
      </c>
      <c r="Q55" s="585" t="s">
        <v>288</v>
      </c>
      <c r="R55" s="441"/>
      <c r="S55" s="441"/>
      <c r="T55" s="441"/>
      <c r="U55" s="441"/>
      <c r="V55" s="441"/>
      <c r="W55" s="441"/>
    </row>
    <row r="56" spans="1:23">
      <c r="A56" s="343"/>
      <c r="B56" s="441"/>
      <c r="C56" s="442">
        <v>24</v>
      </c>
      <c r="D56" s="441"/>
      <c r="E56" s="442" t="s">
        <v>17</v>
      </c>
      <c r="F56" s="442" t="s">
        <v>15</v>
      </c>
      <c r="G56" s="353" t="s">
        <v>22</v>
      </c>
      <c r="H56" s="341" t="s">
        <v>28</v>
      </c>
      <c r="I56" s="341" t="s">
        <v>24</v>
      </c>
      <c r="J56" s="345">
        <v>3</v>
      </c>
      <c r="K56" s="344"/>
      <c r="L56" s="344"/>
      <c r="M56" s="341"/>
      <c r="N56" s="341"/>
      <c r="O56" s="442"/>
      <c r="P56" s="341" t="s">
        <v>291</v>
      </c>
      <c r="Q56" s="585" t="s">
        <v>288</v>
      </c>
      <c r="R56" s="441"/>
      <c r="S56" s="441"/>
      <c r="T56" s="441"/>
      <c r="U56" s="441"/>
      <c r="V56" s="441"/>
      <c r="W56" s="441"/>
    </row>
    <row r="57" spans="1:23">
      <c r="A57" s="343"/>
      <c r="B57" s="441"/>
      <c r="C57" s="442">
        <v>26</v>
      </c>
      <c r="D57" s="441"/>
      <c r="E57" s="442" t="s">
        <v>17</v>
      </c>
      <c r="F57" s="442" t="s">
        <v>14</v>
      </c>
      <c r="G57" s="341" t="s">
        <v>20</v>
      </c>
      <c r="H57" s="588" t="s">
        <v>29</v>
      </c>
      <c r="I57" s="587" t="s">
        <v>25</v>
      </c>
      <c r="J57" s="341">
        <v>4</v>
      </c>
      <c r="K57" s="341"/>
      <c r="L57" s="344"/>
      <c r="M57" s="341"/>
      <c r="N57" s="341"/>
      <c r="O57" s="442"/>
      <c r="P57" s="341" t="s">
        <v>291</v>
      </c>
      <c r="Q57" s="585" t="s">
        <v>288</v>
      </c>
      <c r="R57" s="441"/>
      <c r="S57" s="441"/>
      <c r="T57" s="441"/>
      <c r="U57" s="441"/>
      <c r="V57" s="441"/>
      <c r="W57" s="441"/>
    </row>
    <row r="58" spans="1:23">
      <c r="A58" s="343"/>
      <c r="B58" s="441"/>
      <c r="C58" s="442">
        <v>26</v>
      </c>
      <c r="D58" s="441"/>
      <c r="E58" s="442" t="s">
        <v>17</v>
      </c>
      <c r="F58" s="442" t="s">
        <v>15</v>
      </c>
      <c r="G58" s="341" t="s">
        <v>22</v>
      </c>
      <c r="H58" s="586" t="s">
        <v>28</v>
      </c>
      <c r="I58" s="587" t="s">
        <v>24</v>
      </c>
      <c r="J58" s="345">
        <v>4</v>
      </c>
      <c r="K58" s="344"/>
      <c r="L58" s="344"/>
      <c r="M58" s="341"/>
      <c r="N58" s="341"/>
      <c r="O58" s="442"/>
      <c r="P58" s="341" t="s">
        <v>291</v>
      </c>
      <c r="Q58" s="585" t="s">
        <v>288</v>
      </c>
      <c r="R58" s="441"/>
      <c r="S58" s="441"/>
      <c r="T58" s="441"/>
      <c r="U58" s="441"/>
      <c r="V58" s="441"/>
      <c r="W58" s="441"/>
    </row>
    <row r="59" spans="1:23">
      <c r="A59" s="343"/>
      <c r="B59" s="441"/>
      <c r="C59" s="442">
        <v>27</v>
      </c>
      <c r="D59" s="441"/>
      <c r="E59" s="442" t="s">
        <v>18</v>
      </c>
      <c r="F59" s="442" t="s">
        <v>15</v>
      </c>
      <c r="G59" s="341" t="s">
        <v>20</v>
      </c>
      <c r="H59" s="341" t="s">
        <v>29</v>
      </c>
      <c r="I59" s="341" t="s">
        <v>26</v>
      </c>
      <c r="J59" s="345">
        <v>4</v>
      </c>
      <c r="K59" s="344"/>
      <c r="L59" s="344"/>
      <c r="M59" s="341"/>
      <c r="N59" s="341"/>
      <c r="O59" s="442"/>
      <c r="P59" s="341" t="s">
        <v>291</v>
      </c>
      <c r="Q59" s="585" t="s">
        <v>288</v>
      </c>
      <c r="R59" s="441"/>
      <c r="S59" s="441"/>
      <c r="T59" s="441"/>
      <c r="U59" s="441"/>
      <c r="V59" s="441"/>
      <c r="W59" s="441"/>
    </row>
    <row r="60" spans="1:23" s="450" customFormat="1">
      <c r="A60" s="350"/>
      <c r="B60" s="561"/>
      <c r="C60" s="563">
        <v>27</v>
      </c>
      <c r="D60" s="561"/>
      <c r="E60" s="563" t="s">
        <v>17</v>
      </c>
      <c r="F60" s="563" t="s">
        <v>15</v>
      </c>
      <c r="G60" s="348" t="s">
        <v>20</v>
      </c>
      <c r="H60" s="564" t="s">
        <v>29</v>
      </c>
      <c r="I60" s="348" t="s">
        <v>30</v>
      </c>
      <c r="J60" s="349">
        <v>4</v>
      </c>
      <c r="K60" s="347"/>
      <c r="L60" s="561"/>
      <c r="M60" s="563"/>
      <c r="N60" s="563"/>
      <c r="O60" s="563"/>
      <c r="P60" s="348" t="s">
        <v>291</v>
      </c>
      <c r="Q60" s="562" t="s">
        <v>288</v>
      </c>
      <c r="R60" s="561"/>
      <c r="S60" s="561"/>
      <c r="T60" s="561"/>
      <c r="U60" s="561"/>
      <c r="V60" s="561"/>
      <c r="W60" s="561"/>
    </row>
    <row r="61" spans="1:23" s="450" customFormat="1">
      <c r="A61" s="350"/>
      <c r="B61" s="561"/>
      <c r="C61" s="563">
        <v>28</v>
      </c>
      <c r="D61" s="561"/>
      <c r="E61" s="563" t="s">
        <v>17</v>
      </c>
      <c r="F61" s="563" t="s">
        <v>14</v>
      </c>
      <c r="G61" s="348" t="s">
        <v>20</v>
      </c>
      <c r="H61" s="564" t="s">
        <v>29</v>
      </c>
      <c r="I61" s="348" t="s">
        <v>30</v>
      </c>
      <c r="J61" s="349">
        <v>4</v>
      </c>
      <c r="K61" s="347"/>
      <c r="L61" s="561"/>
      <c r="M61" s="563"/>
      <c r="N61" s="563"/>
      <c r="O61" s="563"/>
      <c r="P61" s="348" t="s">
        <v>291</v>
      </c>
      <c r="Q61" s="562" t="s">
        <v>288</v>
      </c>
      <c r="R61" s="561"/>
      <c r="S61" s="561"/>
      <c r="T61" s="561"/>
      <c r="U61" s="561"/>
      <c r="V61" s="561"/>
      <c r="W61" s="561"/>
    </row>
    <row r="62" spans="1:23">
      <c r="A62" s="343"/>
      <c r="B62" s="441"/>
      <c r="C62" s="442">
        <v>29</v>
      </c>
      <c r="D62" s="441"/>
      <c r="E62" s="442" t="s">
        <v>17</v>
      </c>
      <c r="F62" s="442" t="s">
        <v>16</v>
      </c>
      <c r="G62" s="341" t="s">
        <v>57</v>
      </c>
      <c r="H62" s="586" t="s">
        <v>61</v>
      </c>
      <c r="I62" s="341" t="s">
        <v>863</v>
      </c>
      <c r="J62" s="345">
        <v>4</v>
      </c>
      <c r="K62" s="344"/>
      <c r="L62" s="441"/>
      <c r="M62" s="442"/>
      <c r="N62" s="442"/>
      <c r="O62" s="442"/>
      <c r="P62" s="341" t="s">
        <v>291</v>
      </c>
      <c r="Q62" s="585" t="s">
        <v>288</v>
      </c>
      <c r="R62" s="441" t="s">
        <v>1022</v>
      </c>
      <c r="S62" s="441"/>
      <c r="T62" s="441"/>
      <c r="U62" s="441"/>
      <c r="V62" s="441"/>
      <c r="W62" s="441"/>
    </row>
    <row r="63" spans="1:23">
      <c r="A63" s="343"/>
      <c r="B63" s="441"/>
      <c r="C63" s="442">
        <v>31</v>
      </c>
      <c r="D63" s="441"/>
      <c r="E63" s="442" t="s">
        <v>17</v>
      </c>
      <c r="F63" s="442" t="s">
        <v>14</v>
      </c>
      <c r="G63" s="341" t="s">
        <v>22</v>
      </c>
      <c r="H63" s="586" t="s">
        <v>28</v>
      </c>
      <c r="I63" s="341" t="s">
        <v>24</v>
      </c>
      <c r="J63" s="345">
        <v>2</v>
      </c>
      <c r="K63" s="344"/>
      <c r="L63" s="441"/>
      <c r="M63" s="442"/>
      <c r="N63" s="442"/>
      <c r="O63" s="442"/>
      <c r="P63" s="341" t="s">
        <v>291</v>
      </c>
      <c r="Q63" s="585" t="s">
        <v>288</v>
      </c>
      <c r="R63" s="441"/>
      <c r="S63" s="441"/>
      <c r="T63" s="441"/>
      <c r="U63" s="441"/>
      <c r="V63" s="441"/>
      <c r="W63" s="441"/>
    </row>
    <row r="64" spans="1:23">
      <c r="A64" s="343"/>
      <c r="B64" s="441"/>
      <c r="C64" s="442">
        <v>31</v>
      </c>
      <c r="D64" s="441"/>
      <c r="E64" s="442" t="s">
        <v>17</v>
      </c>
      <c r="F64" s="442" t="s">
        <v>15</v>
      </c>
      <c r="G64" s="442" t="s">
        <v>22</v>
      </c>
      <c r="H64" s="586" t="s">
        <v>28</v>
      </c>
      <c r="I64" s="341" t="s">
        <v>24</v>
      </c>
      <c r="J64" s="443">
        <v>3</v>
      </c>
      <c r="K64" s="441"/>
      <c r="L64" s="441"/>
      <c r="M64" s="442"/>
      <c r="N64" s="442"/>
      <c r="O64" s="442"/>
      <c r="P64" s="341" t="s">
        <v>291</v>
      </c>
      <c r="Q64" s="585" t="s">
        <v>288</v>
      </c>
      <c r="R64" s="441"/>
      <c r="S64" s="441"/>
      <c r="T64" s="441"/>
      <c r="U64" s="441"/>
      <c r="V64" s="441"/>
      <c r="W64" s="441"/>
    </row>
    <row r="65" spans="1:23">
      <c r="A65" s="343"/>
      <c r="B65" s="441"/>
      <c r="C65" s="442">
        <v>31</v>
      </c>
      <c r="D65" s="441"/>
      <c r="E65" s="442" t="s">
        <v>18</v>
      </c>
      <c r="F65" s="442" t="s">
        <v>16</v>
      </c>
      <c r="G65" s="341" t="s">
        <v>57</v>
      </c>
      <c r="H65" s="442" t="s">
        <v>61</v>
      </c>
      <c r="I65" s="442" t="s">
        <v>863</v>
      </c>
      <c r="J65" s="443">
        <v>4</v>
      </c>
      <c r="K65" s="441"/>
      <c r="L65" s="441"/>
      <c r="M65" s="442"/>
      <c r="N65" s="442"/>
      <c r="O65" s="442"/>
      <c r="P65" s="341" t="s">
        <v>291</v>
      </c>
      <c r="Q65" s="585" t="s">
        <v>288</v>
      </c>
      <c r="R65" s="441" t="s">
        <v>1131</v>
      </c>
      <c r="S65" s="441"/>
      <c r="T65" s="441"/>
      <c r="U65" s="441"/>
      <c r="V65" s="441"/>
      <c r="W65" s="441"/>
    </row>
    <row r="66" spans="1:23">
      <c r="A66" s="343"/>
      <c r="B66" s="441"/>
      <c r="C66" s="442">
        <v>32</v>
      </c>
      <c r="D66" s="441"/>
      <c r="E66" s="442" t="s">
        <v>17</v>
      </c>
      <c r="F66" s="442" t="s">
        <v>14</v>
      </c>
      <c r="G66" s="442" t="s">
        <v>22</v>
      </c>
      <c r="H66" s="442" t="s">
        <v>28</v>
      </c>
      <c r="I66" s="442" t="s">
        <v>24</v>
      </c>
      <c r="J66" s="443">
        <v>3</v>
      </c>
      <c r="K66" s="441"/>
      <c r="L66" s="441"/>
      <c r="M66" s="442"/>
      <c r="N66" s="442"/>
      <c r="O66" s="442"/>
      <c r="P66" s="341" t="s">
        <v>291</v>
      </c>
      <c r="Q66" s="585" t="s">
        <v>288</v>
      </c>
      <c r="R66" s="441"/>
      <c r="S66" s="441"/>
      <c r="T66" s="441"/>
      <c r="U66" s="441"/>
      <c r="V66" s="441"/>
      <c r="W66" s="441"/>
    </row>
    <row r="67" spans="1:23">
      <c r="A67" s="343"/>
      <c r="B67" s="441"/>
      <c r="C67" s="442">
        <v>33</v>
      </c>
      <c r="D67" s="441"/>
      <c r="E67" s="442" t="s">
        <v>17</v>
      </c>
      <c r="F67" s="563" t="s">
        <v>15</v>
      </c>
      <c r="G67" s="442" t="s">
        <v>22</v>
      </c>
      <c r="H67" s="442" t="s">
        <v>28</v>
      </c>
      <c r="I67" s="442" t="s">
        <v>24</v>
      </c>
      <c r="J67" s="443">
        <v>2</v>
      </c>
      <c r="K67" s="441"/>
      <c r="L67" s="441"/>
      <c r="M67" s="442"/>
      <c r="N67" s="442"/>
      <c r="O67" s="442"/>
      <c r="P67" s="341" t="s">
        <v>291</v>
      </c>
      <c r="Q67" s="585" t="s">
        <v>288</v>
      </c>
      <c r="R67" s="441"/>
      <c r="S67" s="441"/>
      <c r="T67" s="441"/>
      <c r="U67" s="441"/>
      <c r="V67" s="441"/>
      <c r="W67" s="441"/>
    </row>
    <row r="68" spans="1:23" s="450" customFormat="1">
      <c r="A68" s="350"/>
      <c r="B68" s="561"/>
      <c r="C68" s="563">
        <v>34</v>
      </c>
      <c r="D68" s="561"/>
      <c r="E68" s="563" t="s">
        <v>17</v>
      </c>
      <c r="F68" s="563" t="s">
        <v>14</v>
      </c>
      <c r="G68" s="563" t="s">
        <v>22</v>
      </c>
      <c r="H68" s="563" t="s">
        <v>28</v>
      </c>
      <c r="I68" s="563" t="s">
        <v>24</v>
      </c>
      <c r="J68" s="565">
        <v>3</v>
      </c>
      <c r="K68" s="561"/>
      <c r="L68" s="561"/>
      <c r="M68" s="563"/>
      <c r="N68" s="563"/>
      <c r="O68" s="563"/>
      <c r="P68" s="348" t="s">
        <v>291</v>
      </c>
      <c r="Q68" s="562" t="s">
        <v>288</v>
      </c>
      <c r="R68" s="561" t="s">
        <v>1130</v>
      </c>
      <c r="S68" s="561"/>
      <c r="T68" s="561"/>
      <c r="U68" s="561"/>
      <c r="V68" s="561"/>
      <c r="W68" s="561"/>
    </row>
    <row r="69" spans="1:23">
      <c r="A69" s="343"/>
      <c r="B69" s="441"/>
      <c r="C69" s="442">
        <v>33</v>
      </c>
      <c r="D69" s="441"/>
      <c r="E69" s="442" t="s">
        <v>17</v>
      </c>
      <c r="F69" s="442" t="s">
        <v>14</v>
      </c>
      <c r="G69" s="442" t="s">
        <v>22</v>
      </c>
      <c r="H69" s="442" t="s">
        <v>28</v>
      </c>
      <c r="I69" s="442" t="s">
        <v>24</v>
      </c>
      <c r="J69" s="443"/>
      <c r="K69" s="441"/>
      <c r="L69" s="441"/>
      <c r="M69" s="442"/>
      <c r="N69" s="442"/>
      <c r="O69" s="442" t="s">
        <v>28</v>
      </c>
      <c r="P69" s="341" t="s">
        <v>291</v>
      </c>
      <c r="Q69" s="585" t="s">
        <v>288</v>
      </c>
      <c r="R69" s="441"/>
      <c r="S69" s="441"/>
      <c r="T69" s="441"/>
      <c r="U69" s="441"/>
      <c r="V69" s="441"/>
      <c r="W69" s="441"/>
    </row>
    <row r="70" spans="1:23">
      <c r="A70" s="343"/>
      <c r="B70" s="441"/>
      <c r="C70" s="442">
        <v>34</v>
      </c>
      <c r="D70" s="441"/>
      <c r="E70" s="442" t="s">
        <v>17</v>
      </c>
      <c r="F70" s="442" t="s">
        <v>15</v>
      </c>
      <c r="G70" s="442" t="s">
        <v>22</v>
      </c>
      <c r="H70" s="442" t="s">
        <v>28</v>
      </c>
      <c r="I70" s="442" t="s">
        <v>24</v>
      </c>
      <c r="J70" s="443">
        <v>4</v>
      </c>
      <c r="K70" s="441"/>
      <c r="L70" s="441"/>
      <c r="M70" s="442"/>
      <c r="N70" s="442"/>
      <c r="O70" s="442"/>
      <c r="P70" s="341" t="s">
        <v>291</v>
      </c>
      <c r="Q70" s="585" t="s">
        <v>288</v>
      </c>
      <c r="R70" s="441"/>
      <c r="S70" s="441"/>
      <c r="T70" s="441"/>
      <c r="U70" s="441"/>
      <c r="V70" s="441"/>
      <c r="W70" s="441"/>
    </row>
    <row r="71" spans="1:23">
      <c r="A71" s="343"/>
      <c r="B71" s="441"/>
      <c r="C71" s="442">
        <v>35</v>
      </c>
      <c r="D71" s="441"/>
      <c r="E71" s="442" t="s">
        <v>17</v>
      </c>
      <c r="F71" s="442" t="s">
        <v>16</v>
      </c>
      <c r="G71" s="341" t="s">
        <v>57</v>
      </c>
      <c r="H71" s="442" t="s">
        <v>61</v>
      </c>
      <c r="I71" s="442" t="s">
        <v>863</v>
      </c>
      <c r="J71" s="443">
        <v>4</v>
      </c>
      <c r="K71" s="441"/>
      <c r="L71" s="441"/>
      <c r="M71" s="442"/>
      <c r="N71" s="442"/>
      <c r="O71" s="442"/>
      <c r="P71" s="341" t="s">
        <v>291</v>
      </c>
      <c r="Q71" s="585" t="s">
        <v>288</v>
      </c>
      <c r="R71" s="441"/>
      <c r="S71" s="441"/>
      <c r="T71" s="441"/>
      <c r="U71" s="441"/>
      <c r="V71" s="441"/>
      <c r="W71" s="441"/>
    </row>
    <row r="72" spans="1:23">
      <c r="A72" s="343"/>
      <c r="B72" s="441"/>
      <c r="C72" s="442">
        <v>36</v>
      </c>
      <c r="D72" s="441"/>
      <c r="E72" s="442" t="s">
        <v>17</v>
      </c>
      <c r="F72" s="442" t="s">
        <v>14</v>
      </c>
      <c r="G72" s="442" t="s">
        <v>22</v>
      </c>
      <c r="H72" s="442" t="s">
        <v>28</v>
      </c>
      <c r="I72" s="442" t="s">
        <v>24</v>
      </c>
      <c r="J72" s="443">
        <v>2</v>
      </c>
      <c r="K72" s="441"/>
      <c r="L72" s="441"/>
      <c r="M72" s="442"/>
      <c r="N72" s="442"/>
      <c r="O72" s="442"/>
      <c r="P72" s="341" t="s">
        <v>291</v>
      </c>
      <c r="Q72" s="585" t="s">
        <v>289</v>
      </c>
      <c r="R72" s="441"/>
      <c r="S72" s="441"/>
      <c r="T72" s="441"/>
      <c r="U72" s="441"/>
      <c r="V72" s="441"/>
      <c r="W72" s="441"/>
    </row>
    <row r="73" spans="1:23">
      <c r="A73" s="343"/>
      <c r="B73" s="441"/>
      <c r="C73" s="442">
        <v>36</v>
      </c>
      <c r="D73" s="441"/>
      <c r="E73" s="442" t="s">
        <v>18</v>
      </c>
      <c r="F73" s="442" t="s">
        <v>15</v>
      </c>
      <c r="G73" s="442" t="s">
        <v>22</v>
      </c>
      <c r="H73" s="442" t="s">
        <v>28</v>
      </c>
      <c r="I73" s="442" t="s">
        <v>24</v>
      </c>
      <c r="J73" s="443">
        <v>2</v>
      </c>
      <c r="K73" s="441"/>
      <c r="L73" s="441"/>
      <c r="M73" s="442"/>
      <c r="N73" s="442"/>
      <c r="O73" s="442"/>
      <c r="P73" s="341" t="s">
        <v>291</v>
      </c>
      <c r="Q73" s="585" t="s">
        <v>289</v>
      </c>
      <c r="R73" s="441"/>
      <c r="S73" s="441"/>
      <c r="T73" s="441"/>
      <c r="U73" s="441"/>
      <c r="V73" s="441"/>
      <c r="W73" s="441"/>
    </row>
    <row r="74" spans="1:23">
      <c r="A74" s="343"/>
      <c r="B74" s="441"/>
      <c r="C74" s="442">
        <v>37</v>
      </c>
      <c r="D74" s="441"/>
      <c r="E74" s="442" t="s">
        <v>18</v>
      </c>
      <c r="F74" s="442" t="s">
        <v>15</v>
      </c>
      <c r="G74" s="442" t="s">
        <v>19</v>
      </c>
      <c r="H74" s="442" t="s">
        <v>28</v>
      </c>
      <c r="I74" s="442" t="s">
        <v>24</v>
      </c>
      <c r="J74" s="443">
        <v>2</v>
      </c>
      <c r="K74" s="441"/>
      <c r="L74" s="441"/>
      <c r="M74" s="442" t="s">
        <v>50</v>
      </c>
      <c r="N74" s="442"/>
      <c r="O74" s="442"/>
      <c r="P74" s="341" t="s">
        <v>291</v>
      </c>
      <c r="Q74" s="585" t="s">
        <v>289</v>
      </c>
      <c r="R74" s="441"/>
      <c r="S74" s="441"/>
      <c r="T74" s="441"/>
      <c r="U74" s="441"/>
      <c r="V74" s="441"/>
      <c r="W74" s="441"/>
    </row>
    <row r="75" spans="1:23">
      <c r="A75" s="343"/>
      <c r="B75" s="441"/>
      <c r="C75" s="442">
        <v>38</v>
      </c>
      <c r="D75" s="441"/>
      <c r="E75" s="442" t="s">
        <v>18</v>
      </c>
      <c r="F75" s="442" t="s">
        <v>14</v>
      </c>
      <c r="G75" s="442" t="s">
        <v>19</v>
      </c>
      <c r="H75" s="442" t="s">
        <v>28</v>
      </c>
      <c r="I75" s="442" t="s">
        <v>24</v>
      </c>
      <c r="J75" s="565">
        <v>3</v>
      </c>
      <c r="K75" s="441"/>
      <c r="L75" s="441"/>
      <c r="M75" s="442"/>
      <c r="N75" s="442"/>
      <c r="O75" s="442"/>
      <c r="P75" s="341" t="s">
        <v>291</v>
      </c>
      <c r="Q75" s="585" t="s">
        <v>289</v>
      </c>
      <c r="R75" s="441"/>
      <c r="S75" s="441"/>
      <c r="T75" s="441"/>
      <c r="U75" s="441"/>
      <c r="V75" s="441"/>
      <c r="W75" s="441"/>
    </row>
    <row r="76" spans="1:23">
      <c r="A76" s="343"/>
      <c r="B76" s="441"/>
      <c r="C76" s="442">
        <v>38</v>
      </c>
      <c r="D76" s="441"/>
      <c r="E76" s="442" t="s">
        <v>18</v>
      </c>
      <c r="F76" s="442" t="s">
        <v>15</v>
      </c>
      <c r="G76" s="442" t="s">
        <v>19</v>
      </c>
      <c r="H76" s="442" t="s">
        <v>28</v>
      </c>
      <c r="I76" s="442" t="s">
        <v>24</v>
      </c>
      <c r="J76" s="443">
        <v>3</v>
      </c>
      <c r="K76" s="441"/>
      <c r="L76" s="441"/>
      <c r="M76" s="442"/>
      <c r="N76" s="442"/>
      <c r="O76" s="442"/>
      <c r="P76" s="341" t="s">
        <v>291</v>
      </c>
      <c r="Q76" s="585" t="s">
        <v>289</v>
      </c>
      <c r="R76" s="441"/>
      <c r="S76" s="441"/>
      <c r="T76" s="441"/>
      <c r="U76" s="441"/>
      <c r="V76" s="441"/>
      <c r="W76" s="441"/>
    </row>
    <row r="77" spans="1:23">
      <c r="A77" s="343"/>
      <c r="B77" s="441"/>
      <c r="C77" s="442">
        <v>39</v>
      </c>
      <c r="D77" s="441"/>
      <c r="E77" s="442" t="s">
        <v>17</v>
      </c>
      <c r="F77" s="442" t="s">
        <v>14</v>
      </c>
      <c r="G77" s="442" t="s">
        <v>22</v>
      </c>
      <c r="H77" s="442" t="s">
        <v>28</v>
      </c>
      <c r="I77" s="442" t="s">
        <v>24</v>
      </c>
      <c r="J77" s="443">
        <v>3</v>
      </c>
      <c r="K77" s="441"/>
      <c r="L77" s="441"/>
      <c r="M77" s="442"/>
      <c r="N77" s="442"/>
      <c r="O77" s="442"/>
      <c r="P77" s="341" t="s">
        <v>291</v>
      </c>
      <c r="Q77" s="585" t="s">
        <v>289</v>
      </c>
      <c r="R77" s="441"/>
      <c r="S77" s="441"/>
      <c r="T77" s="441"/>
      <c r="U77" s="441"/>
      <c r="V77" s="441"/>
      <c r="W77" s="441"/>
    </row>
    <row r="78" spans="1:23">
      <c r="A78" s="343"/>
      <c r="B78" s="441"/>
      <c r="C78" s="442">
        <v>39</v>
      </c>
      <c r="D78" s="441"/>
      <c r="E78" s="563" t="s">
        <v>17</v>
      </c>
      <c r="F78" s="442" t="s">
        <v>15</v>
      </c>
      <c r="G78" s="442" t="s">
        <v>22</v>
      </c>
      <c r="H78" s="442" t="s">
        <v>28</v>
      </c>
      <c r="I78" s="442" t="s">
        <v>24</v>
      </c>
      <c r="J78" s="443">
        <v>3</v>
      </c>
      <c r="K78" s="441"/>
      <c r="L78" s="441"/>
      <c r="M78" s="442"/>
      <c r="N78" s="442"/>
      <c r="O78" s="442"/>
      <c r="P78" s="341" t="s">
        <v>291</v>
      </c>
      <c r="Q78" s="585" t="s">
        <v>289</v>
      </c>
      <c r="R78" s="441"/>
      <c r="S78" s="441"/>
      <c r="T78" s="441"/>
      <c r="U78" s="441"/>
      <c r="V78" s="441"/>
      <c r="W78" s="441"/>
    </row>
    <row r="79" spans="1:23">
      <c r="A79" s="343"/>
      <c r="B79" s="441"/>
      <c r="C79" s="442">
        <v>40</v>
      </c>
      <c r="D79" s="441"/>
      <c r="E79" s="442" t="s">
        <v>18</v>
      </c>
      <c r="F79" s="442" t="s">
        <v>14</v>
      </c>
      <c r="G79" s="442" t="s">
        <v>22</v>
      </c>
      <c r="H79" s="442" t="s">
        <v>28</v>
      </c>
      <c r="I79" s="442" t="s">
        <v>24</v>
      </c>
      <c r="J79" s="443">
        <v>3</v>
      </c>
      <c r="K79" s="441"/>
      <c r="L79" s="441"/>
      <c r="M79" s="442" t="s">
        <v>50</v>
      </c>
      <c r="N79" s="442"/>
      <c r="O79" s="442"/>
      <c r="P79" s="341" t="s">
        <v>291</v>
      </c>
      <c r="Q79" s="585" t="s">
        <v>288</v>
      </c>
      <c r="R79" s="441"/>
      <c r="S79" s="441"/>
      <c r="T79" s="441"/>
      <c r="U79" s="441"/>
      <c r="V79" s="441"/>
      <c r="W79" s="441"/>
    </row>
    <row r="80" spans="1:23">
      <c r="A80" s="343"/>
      <c r="B80" s="441"/>
      <c r="C80" s="442">
        <v>40</v>
      </c>
      <c r="D80" s="441"/>
      <c r="E80" s="442" t="s">
        <v>18</v>
      </c>
      <c r="F80" s="442" t="s">
        <v>15</v>
      </c>
      <c r="G80" s="442" t="s">
        <v>22</v>
      </c>
      <c r="H80" s="442" t="s">
        <v>28</v>
      </c>
      <c r="I80" s="442" t="s">
        <v>24</v>
      </c>
      <c r="J80" s="443">
        <v>3</v>
      </c>
      <c r="K80" s="441"/>
      <c r="L80" s="441"/>
      <c r="M80" s="442" t="s">
        <v>50</v>
      </c>
      <c r="N80" s="442"/>
      <c r="O80" s="442"/>
      <c r="P80" s="341" t="s">
        <v>291</v>
      </c>
      <c r="Q80" s="585" t="s">
        <v>288</v>
      </c>
      <c r="R80" s="441"/>
      <c r="S80" s="441"/>
      <c r="T80" s="441"/>
      <c r="U80" s="441"/>
      <c r="V80" s="441"/>
      <c r="W80" s="441"/>
    </row>
    <row r="81" spans="1:23">
      <c r="A81" s="343"/>
      <c r="B81" s="441"/>
      <c r="C81" s="442">
        <v>41</v>
      </c>
      <c r="D81" s="441"/>
      <c r="E81" s="442" t="s">
        <v>17</v>
      </c>
      <c r="F81" s="442" t="s">
        <v>14</v>
      </c>
      <c r="G81" s="442" t="s">
        <v>22</v>
      </c>
      <c r="H81" s="442" t="s">
        <v>28</v>
      </c>
      <c r="I81" s="442" t="s">
        <v>24</v>
      </c>
      <c r="J81" s="565">
        <v>3</v>
      </c>
      <c r="K81" s="441"/>
      <c r="L81" s="441"/>
      <c r="M81" s="442"/>
      <c r="N81" s="442"/>
      <c r="O81" s="442"/>
      <c r="P81" s="341" t="s">
        <v>291</v>
      </c>
      <c r="Q81" s="585" t="s">
        <v>288</v>
      </c>
      <c r="R81" s="441"/>
      <c r="S81" s="441"/>
      <c r="T81" s="441"/>
      <c r="U81" s="441"/>
      <c r="V81" s="441"/>
      <c r="W81" s="441"/>
    </row>
    <row r="82" spans="1:23">
      <c r="A82" s="343"/>
      <c r="B82" s="441"/>
      <c r="C82" s="442">
        <v>41</v>
      </c>
      <c r="D82" s="441"/>
      <c r="E82" s="442" t="s">
        <v>17</v>
      </c>
      <c r="F82" s="442" t="s">
        <v>15</v>
      </c>
      <c r="G82" s="442" t="s">
        <v>22</v>
      </c>
      <c r="H82" s="442" t="s">
        <v>28</v>
      </c>
      <c r="I82" s="442" t="s">
        <v>24</v>
      </c>
      <c r="J82" s="443">
        <v>4</v>
      </c>
      <c r="K82" s="441"/>
      <c r="L82" s="441"/>
      <c r="M82" s="442"/>
      <c r="N82" s="442"/>
      <c r="O82" s="442"/>
      <c r="P82" s="341" t="s">
        <v>291</v>
      </c>
      <c r="Q82" s="585" t="s">
        <v>288</v>
      </c>
      <c r="R82" s="441"/>
      <c r="S82" s="441"/>
      <c r="T82" s="441"/>
      <c r="U82" s="441"/>
      <c r="V82" s="441"/>
      <c r="W82" s="441"/>
    </row>
    <row r="83" spans="1:23">
      <c r="A83" s="343"/>
      <c r="B83" s="441"/>
      <c r="C83" s="442">
        <v>43</v>
      </c>
      <c r="D83" s="441"/>
      <c r="E83" s="442" t="s">
        <v>18</v>
      </c>
      <c r="F83" s="442" t="s">
        <v>14</v>
      </c>
      <c r="G83" s="442" t="s">
        <v>22</v>
      </c>
      <c r="H83" s="442" t="s">
        <v>28</v>
      </c>
      <c r="I83" s="442" t="s">
        <v>26</v>
      </c>
      <c r="J83" s="443">
        <v>2</v>
      </c>
      <c r="K83" s="441"/>
      <c r="L83" s="441"/>
      <c r="M83" s="442" t="s">
        <v>50</v>
      </c>
      <c r="N83" s="442"/>
      <c r="O83" s="442"/>
      <c r="P83" s="341" t="s">
        <v>291</v>
      </c>
      <c r="Q83" s="585" t="s">
        <v>288</v>
      </c>
      <c r="R83" s="441"/>
      <c r="S83" s="441"/>
      <c r="T83" s="441"/>
      <c r="U83" s="441"/>
      <c r="V83" s="441"/>
      <c r="W83" s="441"/>
    </row>
    <row r="84" spans="1:23">
      <c r="A84" s="343"/>
      <c r="B84" s="441"/>
      <c r="C84" s="442">
        <v>43</v>
      </c>
      <c r="D84" s="441"/>
      <c r="E84" s="442" t="s">
        <v>18</v>
      </c>
      <c r="F84" s="442" t="s">
        <v>15</v>
      </c>
      <c r="G84" s="442" t="s">
        <v>22</v>
      </c>
      <c r="H84" s="442" t="s">
        <v>28</v>
      </c>
      <c r="I84" s="442" t="s">
        <v>25</v>
      </c>
      <c r="J84" s="443">
        <v>3</v>
      </c>
      <c r="K84" s="441"/>
      <c r="L84" s="441"/>
      <c r="M84" s="442" t="s">
        <v>50</v>
      </c>
      <c r="N84" s="442"/>
      <c r="O84" s="442"/>
      <c r="P84" s="341" t="s">
        <v>291</v>
      </c>
      <c r="Q84" s="585" t="s">
        <v>288</v>
      </c>
      <c r="R84" s="441"/>
      <c r="S84" s="441"/>
      <c r="T84" s="441"/>
      <c r="U84" s="441"/>
      <c r="V84" s="441"/>
      <c r="W84" s="441"/>
    </row>
    <row r="85" spans="1:23">
      <c r="A85" s="343"/>
      <c r="B85" s="441"/>
      <c r="C85" s="442">
        <v>44</v>
      </c>
      <c r="D85" s="441"/>
      <c r="E85" s="442" t="s">
        <v>18</v>
      </c>
      <c r="F85" s="442" t="s">
        <v>14</v>
      </c>
      <c r="G85" s="442" t="s">
        <v>19</v>
      </c>
      <c r="H85" s="442" t="s">
        <v>28</v>
      </c>
      <c r="I85" s="442" t="s">
        <v>24</v>
      </c>
      <c r="J85" s="443">
        <v>3</v>
      </c>
      <c r="K85" s="441"/>
      <c r="L85" s="441"/>
      <c r="M85" s="442"/>
      <c r="N85" s="442"/>
      <c r="O85" s="442"/>
      <c r="P85" s="341" t="s">
        <v>291</v>
      </c>
      <c r="Q85" s="585" t="s">
        <v>288</v>
      </c>
      <c r="R85" s="441"/>
      <c r="S85" s="441"/>
      <c r="T85" s="441"/>
      <c r="U85" s="441"/>
      <c r="V85" s="441"/>
      <c r="W85" s="441"/>
    </row>
    <row r="86" spans="1:23">
      <c r="A86" s="343"/>
      <c r="B86" s="441"/>
      <c r="C86" s="442">
        <v>44</v>
      </c>
      <c r="D86" s="441"/>
      <c r="E86" s="442" t="s">
        <v>18</v>
      </c>
      <c r="F86" s="442" t="s">
        <v>15</v>
      </c>
      <c r="G86" s="442" t="s">
        <v>19</v>
      </c>
      <c r="H86" s="442" t="s">
        <v>28</v>
      </c>
      <c r="I86" s="442" t="s">
        <v>24</v>
      </c>
      <c r="J86" s="443">
        <v>3</v>
      </c>
      <c r="K86" s="441"/>
      <c r="L86" s="441"/>
      <c r="M86" s="442"/>
      <c r="N86" s="442"/>
      <c r="O86" s="442"/>
      <c r="P86" s="341" t="s">
        <v>291</v>
      </c>
      <c r="Q86" s="585" t="s">
        <v>288</v>
      </c>
      <c r="R86" s="441"/>
      <c r="S86" s="441"/>
      <c r="T86" s="441"/>
      <c r="U86" s="441"/>
      <c r="V86" s="441"/>
      <c r="W86" s="441"/>
    </row>
    <row r="87" spans="1:23">
      <c r="A87" s="343"/>
      <c r="B87" s="441"/>
      <c r="C87" s="442">
        <v>45</v>
      </c>
      <c r="D87" s="441"/>
      <c r="E87" s="442" t="s">
        <v>17</v>
      </c>
      <c r="F87" s="442" t="s">
        <v>14</v>
      </c>
      <c r="G87" s="442" t="s">
        <v>19</v>
      </c>
      <c r="H87" s="442" t="s">
        <v>28</v>
      </c>
      <c r="I87" s="442" t="s">
        <v>24</v>
      </c>
      <c r="J87" s="443">
        <v>4</v>
      </c>
      <c r="K87" s="441"/>
      <c r="L87" s="441"/>
      <c r="M87" s="442"/>
      <c r="N87" s="442"/>
      <c r="O87" s="442"/>
      <c r="P87" s="341" t="s">
        <v>291</v>
      </c>
      <c r="Q87" s="585" t="s">
        <v>288</v>
      </c>
      <c r="R87" s="441"/>
      <c r="S87" s="441"/>
      <c r="T87" s="441"/>
      <c r="U87" s="441"/>
      <c r="V87" s="441"/>
      <c r="W87" s="441"/>
    </row>
    <row r="88" spans="1:23">
      <c r="A88" s="343"/>
      <c r="B88" s="441"/>
      <c r="C88" s="442">
        <v>45</v>
      </c>
      <c r="D88" s="441"/>
      <c r="E88" s="442" t="s">
        <v>17</v>
      </c>
      <c r="F88" s="442" t="s">
        <v>15</v>
      </c>
      <c r="G88" s="442" t="s">
        <v>19</v>
      </c>
      <c r="H88" s="442" t="s">
        <v>28</v>
      </c>
      <c r="I88" s="442" t="s">
        <v>24</v>
      </c>
      <c r="J88" s="443">
        <v>4</v>
      </c>
      <c r="K88" s="441"/>
      <c r="L88" s="441"/>
      <c r="M88" s="442" t="s">
        <v>50</v>
      </c>
      <c r="N88" s="442"/>
      <c r="O88" s="442"/>
      <c r="P88" s="341" t="s">
        <v>291</v>
      </c>
      <c r="Q88" s="585" t="s">
        <v>288</v>
      </c>
      <c r="R88" s="441"/>
      <c r="S88" s="441"/>
      <c r="T88" s="441"/>
      <c r="U88" s="441"/>
      <c r="V88" s="441"/>
      <c r="W88" s="441"/>
    </row>
    <row r="89" spans="1:23">
      <c r="A89" s="343"/>
      <c r="B89" s="441"/>
      <c r="C89" s="442">
        <v>46</v>
      </c>
      <c r="D89" s="441"/>
      <c r="E89" s="442" t="s">
        <v>17</v>
      </c>
      <c r="F89" s="442" t="s">
        <v>14</v>
      </c>
      <c r="G89" s="442" t="s">
        <v>19</v>
      </c>
      <c r="H89" s="442" t="s">
        <v>28</v>
      </c>
      <c r="I89" s="442" t="s">
        <v>24</v>
      </c>
      <c r="J89" s="443">
        <v>3</v>
      </c>
      <c r="K89" s="441"/>
      <c r="L89" s="441"/>
      <c r="M89" s="442"/>
      <c r="N89" s="442"/>
      <c r="O89" s="442"/>
      <c r="P89" s="341" t="s">
        <v>291</v>
      </c>
      <c r="Q89" s="585" t="s">
        <v>288</v>
      </c>
      <c r="R89" s="441"/>
      <c r="S89" s="441"/>
      <c r="T89" s="441"/>
      <c r="U89" s="441"/>
      <c r="V89" s="441"/>
      <c r="W89" s="441"/>
    </row>
    <row r="90" spans="1:23">
      <c r="A90" s="343"/>
      <c r="B90" s="441"/>
      <c r="C90" s="442">
        <v>46</v>
      </c>
      <c r="D90" s="441"/>
      <c r="E90" s="442" t="s">
        <v>17</v>
      </c>
      <c r="F90" s="442" t="s">
        <v>15</v>
      </c>
      <c r="G90" s="442" t="s">
        <v>19</v>
      </c>
      <c r="H90" s="442" t="s">
        <v>28</v>
      </c>
      <c r="I90" s="442" t="s">
        <v>24</v>
      </c>
      <c r="J90" s="443">
        <v>4</v>
      </c>
      <c r="K90" s="441"/>
      <c r="L90" s="441"/>
      <c r="M90" s="442"/>
      <c r="N90" s="442"/>
      <c r="O90" s="442"/>
      <c r="P90" s="341" t="s">
        <v>291</v>
      </c>
      <c r="Q90" s="585" t="s">
        <v>288</v>
      </c>
      <c r="R90" s="441"/>
      <c r="S90" s="441"/>
      <c r="T90" s="441"/>
      <c r="U90" s="441"/>
      <c r="V90" s="441"/>
      <c r="W90" s="441"/>
    </row>
    <row r="91" spans="1:23" s="450" customFormat="1">
      <c r="A91" s="350"/>
      <c r="B91" s="561"/>
      <c r="C91" s="563">
        <v>46</v>
      </c>
      <c r="D91" s="561"/>
      <c r="E91" s="563" t="s">
        <v>17</v>
      </c>
      <c r="F91" s="563" t="s">
        <v>14</v>
      </c>
      <c r="G91" s="563" t="s">
        <v>57</v>
      </c>
      <c r="H91" s="563" t="s">
        <v>61</v>
      </c>
      <c r="I91" s="563" t="s">
        <v>863</v>
      </c>
      <c r="J91" s="565">
        <v>4</v>
      </c>
      <c r="K91" s="561"/>
      <c r="L91" s="561"/>
      <c r="M91" s="563"/>
      <c r="N91" s="563"/>
      <c r="O91" s="563"/>
      <c r="P91" s="348" t="s">
        <v>291</v>
      </c>
      <c r="Q91" s="562" t="s">
        <v>288</v>
      </c>
      <c r="R91" s="561" t="s">
        <v>1129</v>
      </c>
      <c r="S91" s="561"/>
      <c r="T91" s="561"/>
      <c r="U91" s="561"/>
      <c r="V91" s="561"/>
      <c r="W91" s="561"/>
    </row>
    <row r="92" spans="1:23">
      <c r="A92" s="343"/>
      <c r="B92" s="441"/>
      <c r="C92" s="442">
        <v>47</v>
      </c>
      <c r="D92" s="441"/>
      <c r="E92" s="442" t="s">
        <v>17</v>
      </c>
      <c r="F92" s="442" t="s">
        <v>14</v>
      </c>
      <c r="G92" s="442" t="s">
        <v>19</v>
      </c>
      <c r="H92" s="442" t="s">
        <v>28</v>
      </c>
      <c r="I92" s="442" t="s">
        <v>24</v>
      </c>
      <c r="J92" s="443">
        <v>4</v>
      </c>
      <c r="K92" s="441"/>
      <c r="L92" s="441"/>
      <c r="M92" s="442"/>
      <c r="N92" s="442"/>
      <c r="O92" s="442"/>
      <c r="P92" s="341" t="s">
        <v>291</v>
      </c>
      <c r="Q92" s="585" t="s">
        <v>288</v>
      </c>
      <c r="R92" s="441"/>
      <c r="S92" s="441"/>
      <c r="T92" s="441"/>
      <c r="U92" s="441"/>
      <c r="V92" s="441"/>
      <c r="W92" s="441"/>
    </row>
    <row r="93" spans="1:23">
      <c r="A93" s="343"/>
      <c r="B93" s="441"/>
      <c r="C93" s="442">
        <v>47</v>
      </c>
      <c r="D93" s="441"/>
      <c r="E93" s="442" t="s">
        <v>17</v>
      </c>
      <c r="F93" s="442" t="s">
        <v>15</v>
      </c>
      <c r="G93" s="442" t="s">
        <v>19</v>
      </c>
      <c r="H93" s="442" t="s">
        <v>28</v>
      </c>
      <c r="I93" s="442" t="s">
        <v>24</v>
      </c>
      <c r="J93" s="443">
        <v>4</v>
      </c>
      <c r="K93" s="441"/>
      <c r="L93" s="441"/>
      <c r="M93" s="442"/>
      <c r="N93" s="442"/>
      <c r="O93" s="442"/>
      <c r="P93" s="341" t="s">
        <v>291</v>
      </c>
      <c r="Q93" s="585" t="s">
        <v>288</v>
      </c>
      <c r="R93" s="441"/>
      <c r="S93" s="441"/>
      <c r="T93" s="441"/>
      <c r="U93" s="441"/>
      <c r="V93" s="441"/>
      <c r="W93" s="441"/>
    </row>
    <row r="94" spans="1:23" s="450" customFormat="1">
      <c r="A94" s="350"/>
      <c r="B94" s="561"/>
      <c r="C94" s="563">
        <v>48</v>
      </c>
      <c r="D94" s="561"/>
      <c r="E94" s="563" t="s">
        <v>17</v>
      </c>
      <c r="F94" s="563" t="s">
        <v>14</v>
      </c>
      <c r="G94" s="563" t="s">
        <v>19</v>
      </c>
      <c r="H94" s="563" t="s">
        <v>28</v>
      </c>
      <c r="I94" s="563" t="s">
        <v>24</v>
      </c>
      <c r="J94" s="565">
        <v>1</v>
      </c>
      <c r="K94" s="561"/>
      <c r="L94" s="561"/>
      <c r="M94" s="563"/>
      <c r="N94" s="563" t="s">
        <v>545</v>
      </c>
      <c r="O94" s="563"/>
      <c r="P94" s="348" t="s">
        <v>291</v>
      </c>
      <c r="Q94" s="562" t="s">
        <v>288</v>
      </c>
      <c r="R94" s="561"/>
      <c r="S94" s="561"/>
      <c r="T94" s="561"/>
      <c r="U94" s="561"/>
      <c r="V94" s="561"/>
      <c r="W94" s="561"/>
    </row>
    <row r="95" spans="1:23" s="450" customFormat="1">
      <c r="A95" s="350"/>
      <c r="B95" s="561"/>
      <c r="C95" s="563">
        <v>48</v>
      </c>
      <c r="D95" s="561"/>
      <c r="E95" s="563" t="s">
        <v>18</v>
      </c>
      <c r="F95" s="563" t="s">
        <v>15</v>
      </c>
      <c r="G95" s="563" t="s">
        <v>19</v>
      </c>
      <c r="H95" s="563" t="s">
        <v>28</v>
      </c>
      <c r="I95" s="563" t="s">
        <v>24</v>
      </c>
      <c r="J95" s="565">
        <v>1</v>
      </c>
      <c r="K95" s="561"/>
      <c r="L95" s="561"/>
      <c r="M95" s="563"/>
      <c r="N95" s="563" t="s">
        <v>545</v>
      </c>
      <c r="O95" s="563"/>
      <c r="P95" s="348" t="s">
        <v>291</v>
      </c>
      <c r="Q95" s="562" t="s">
        <v>288</v>
      </c>
      <c r="R95" s="561"/>
      <c r="S95" s="561"/>
      <c r="T95" s="561"/>
      <c r="U95" s="561"/>
      <c r="V95" s="561"/>
      <c r="W95" s="561"/>
    </row>
    <row r="96" spans="1:23">
      <c r="A96" s="343"/>
      <c r="B96" s="441"/>
      <c r="C96" s="442">
        <v>49</v>
      </c>
      <c r="D96" s="441"/>
      <c r="E96" s="442" t="s">
        <v>17</v>
      </c>
      <c r="F96" s="442" t="s">
        <v>14</v>
      </c>
      <c r="G96" s="442" t="s">
        <v>19</v>
      </c>
      <c r="H96" s="442" t="s">
        <v>28</v>
      </c>
      <c r="I96" s="442" t="s">
        <v>24</v>
      </c>
      <c r="J96" s="443">
        <v>3</v>
      </c>
      <c r="K96" s="441"/>
      <c r="L96" s="441"/>
      <c r="M96" s="442"/>
      <c r="N96" s="563"/>
      <c r="O96" s="442"/>
      <c r="P96" s="341" t="s">
        <v>291</v>
      </c>
      <c r="Q96" s="585" t="s">
        <v>288</v>
      </c>
      <c r="R96" s="441"/>
      <c r="S96" s="441"/>
      <c r="T96" s="441"/>
      <c r="U96" s="441"/>
      <c r="V96" s="441"/>
      <c r="W96" s="441"/>
    </row>
    <row r="97" spans="1:23">
      <c r="A97" s="343"/>
      <c r="B97" s="441"/>
      <c r="C97" s="442">
        <v>49</v>
      </c>
      <c r="D97" s="441"/>
      <c r="E97" s="442" t="s">
        <v>17</v>
      </c>
      <c r="F97" s="442" t="s">
        <v>14</v>
      </c>
      <c r="G97" s="442" t="s">
        <v>19</v>
      </c>
      <c r="H97" s="442" t="s">
        <v>28</v>
      </c>
      <c r="I97" s="442" t="s">
        <v>24</v>
      </c>
      <c r="J97" s="443">
        <v>3</v>
      </c>
      <c r="K97" s="441"/>
      <c r="L97" s="441"/>
      <c r="M97" s="442"/>
      <c r="N97" s="442"/>
      <c r="O97" s="442"/>
      <c r="P97" s="341" t="s">
        <v>291</v>
      </c>
      <c r="Q97" s="585" t="s">
        <v>288</v>
      </c>
      <c r="R97" s="441"/>
      <c r="S97" s="441"/>
      <c r="T97" s="441"/>
      <c r="U97" s="441"/>
      <c r="V97" s="441"/>
      <c r="W97" s="441"/>
    </row>
    <row r="98" spans="1:23">
      <c r="A98" s="343"/>
      <c r="B98" s="441"/>
      <c r="C98" s="442">
        <v>50</v>
      </c>
      <c r="D98" s="441"/>
      <c r="E98" s="442" t="s">
        <v>17</v>
      </c>
      <c r="F98" s="442" t="s">
        <v>14</v>
      </c>
      <c r="G98" s="442" t="s">
        <v>19</v>
      </c>
      <c r="H98" s="442" t="s">
        <v>28</v>
      </c>
      <c r="I98" s="442" t="s">
        <v>25</v>
      </c>
      <c r="J98" s="443">
        <v>2</v>
      </c>
      <c r="K98" s="441"/>
      <c r="L98" s="441"/>
      <c r="M98" s="442"/>
      <c r="N98" s="442"/>
      <c r="O98" s="442"/>
      <c r="P98" s="341" t="s">
        <v>291</v>
      </c>
      <c r="Q98" s="585" t="s">
        <v>288</v>
      </c>
      <c r="R98" s="441"/>
      <c r="S98" s="441"/>
      <c r="T98" s="441"/>
      <c r="U98" s="441"/>
      <c r="V98" s="441"/>
      <c r="W98" s="441"/>
    </row>
    <row r="99" spans="1:23">
      <c r="A99" s="343"/>
      <c r="B99" s="441"/>
      <c r="C99" s="442">
        <v>50</v>
      </c>
      <c r="D99" s="441"/>
      <c r="E99" s="442" t="s">
        <v>17</v>
      </c>
      <c r="F99" s="442" t="s">
        <v>15</v>
      </c>
      <c r="G99" s="442" t="s">
        <v>19</v>
      </c>
      <c r="H99" s="442" t="s">
        <v>28</v>
      </c>
      <c r="I99" s="442" t="s">
        <v>24</v>
      </c>
      <c r="J99" s="443">
        <v>3</v>
      </c>
      <c r="K99" s="441"/>
      <c r="L99" s="441"/>
      <c r="M99" s="442"/>
      <c r="N99" s="442"/>
      <c r="O99" s="442"/>
      <c r="P99" s="341" t="s">
        <v>291</v>
      </c>
      <c r="Q99" s="585" t="s">
        <v>288</v>
      </c>
      <c r="R99" s="441"/>
      <c r="S99" s="441"/>
      <c r="T99" s="441"/>
      <c r="U99" s="441"/>
      <c r="V99" s="441"/>
      <c r="W99" s="441"/>
    </row>
    <row r="100" spans="1:23">
      <c r="A100" s="343"/>
      <c r="B100" s="441"/>
      <c r="C100" s="442">
        <v>51</v>
      </c>
      <c r="D100" s="441"/>
      <c r="E100" s="442" t="s">
        <v>17</v>
      </c>
      <c r="F100" s="442" t="s">
        <v>14</v>
      </c>
      <c r="G100" s="442" t="s">
        <v>19</v>
      </c>
      <c r="H100" s="442" t="s">
        <v>28</v>
      </c>
      <c r="I100" s="442" t="s">
        <v>24</v>
      </c>
      <c r="J100" s="443">
        <v>4</v>
      </c>
      <c r="K100" s="441"/>
      <c r="L100" s="441"/>
      <c r="M100" s="442"/>
      <c r="N100" s="442"/>
      <c r="O100" s="442"/>
      <c r="P100" s="341" t="s">
        <v>291</v>
      </c>
      <c r="Q100" s="585" t="s">
        <v>288</v>
      </c>
      <c r="R100" s="441"/>
      <c r="S100" s="441"/>
      <c r="T100" s="441"/>
      <c r="U100" s="441"/>
      <c r="V100" s="441"/>
      <c r="W100" s="441"/>
    </row>
    <row r="101" spans="1:23">
      <c r="A101" s="343"/>
      <c r="B101" s="441"/>
      <c r="C101" s="442">
        <v>51</v>
      </c>
      <c r="D101" s="441"/>
      <c r="E101" s="442" t="s">
        <v>17</v>
      </c>
      <c r="F101" s="442" t="s">
        <v>15</v>
      </c>
      <c r="G101" s="442" t="s">
        <v>19</v>
      </c>
      <c r="H101" s="442" t="s">
        <v>28</v>
      </c>
      <c r="I101" s="442" t="s">
        <v>24</v>
      </c>
      <c r="J101" s="443">
        <v>4</v>
      </c>
      <c r="K101" s="441"/>
      <c r="L101" s="441"/>
      <c r="M101" s="442"/>
      <c r="N101" s="442"/>
      <c r="O101" s="442"/>
      <c r="P101" s="341" t="s">
        <v>291</v>
      </c>
      <c r="Q101" s="585" t="s">
        <v>288</v>
      </c>
      <c r="R101" s="441"/>
      <c r="S101" s="441"/>
      <c r="T101" s="441"/>
      <c r="U101" s="441"/>
      <c r="V101" s="441"/>
      <c r="W101" s="441"/>
    </row>
    <row r="102" spans="1:23">
      <c r="A102" s="343"/>
      <c r="B102" s="441"/>
      <c r="C102" s="442">
        <v>52</v>
      </c>
      <c r="D102" s="441"/>
      <c r="E102" s="442" t="s">
        <v>17</v>
      </c>
      <c r="F102" s="442" t="s">
        <v>14</v>
      </c>
      <c r="G102" s="442" t="s">
        <v>19</v>
      </c>
      <c r="H102" s="442" t="s">
        <v>28</v>
      </c>
      <c r="I102" s="442" t="s">
        <v>24</v>
      </c>
      <c r="J102" s="443">
        <v>2</v>
      </c>
      <c r="K102" s="441"/>
      <c r="L102" s="441"/>
      <c r="M102" s="442"/>
      <c r="N102" s="442"/>
      <c r="O102" s="442"/>
      <c r="P102" s="341" t="s">
        <v>291</v>
      </c>
      <c r="Q102" s="585" t="s">
        <v>288</v>
      </c>
      <c r="R102" s="441"/>
      <c r="S102" s="441"/>
      <c r="T102" s="441"/>
      <c r="U102" s="441"/>
      <c r="V102" s="441"/>
      <c r="W102" s="441"/>
    </row>
    <row r="103" spans="1:23">
      <c r="A103" s="343"/>
      <c r="B103" s="441"/>
      <c r="C103" s="442">
        <v>52</v>
      </c>
      <c r="D103" s="441"/>
      <c r="E103" s="442" t="s">
        <v>17</v>
      </c>
      <c r="F103" s="442" t="s">
        <v>15</v>
      </c>
      <c r="G103" s="442" t="s">
        <v>19</v>
      </c>
      <c r="H103" s="442" t="s">
        <v>28</v>
      </c>
      <c r="I103" s="442" t="s">
        <v>24</v>
      </c>
      <c r="J103" s="443">
        <v>3</v>
      </c>
      <c r="K103" s="441"/>
      <c r="L103" s="441"/>
      <c r="M103" s="442"/>
      <c r="N103" s="442"/>
      <c r="O103" s="442"/>
      <c r="P103" s="341" t="s">
        <v>291</v>
      </c>
      <c r="Q103" s="585" t="s">
        <v>288</v>
      </c>
      <c r="R103" s="441"/>
      <c r="S103" s="441"/>
      <c r="T103" s="441"/>
      <c r="U103" s="441"/>
      <c r="V103" s="441"/>
      <c r="W103" s="441"/>
    </row>
    <row r="104" spans="1:23">
      <c r="A104" s="343"/>
      <c r="B104" s="441"/>
      <c r="C104" s="442">
        <v>53</v>
      </c>
      <c r="D104" s="441"/>
      <c r="E104" s="442" t="s">
        <v>17</v>
      </c>
      <c r="F104" s="442" t="s">
        <v>14</v>
      </c>
      <c r="G104" s="442" t="s">
        <v>19</v>
      </c>
      <c r="H104" s="442" t="s">
        <v>28</v>
      </c>
      <c r="I104" s="442" t="s">
        <v>25</v>
      </c>
      <c r="J104" s="443">
        <v>3</v>
      </c>
      <c r="K104" s="441"/>
      <c r="L104" s="441"/>
      <c r="M104" s="442"/>
      <c r="N104" s="442"/>
      <c r="O104" s="442"/>
      <c r="P104" s="341" t="s">
        <v>291</v>
      </c>
      <c r="Q104" s="585" t="s">
        <v>288</v>
      </c>
      <c r="R104" s="441"/>
      <c r="S104" s="441"/>
      <c r="T104" s="441"/>
      <c r="U104" s="441"/>
      <c r="V104" s="441"/>
      <c r="W104" s="441"/>
    </row>
    <row r="105" spans="1:23">
      <c r="A105" s="343"/>
      <c r="B105" s="441"/>
      <c r="C105" s="442">
        <v>53</v>
      </c>
      <c r="D105" s="441"/>
      <c r="E105" s="442" t="s">
        <v>17</v>
      </c>
      <c r="F105" s="442" t="s">
        <v>15</v>
      </c>
      <c r="G105" s="442" t="s">
        <v>19</v>
      </c>
      <c r="H105" s="442" t="s">
        <v>28</v>
      </c>
      <c r="I105" s="442" t="s">
        <v>24</v>
      </c>
      <c r="J105" s="443">
        <v>3</v>
      </c>
      <c r="K105" s="441"/>
      <c r="L105" s="441"/>
      <c r="M105" s="442"/>
      <c r="N105" s="442"/>
      <c r="O105" s="442"/>
      <c r="P105" s="341" t="s">
        <v>291</v>
      </c>
      <c r="Q105" s="585" t="s">
        <v>288</v>
      </c>
      <c r="R105" s="441"/>
      <c r="S105" s="441"/>
      <c r="T105" s="441"/>
      <c r="U105" s="441"/>
      <c r="V105" s="441"/>
      <c r="W105" s="441"/>
    </row>
    <row r="106" spans="1:23">
      <c r="A106" s="343"/>
      <c r="B106" s="441"/>
      <c r="C106" s="442">
        <v>54</v>
      </c>
      <c r="D106" s="441"/>
      <c r="E106" s="442" t="s">
        <v>17</v>
      </c>
      <c r="F106" s="442" t="s">
        <v>15</v>
      </c>
      <c r="G106" s="442" t="s">
        <v>19</v>
      </c>
      <c r="H106" s="442" t="s">
        <v>28</v>
      </c>
      <c r="I106" s="442" t="s">
        <v>26</v>
      </c>
      <c r="J106" s="443">
        <v>4</v>
      </c>
      <c r="K106" s="441"/>
      <c r="L106" s="441"/>
      <c r="M106" s="442"/>
      <c r="N106" s="442"/>
      <c r="O106" s="442"/>
      <c r="P106" s="341" t="s">
        <v>286</v>
      </c>
      <c r="Q106" s="585" t="s">
        <v>288</v>
      </c>
      <c r="R106" s="441"/>
      <c r="S106" s="441"/>
      <c r="T106" s="441"/>
      <c r="U106" s="441"/>
      <c r="V106" s="441"/>
      <c r="W106" s="441"/>
    </row>
    <row r="107" spans="1:23">
      <c r="A107" s="343"/>
      <c r="B107" s="441"/>
      <c r="C107" s="442">
        <v>54</v>
      </c>
      <c r="D107" s="441"/>
      <c r="E107" s="442" t="s">
        <v>17</v>
      </c>
      <c r="F107" s="442" t="s">
        <v>14</v>
      </c>
      <c r="G107" s="442" t="s">
        <v>19</v>
      </c>
      <c r="H107" s="442" t="s">
        <v>28</v>
      </c>
      <c r="I107" s="442" t="s">
        <v>24</v>
      </c>
      <c r="J107" s="443">
        <v>2</v>
      </c>
      <c r="K107" s="441"/>
      <c r="L107" s="441"/>
      <c r="M107" s="442"/>
      <c r="N107" s="442"/>
      <c r="O107" s="442"/>
      <c r="P107" s="341" t="s">
        <v>286</v>
      </c>
      <c r="Q107" s="585" t="s">
        <v>288</v>
      </c>
      <c r="R107" s="441"/>
      <c r="S107" s="441"/>
      <c r="T107" s="441"/>
      <c r="U107" s="441"/>
      <c r="V107" s="441"/>
      <c r="W107" s="441"/>
    </row>
    <row r="108" spans="1:23">
      <c r="A108" s="343"/>
      <c r="B108" s="441"/>
      <c r="C108" s="442">
        <v>55</v>
      </c>
      <c r="D108" s="441"/>
      <c r="E108" s="442" t="s">
        <v>18</v>
      </c>
      <c r="F108" s="442" t="s">
        <v>15</v>
      </c>
      <c r="G108" s="442" t="s">
        <v>19</v>
      </c>
      <c r="H108" s="442" t="s">
        <v>28</v>
      </c>
      <c r="I108" s="442" t="s">
        <v>24</v>
      </c>
      <c r="J108" s="443">
        <v>4</v>
      </c>
      <c r="K108" s="441"/>
      <c r="L108" s="441"/>
      <c r="M108" s="442"/>
      <c r="N108" s="442"/>
      <c r="O108" s="442"/>
      <c r="P108" s="341" t="s">
        <v>286</v>
      </c>
      <c r="Q108" s="585" t="s">
        <v>288</v>
      </c>
      <c r="R108" s="441"/>
      <c r="S108" s="441"/>
      <c r="T108" s="441"/>
      <c r="U108" s="441"/>
      <c r="V108" s="441"/>
      <c r="W108" s="441"/>
    </row>
    <row r="109" spans="1:23">
      <c r="A109" s="343"/>
      <c r="B109" s="441"/>
      <c r="C109" s="442">
        <v>55</v>
      </c>
      <c r="D109" s="441"/>
      <c r="E109" s="442" t="s">
        <v>17</v>
      </c>
      <c r="F109" s="442" t="s">
        <v>14</v>
      </c>
      <c r="G109" s="442" t="s">
        <v>19</v>
      </c>
      <c r="H109" s="442" t="s">
        <v>28</v>
      </c>
      <c r="I109" s="442" t="s">
        <v>24</v>
      </c>
      <c r="J109" s="443">
        <v>4</v>
      </c>
      <c r="K109" s="441"/>
      <c r="L109" s="441"/>
      <c r="M109" s="442"/>
      <c r="N109" s="442"/>
      <c r="O109" s="442"/>
      <c r="P109" s="341" t="s">
        <v>286</v>
      </c>
      <c r="Q109" s="585" t="s">
        <v>288</v>
      </c>
      <c r="R109" s="441"/>
      <c r="S109" s="441"/>
      <c r="T109" s="441"/>
      <c r="U109" s="441"/>
      <c r="V109" s="441"/>
      <c r="W109" s="441"/>
    </row>
    <row r="110" spans="1:23">
      <c r="A110" s="343"/>
      <c r="B110" s="441"/>
      <c r="C110" s="442">
        <v>56</v>
      </c>
      <c r="D110" s="441"/>
      <c r="E110" s="442" t="s">
        <v>18</v>
      </c>
      <c r="F110" s="442" t="s">
        <v>14</v>
      </c>
      <c r="G110" s="442" t="s">
        <v>19</v>
      </c>
      <c r="H110" s="442" t="s">
        <v>28</v>
      </c>
      <c r="I110" s="442" t="s">
        <v>26</v>
      </c>
      <c r="J110" s="443">
        <v>2</v>
      </c>
      <c r="K110" s="441"/>
      <c r="L110" s="441"/>
      <c r="M110" s="442"/>
      <c r="N110" s="442"/>
      <c r="O110" s="442"/>
      <c r="P110" s="341" t="s">
        <v>286</v>
      </c>
      <c r="Q110" s="585" t="s">
        <v>288</v>
      </c>
      <c r="R110" s="441"/>
      <c r="S110" s="441"/>
      <c r="T110" s="441"/>
      <c r="U110" s="441"/>
      <c r="V110" s="441"/>
      <c r="W110" s="441"/>
    </row>
    <row r="111" spans="1:23">
      <c r="A111" s="343"/>
      <c r="B111" s="441"/>
      <c r="C111" s="442">
        <v>56</v>
      </c>
      <c r="D111" s="441"/>
      <c r="E111" s="442" t="s">
        <v>18</v>
      </c>
      <c r="F111" s="442" t="s">
        <v>15</v>
      </c>
      <c r="G111" s="442" t="s">
        <v>19</v>
      </c>
      <c r="H111" s="442" t="s">
        <v>28</v>
      </c>
      <c r="I111" s="442" t="s">
        <v>24</v>
      </c>
      <c r="J111" s="443">
        <v>2</v>
      </c>
      <c r="K111" s="441"/>
      <c r="L111" s="441"/>
      <c r="M111" s="442"/>
      <c r="N111" s="442"/>
      <c r="O111" s="442"/>
      <c r="P111" s="341" t="s">
        <v>286</v>
      </c>
      <c r="Q111" s="585" t="s">
        <v>288</v>
      </c>
      <c r="R111" s="441"/>
      <c r="S111" s="441"/>
      <c r="T111" s="441"/>
      <c r="U111" s="441"/>
      <c r="V111" s="441"/>
      <c r="W111" s="441"/>
    </row>
    <row r="112" spans="1:23">
      <c r="A112" s="343"/>
      <c r="B112" s="441"/>
      <c r="C112" s="442">
        <v>57</v>
      </c>
      <c r="D112" s="441"/>
      <c r="E112" s="442" t="s">
        <v>18</v>
      </c>
      <c r="F112" s="442" t="s">
        <v>14</v>
      </c>
      <c r="G112" s="442" t="s">
        <v>19</v>
      </c>
      <c r="H112" s="442" t="s">
        <v>28</v>
      </c>
      <c r="I112" s="442" t="s">
        <v>24</v>
      </c>
      <c r="J112" s="443">
        <v>3</v>
      </c>
      <c r="K112" s="441"/>
      <c r="L112" s="441"/>
      <c r="M112" s="442"/>
      <c r="N112" s="442"/>
      <c r="O112" s="442"/>
      <c r="P112" s="341" t="s">
        <v>286</v>
      </c>
      <c r="Q112" s="585" t="s">
        <v>288</v>
      </c>
      <c r="R112" s="441"/>
      <c r="S112" s="441"/>
      <c r="T112" s="441"/>
      <c r="U112" s="441"/>
      <c r="V112" s="441"/>
      <c r="W112" s="441"/>
    </row>
    <row r="113" spans="1:23">
      <c r="A113" s="343"/>
      <c r="B113" s="441"/>
      <c r="C113" s="442">
        <v>57</v>
      </c>
      <c r="D113" s="441"/>
      <c r="E113" s="442" t="s">
        <v>18</v>
      </c>
      <c r="F113" s="442" t="s">
        <v>15</v>
      </c>
      <c r="G113" s="442" t="s">
        <v>19</v>
      </c>
      <c r="H113" s="442" t="s">
        <v>28</v>
      </c>
      <c r="I113" s="442" t="s">
        <v>25</v>
      </c>
      <c r="J113" s="443">
        <v>3</v>
      </c>
      <c r="K113" s="441"/>
      <c r="L113" s="441"/>
      <c r="M113" s="442"/>
      <c r="N113" s="442"/>
      <c r="O113" s="442"/>
      <c r="P113" s="341" t="s">
        <v>286</v>
      </c>
      <c r="Q113" s="584" t="s">
        <v>290</v>
      </c>
      <c r="R113" s="441"/>
      <c r="S113" s="441"/>
      <c r="T113" s="441"/>
      <c r="U113" s="441"/>
      <c r="V113" s="441"/>
      <c r="W113" s="441"/>
    </row>
    <row r="114" spans="1:23">
      <c r="A114" s="343"/>
      <c r="B114" s="441"/>
      <c r="C114" s="442">
        <v>58</v>
      </c>
      <c r="D114" s="441"/>
      <c r="E114" s="442" t="s">
        <v>18</v>
      </c>
      <c r="F114" s="442" t="s">
        <v>15</v>
      </c>
      <c r="G114" s="442" t="s">
        <v>19</v>
      </c>
      <c r="H114" s="442" t="s">
        <v>28</v>
      </c>
      <c r="I114" s="442" t="s">
        <v>24</v>
      </c>
      <c r="J114" s="443">
        <v>3</v>
      </c>
      <c r="K114" s="441"/>
      <c r="L114" s="441"/>
      <c r="M114" s="442"/>
      <c r="N114" s="442"/>
      <c r="O114" s="442"/>
      <c r="P114" s="341" t="s">
        <v>286</v>
      </c>
      <c r="Q114" s="584" t="s">
        <v>290</v>
      </c>
      <c r="R114" s="441"/>
      <c r="S114" s="441"/>
      <c r="T114" s="441"/>
      <c r="U114" s="441"/>
      <c r="V114" s="441"/>
      <c r="W114" s="441"/>
    </row>
    <row r="115" spans="1:23">
      <c r="A115" s="343"/>
      <c r="B115" s="441"/>
      <c r="C115" s="442">
        <v>58</v>
      </c>
      <c r="D115" s="441"/>
      <c r="E115" s="442" t="s">
        <v>18</v>
      </c>
      <c r="F115" s="442" t="s">
        <v>14</v>
      </c>
      <c r="G115" s="442" t="s">
        <v>19</v>
      </c>
      <c r="H115" s="442" t="s">
        <v>28</v>
      </c>
      <c r="I115" s="442" t="s">
        <v>26</v>
      </c>
      <c r="J115" s="443">
        <v>2</v>
      </c>
      <c r="K115" s="441"/>
      <c r="L115" s="441"/>
      <c r="M115" s="442"/>
      <c r="N115" s="442"/>
      <c r="O115" s="442"/>
      <c r="P115" s="341" t="s">
        <v>286</v>
      </c>
      <c r="Q115" s="584" t="s">
        <v>290</v>
      </c>
      <c r="R115" s="441"/>
      <c r="S115" s="441"/>
      <c r="T115" s="441"/>
      <c r="U115" s="441"/>
      <c r="V115" s="441"/>
      <c r="W115" s="441"/>
    </row>
    <row r="116" spans="1:23">
      <c r="A116" s="343"/>
      <c r="B116" s="441"/>
      <c r="C116" s="442">
        <v>59</v>
      </c>
      <c r="D116" s="441"/>
      <c r="E116" s="442" t="s">
        <v>17</v>
      </c>
      <c r="F116" s="442" t="s">
        <v>14</v>
      </c>
      <c r="G116" s="442" t="s">
        <v>19</v>
      </c>
      <c r="H116" s="442" t="s">
        <v>28</v>
      </c>
      <c r="I116" s="442" t="s">
        <v>24</v>
      </c>
      <c r="J116" s="443">
        <v>4</v>
      </c>
      <c r="K116" s="441"/>
      <c r="L116" s="441"/>
      <c r="M116" s="442"/>
      <c r="N116" s="442"/>
      <c r="O116" s="442"/>
      <c r="P116" s="341" t="s">
        <v>286</v>
      </c>
      <c r="Q116" s="584" t="s">
        <v>290</v>
      </c>
      <c r="R116" s="441"/>
      <c r="S116" s="441"/>
      <c r="T116" s="441"/>
      <c r="U116" s="441"/>
      <c r="V116" s="441"/>
      <c r="W116" s="441"/>
    </row>
    <row r="117" spans="1:23">
      <c r="A117" s="343"/>
      <c r="B117" s="441"/>
      <c r="C117" s="442">
        <v>59</v>
      </c>
      <c r="D117" s="441"/>
      <c r="E117" s="442" t="s">
        <v>17</v>
      </c>
      <c r="F117" s="442" t="s">
        <v>15</v>
      </c>
      <c r="G117" s="442" t="s">
        <v>19</v>
      </c>
      <c r="H117" s="442" t="s">
        <v>28</v>
      </c>
      <c r="I117" s="442" t="s">
        <v>25</v>
      </c>
      <c r="J117" s="443">
        <v>4</v>
      </c>
      <c r="K117" s="441"/>
      <c r="L117" s="441"/>
      <c r="M117" s="442"/>
      <c r="N117" s="442"/>
      <c r="O117" s="442"/>
      <c r="P117" s="341" t="s">
        <v>286</v>
      </c>
      <c r="Q117" s="584" t="s">
        <v>290</v>
      </c>
      <c r="R117" s="441"/>
      <c r="S117" s="441"/>
      <c r="T117" s="441"/>
      <c r="U117" s="441"/>
      <c r="V117" s="441"/>
      <c r="W117" s="441"/>
    </row>
    <row r="118" spans="1:23">
      <c r="A118" s="343"/>
      <c r="B118" s="441"/>
      <c r="C118" s="442">
        <v>60</v>
      </c>
      <c r="D118" s="441"/>
      <c r="E118" s="442" t="s">
        <v>18</v>
      </c>
      <c r="F118" s="442" t="s">
        <v>14</v>
      </c>
      <c r="G118" s="442" t="s">
        <v>19</v>
      </c>
      <c r="H118" s="442" t="s">
        <v>28</v>
      </c>
      <c r="I118" s="442" t="s">
        <v>24</v>
      </c>
      <c r="J118" s="443">
        <v>1</v>
      </c>
      <c r="K118" s="441"/>
      <c r="L118" s="441"/>
      <c r="M118" s="442"/>
      <c r="N118" s="442"/>
      <c r="O118" s="442"/>
      <c r="P118" s="341" t="s">
        <v>286</v>
      </c>
      <c r="Q118" s="584" t="s">
        <v>290</v>
      </c>
      <c r="R118" s="441"/>
      <c r="S118" s="441"/>
      <c r="T118" s="441"/>
      <c r="U118" s="441"/>
      <c r="V118" s="441"/>
      <c r="W118" s="441"/>
    </row>
    <row r="119" spans="1:23">
      <c r="A119" s="343"/>
      <c r="B119" s="441"/>
      <c r="C119" s="442">
        <v>60</v>
      </c>
      <c r="D119" s="441"/>
      <c r="E119" s="442" t="s">
        <v>17</v>
      </c>
      <c r="F119" s="442" t="s">
        <v>15</v>
      </c>
      <c r="G119" s="442" t="s">
        <v>19</v>
      </c>
      <c r="H119" s="442" t="s">
        <v>28</v>
      </c>
      <c r="I119" s="442" t="s">
        <v>24</v>
      </c>
      <c r="J119" s="443">
        <v>1</v>
      </c>
      <c r="K119" s="441"/>
      <c r="L119" s="441"/>
      <c r="M119" s="442"/>
      <c r="N119" s="442"/>
      <c r="O119" s="442"/>
      <c r="P119" s="341" t="s">
        <v>286</v>
      </c>
      <c r="Q119" s="584" t="s">
        <v>290</v>
      </c>
      <c r="R119" s="441"/>
      <c r="S119" s="441"/>
      <c r="T119" s="441"/>
      <c r="U119" s="441"/>
      <c r="V119" s="441"/>
      <c r="W119" s="441"/>
    </row>
    <row r="120" spans="1:23">
      <c r="A120" s="343"/>
      <c r="B120" s="441"/>
      <c r="C120" s="442">
        <v>61</v>
      </c>
      <c r="D120" s="441"/>
      <c r="E120" s="442" t="s">
        <v>17</v>
      </c>
      <c r="F120" s="442" t="s">
        <v>14</v>
      </c>
      <c r="G120" s="442" t="s">
        <v>19</v>
      </c>
      <c r="H120" s="442" t="s">
        <v>28</v>
      </c>
      <c r="I120" s="442" t="s">
        <v>24</v>
      </c>
      <c r="J120" s="443">
        <v>3</v>
      </c>
      <c r="K120" s="441"/>
      <c r="L120" s="441"/>
      <c r="M120" s="442"/>
      <c r="N120" s="442"/>
      <c r="O120" s="442"/>
      <c r="P120" s="341" t="s">
        <v>286</v>
      </c>
      <c r="Q120" s="584" t="s">
        <v>290</v>
      </c>
      <c r="R120" s="441"/>
      <c r="S120" s="441"/>
      <c r="T120" s="441"/>
      <c r="U120" s="441"/>
      <c r="V120" s="441"/>
      <c r="W120" s="441"/>
    </row>
    <row r="121" spans="1:23">
      <c r="A121" s="343"/>
      <c r="B121" s="441"/>
      <c r="C121" s="442">
        <v>61</v>
      </c>
      <c r="D121" s="441"/>
      <c r="E121" s="442" t="s">
        <v>17</v>
      </c>
      <c r="F121" s="442" t="s">
        <v>15</v>
      </c>
      <c r="G121" s="442" t="s">
        <v>19</v>
      </c>
      <c r="H121" s="442" t="s">
        <v>28</v>
      </c>
      <c r="I121" s="442" t="s">
        <v>24</v>
      </c>
      <c r="J121" s="443">
        <v>2</v>
      </c>
      <c r="K121" s="441"/>
      <c r="L121" s="441"/>
      <c r="M121" s="442"/>
      <c r="N121" s="442"/>
      <c r="O121" s="442"/>
      <c r="P121" s="341" t="s">
        <v>286</v>
      </c>
      <c r="Q121" s="584" t="s">
        <v>290</v>
      </c>
      <c r="R121" s="441"/>
      <c r="S121" s="441"/>
      <c r="T121" s="441"/>
      <c r="U121" s="441"/>
      <c r="V121" s="441"/>
      <c r="W121" s="441"/>
    </row>
    <row r="122" spans="1:23">
      <c r="A122" s="343"/>
      <c r="B122" s="441"/>
      <c r="C122" s="442">
        <v>62</v>
      </c>
      <c r="D122" s="441"/>
      <c r="E122" s="442" t="s">
        <v>17</v>
      </c>
      <c r="F122" s="442" t="s">
        <v>15</v>
      </c>
      <c r="G122" s="442" t="s">
        <v>19</v>
      </c>
      <c r="H122" s="442" t="s">
        <v>28</v>
      </c>
      <c r="I122" s="442" t="s">
        <v>24</v>
      </c>
      <c r="J122" s="443">
        <v>4</v>
      </c>
      <c r="K122" s="441"/>
      <c r="L122" s="441"/>
      <c r="M122" s="442"/>
      <c r="N122" s="442"/>
      <c r="O122" s="442"/>
      <c r="P122" s="341" t="s">
        <v>286</v>
      </c>
      <c r="Q122" s="584" t="s">
        <v>290</v>
      </c>
      <c r="R122" s="441"/>
      <c r="S122" s="441"/>
      <c r="T122" s="441"/>
      <c r="U122" s="441"/>
      <c r="V122" s="441"/>
      <c r="W122" s="441"/>
    </row>
    <row r="123" spans="1:23">
      <c r="A123" s="343"/>
      <c r="B123" s="441"/>
      <c r="C123" s="442">
        <v>63</v>
      </c>
      <c r="D123" s="441"/>
      <c r="E123" s="442" t="s">
        <v>18</v>
      </c>
      <c r="F123" s="442" t="s">
        <v>14</v>
      </c>
      <c r="G123" s="442" t="s">
        <v>22</v>
      </c>
      <c r="H123" s="442" t="s">
        <v>28</v>
      </c>
      <c r="I123" s="442" t="s">
        <v>26</v>
      </c>
      <c r="J123" s="565">
        <v>3</v>
      </c>
      <c r="K123" s="441"/>
      <c r="L123" s="441"/>
      <c r="M123" s="442"/>
      <c r="N123" s="442"/>
      <c r="O123" s="442"/>
      <c r="P123" s="341" t="s">
        <v>286</v>
      </c>
      <c r="Q123" s="584" t="s">
        <v>290</v>
      </c>
      <c r="R123" s="442" t="s">
        <v>1128</v>
      </c>
      <c r="S123" s="441"/>
      <c r="T123" s="441"/>
      <c r="U123" s="441"/>
      <c r="V123" s="441"/>
      <c r="W123" s="441"/>
    </row>
    <row r="124" spans="1:23">
      <c r="A124" s="343"/>
      <c r="B124" s="441"/>
      <c r="C124" s="442">
        <v>63</v>
      </c>
      <c r="D124" s="441"/>
      <c r="E124" s="442" t="s">
        <v>18</v>
      </c>
      <c r="F124" s="442" t="s">
        <v>14</v>
      </c>
      <c r="G124" s="442" t="s">
        <v>22</v>
      </c>
      <c r="H124" s="442" t="s">
        <v>28</v>
      </c>
      <c r="I124" s="442" t="s">
        <v>26</v>
      </c>
      <c r="J124" s="443"/>
      <c r="K124" s="441"/>
      <c r="L124" s="441"/>
      <c r="M124" s="442"/>
      <c r="N124" s="442"/>
      <c r="O124" s="442" t="s">
        <v>28</v>
      </c>
      <c r="P124" s="341" t="s">
        <v>286</v>
      </c>
      <c r="Q124" s="584" t="s">
        <v>290</v>
      </c>
      <c r="R124" s="441"/>
      <c r="S124" s="441"/>
      <c r="T124" s="441"/>
      <c r="U124" s="441"/>
      <c r="V124" s="441"/>
      <c r="W124" s="441"/>
    </row>
    <row r="125" spans="1:23">
      <c r="A125" s="343"/>
      <c r="B125" s="441"/>
      <c r="C125" s="442">
        <v>63</v>
      </c>
      <c r="D125" s="441"/>
      <c r="E125" s="442" t="s">
        <v>18</v>
      </c>
      <c r="F125" s="442" t="s">
        <v>15</v>
      </c>
      <c r="G125" s="442" t="s">
        <v>22</v>
      </c>
      <c r="H125" s="442" t="s">
        <v>28</v>
      </c>
      <c r="I125" s="442" t="s">
        <v>25</v>
      </c>
      <c r="J125" s="443">
        <v>3</v>
      </c>
      <c r="K125" s="441"/>
      <c r="L125" s="441"/>
      <c r="M125" s="442"/>
      <c r="N125" s="442"/>
      <c r="O125" s="442"/>
      <c r="P125" s="441" t="s">
        <v>291</v>
      </c>
      <c r="Q125" s="584" t="s">
        <v>289</v>
      </c>
      <c r="R125" s="441"/>
      <c r="S125" s="441"/>
      <c r="T125" s="441"/>
      <c r="U125" s="441"/>
      <c r="V125" s="441"/>
      <c r="W125" s="441"/>
    </row>
    <row r="126" spans="1:23">
      <c r="A126" s="343"/>
      <c r="B126" s="441"/>
      <c r="C126" s="442">
        <v>64</v>
      </c>
      <c r="D126" s="441"/>
      <c r="E126" s="442" t="s">
        <v>18</v>
      </c>
      <c r="F126" s="442" t="s">
        <v>14</v>
      </c>
      <c r="G126" s="442" t="s">
        <v>22</v>
      </c>
      <c r="H126" s="442" t="s">
        <v>28</v>
      </c>
      <c r="I126" s="442" t="s">
        <v>24</v>
      </c>
      <c r="J126" s="443">
        <v>3</v>
      </c>
      <c r="K126" s="441"/>
      <c r="L126" s="441"/>
      <c r="M126" s="442"/>
      <c r="N126" s="442"/>
      <c r="O126" s="442"/>
      <c r="P126" s="441" t="s">
        <v>291</v>
      </c>
      <c r="Q126" s="584" t="s">
        <v>289</v>
      </c>
      <c r="R126" s="441"/>
      <c r="S126" s="441"/>
      <c r="T126" s="441"/>
      <c r="U126" s="441"/>
      <c r="V126" s="441"/>
      <c r="W126" s="441"/>
    </row>
    <row r="127" spans="1:23">
      <c r="A127" s="343"/>
      <c r="B127" s="441"/>
      <c r="C127" s="442">
        <v>64</v>
      </c>
      <c r="D127" s="441"/>
      <c r="E127" s="442" t="s">
        <v>18</v>
      </c>
      <c r="F127" s="442" t="s">
        <v>15</v>
      </c>
      <c r="G127" s="442" t="s">
        <v>22</v>
      </c>
      <c r="H127" s="442" t="s">
        <v>28</v>
      </c>
      <c r="I127" s="442" t="s">
        <v>24</v>
      </c>
      <c r="J127" s="443">
        <v>3</v>
      </c>
      <c r="K127" s="441"/>
      <c r="L127" s="441"/>
      <c r="M127" s="442"/>
      <c r="N127" s="442"/>
      <c r="O127" s="442"/>
      <c r="P127" s="441" t="s">
        <v>291</v>
      </c>
      <c r="Q127" s="584" t="s">
        <v>289</v>
      </c>
      <c r="R127" s="441"/>
      <c r="S127" s="441"/>
      <c r="T127" s="441"/>
      <c r="U127" s="441"/>
      <c r="V127" s="441"/>
      <c r="W127" s="441"/>
    </row>
    <row r="128" spans="1:23">
      <c r="A128" s="343"/>
      <c r="B128" s="441"/>
      <c r="C128" s="442">
        <v>65</v>
      </c>
      <c r="D128" s="441"/>
      <c r="E128" s="442" t="s">
        <v>18</v>
      </c>
      <c r="F128" s="442" t="s">
        <v>14</v>
      </c>
      <c r="G128" s="442" t="s">
        <v>22</v>
      </c>
      <c r="H128" s="442" t="s">
        <v>28</v>
      </c>
      <c r="I128" s="442" t="s">
        <v>24</v>
      </c>
      <c r="J128" s="443">
        <v>3</v>
      </c>
      <c r="K128" s="441"/>
      <c r="L128" s="441"/>
      <c r="M128" s="442"/>
      <c r="N128" s="442"/>
      <c r="O128" s="442"/>
      <c r="P128" s="441" t="s">
        <v>291</v>
      </c>
      <c r="Q128" s="584" t="s">
        <v>289</v>
      </c>
      <c r="R128" s="441"/>
      <c r="S128" s="441"/>
      <c r="T128" s="441"/>
      <c r="U128" s="441"/>
      <c r="V128" s="441"/>
      <c r="W128" s="441"/>
    </row>
    <row r="129" spans="1:23">
      <c r="A129" s="343"/>
      <c r="B129" s="441"/>
      <c r="C129" s="442">
        <v>65</v>
      </c>
      <c r="D129" s="441"/>
      <c r="E129" s="442" t="s">
        <v>18</v>
      </c>
      <c r="F129" s="442" t="s">
        <v>15</v>
      </c>
      <c r="G129" s="442" t="s">
        <v>22</v>
      </c>
      <c r="H129" s="442" t="s">
        <v>28</v>
      </c>
      <c r="I129" s="442" t="s">
        <v>24</v>
      </c>
      <c r="J129" s="443">
        <v>3</v>
      </c>
      <c r="K129" s="441"/>
      <c r="L129" s="441"/>
      <c r="M129" s="442"/>
      <c r="N129" s="442"/>
      <c r="O129" s="442"/>
      <c r="P129" s="441" t="s">
        <v>291</v>
      </c>
      <c r="Q129" s="584" t="s">
        <v>289</v>
      </c>
      <c r="R129" s="441"/>
      <c r="S129" s="441"/>
      <c r="T129" s="441"/>
      <c r="U129" s="441"/>
      <c r="V129" s="441"/>
      <c r="W129" s="441"/>
    </row>
    <row r="130" spans="1:23">
      <c r="A130" s="343"/>
      <c r="B130" s="441"/>
      <c r="C130" s="442">
        <v>66</v>
      </c>
      <c r="D130" s="441"/>
      <c r="E130" s="442" t="s">
        <v>18</v>
      </c>
      <c r="F130" s="442" t="s">
        <v>14</v>
      </c>
      <c r="G130" s="442" t="s">
        <v>22</v>
      </c>
      <c r="H130" s="442" t="s">
        <v>28</v>
      </c>
      <c r="I130" s="442" t="s">
        <v>24</v>
      </c>
      <c r="J130" s="443">
        <v>3</v>
      </c>
      <c r="K130" s="441"/>
      <c r="L130" s="441"/>
      <c r="M130" s="442"/>
      <c r="N130" s="442"/>
      <c r="O130" s="442"/>
      <c r="P130" s="441" t="s">
        <v>291</v>
      </c>
      <c r="Q130" s="584" t="s">
        <v>289</v>
      </c>
      <c r="R130" s="441"/>
      <c r="S130" s="441"/>
      <c r="T130" s="441"/>
      <c r="U130" s="441"/>
      <c r="V130" s="441"/>
      <c r="W130" s="441"/>
    </row>
    <row r="131" spans="1:23">
      <c r="A131" s="343"/>
      <c r="B131" s="441"/>
      <c r="C131" s="442">
        <v>66</v>
      </c>
      <c r="D131" s="441"/>
      <c r="E131" s="442" t="s">
        <v>18</v>
      </c>
      <c r="F131" s="442" t="s">
        <v>15</v>
      </c>
      <c r="G131" s="442" t="s">
        <v>22</v>
      </c>
      <c r="H131" s="442" t="s">
        <v>28</v>
      </c>
      <c r="I131" s="442" t="s">
        <v>24</v>
      </c>
      <c r="J131" s="443">
        <v>4</v>
      </c>
      <c r="K131" s="441"/>
      <c r="L131" s="441"/>
      <c r="M131" s="442"/>
      <c r="N131" s="442"/>
      <c r="O131" s="442"/>
      <c r="P131" s="441" t="s">
        <v>291</v>
      </c>
      <c r="Q131" s="584" t="s">
        <v>289</v>
      </c>
      <c r="R131" s="441"/>
      <c r="S131" s="441"/>
      <c r="T131" s="441"/>
      <c r="U131" s="441"/>
      <c r="V131" s="441"/>
      <c r="W131" s="441"/>
    </row>
    <row r="132" spans="1:23" s="450" customFormat="1">
      <c r="A132" s="350"/>
      <c r="B132" s="561"/>
      <c r="C132" s="563">
        <v>67</v>
      </c>
      <c r="D132" s="561"/>
      <c r="E132" s="563" t="s">
        <v>18</v>
      </c>
      <c r="F132" s="563" t="s">
        <v>15</v>
      </c>
      <c r="G132" s="563" t="s">
        <v>22</v>
      </c>
      <c r="H132" s="563" t="s">
        <v>28</v>
      </c>
      <c r="I132" s="563" t="s">
        <v>24</v>
      </c>
      <c r="J132" s="565">
        <v>3</v>
      </c>
      <c r="K132" s="561"/>
      <c r="L132" s="561"/>
      <c r="M132" s="563"/>
      <c r="N132" s="563"/>
      <c r="O132" s="563"/>
      <c r="P132" s="561" t="s">
        <v>291</v>
      </c>
      <c r="Q132" s="574" t="s">
        <v>289</v>
      </c>
      <c r="R132" s="561" t="s">
        <v>1127</v>
      </c>
      <c r="S132" s="561"/>
      <c r="T132" s="561"/>
      <c r="U132" s="561"/>
      <c r="V132" s="561"/>
      <c r="W132" s="561"/>
    </row>
    <row r="133" spans="1:23">
      <c r="A133" s="343"/>
      <c r="B133" s="441"/>
      <c r="C133" s="442">
        <v>67</v>
      </c>
      <c r="D133" s="441"/>
      <c r="E133" s="442" t="s">
        <v>17</v>
      </c>
      <c r="F133" s="442" t="s">
        <v>15</v>
      </c>
      <c r="G133" s="442" t="s">
        <v>22</v>
      </c>
      <c r="H133" s="442" t="s">
        <v>28</v>
      </c>
      <c r="I133" s="442" t="s">
        <v>24</v>
      </c>
      <c r="J133" s="443">
        <v>3</v>
      </c>
      <c r="K133" s="441"/>
      <c r="L133" s="441"/>
      <c r="M133" s="442"/>
      <c r="N133" s="442"/>
      <c r="O133" s="442"/>
      <c r="P133" s="441" t="s">
        <v>291</v>
      </c>
      <c r="Q133" s="584" t="s">
        <v>289</v>
      </c>
      <c r="R133" s="441"/>
      <c r="S133" s="441"/>
      <c r="T133" s="441"/>
      <c r="U133" s="441"/>
      <c r="V133" s="441"/>
      <c r="W133" s="441"/>
    </row>
    <row r="134" spans="1:23">
      <c r="A134" s="343"/>
      <c r="B134" s="441"/>
      <c r="C134" s="442">
        <v>68</v>
      </c>
      <c r="D134" s="441"/>
      <c r="E134" s="442" t="s">
        <v>18</v>
      </c>
      <c r="F134" s="442" t="s">
        <v>14</v>
      </c>
      <c r="G134" s="442" t="s">
        <v>22</v>
      </c>
      <c r="H134" s="442" t="s">
        <v>28</v>
      </c>
      <c r="I134" s="442" t="s">
        <v>24</v>
      </c>
      <c r="J134" s="565">
        <v>3</v>
      </c>
      <c r="K134" s="441"/>
      <c r="L134" s="441"/>
      <c r="M134" s="442"/>
      <c r="N134" s="442"/>
      <c r="O134" s="442"/>
      <c r="P134" s="441" t="s">
        <v>291</v>
      </c>
      <c r="Q134" s="584" t="s">
        <v>289</v>
      </c>
      <c r="R134" s="441"/>
      <c r="S134" s="441"/>
      <c r="T134" s="441"/>
      <c r="U134" s="441"/>
      <c r="V134" s="441"/>
      <c r="W134" s="441"/>
    </row>
    <row r="135" spans="1:23">
      <c r="A135" s="343"/>
      <c r="B135" s="441"/>
      <c r="C135" s="442">
        <v>68</v>
      </c>
      <c r="D135" s="441"/>
      <c r="E135" s="442" t="s">
        <v>18</v>
      </c>
      <c r="F135" s="563" t="s">
        <v>15</v>
      </c>
      <c r="G135" s="442" t="s">
        <v>22</v>
      </c>
      <c r="H135" s="442" t="s">
        <v>28</v>
      </c>
      <c r="I135" s="442" t="s">
        <v>24</v>
      </c>
      <c r="J135" s="443">
        <v>3</v>
      </c>
      <c r="K135" s="441"/>
      <c r="L135" s="441"/>
      <c r="M135" s="442"/>
      <c r="N135" s="442"/>
      <c r="O135" s="442"/>
      <c r="P135" s="441" t="s">
        <v>291</v>
      </c>
      <c r="Q135" s="584" t="s">
        <v>289</v>
      </c>
      <c r="R135" s="441"/>
      <c r="S135" s="441"/>
      <c r="T135" s="441"/>
      <c r="U135" s="441"/>
      <c r="V135" s="441"/>
      <c r="W135" s="441"/>
    </row>
    <row r="136" spans="1:23" s="450" customFormat="1">
      <c r="A136" s="350"/>
      <c r="B136" s="561"/>
      <c r="C136" s="563">
        <v>69</v>
      </c>
      <c r="D136" s="561"/>
      <c r="E136" s="563" t="s">
        <v>18</v>
      </c>
      <c r="F136" s="563" t="s">
        <v>14</v>
      </c>
      <c r="G136" s="563" t="s">
        <v>22</v>
      </c>
      <c r="H136" s="563" t="s">
        <v>28</v>
      </c>
      <c r="I136" s="563" t="s">
        <v>24</v>
      </c>
      <c r="J136" s="565"/>
      <c r="K136" s="561"/>
      <c r="L136" s="561"/>
      <c r="M136" s="563"/>
      <c r="N136" s="563"/>
      <c r="O136" s="563" t="s">
        <v>28</v>
      </c>
      <c r="P136" s="561" t="s">
        <v>291</v>
      </c>
      <c r="Q136" s="574" t="s">
        <v>289</v>
      </c>
      <c r="R136" s="561"/>
      <c r="S136" s="561"/>
      <c r="T136" s="561"/>
      <c r="U136" s="561"/>
      <c r="V136" s="561"/>
      <c r="W136" s="561"/>
    </row>
    <row r="137" spans="1:23" s="450" customFormat="1">
      <c r="A137" s="350"/>
      <c r="B137" s="561"/>
      <c r="C137" s="563">
        <v>69</v>
      </c>
      <c r="D137" s="561"/>
      <c r="E137" s="563" t="s">
        <v>18</v>
      </c>
      <c r="F137" s="563" t="s">
        <v>15</v>
      </c>
      <c r="G137" s="563" t="s">
        <v>22</v>
      </c>
      <c r="H137" s="563" t="s">
        <v>28</v>
      </c>
      <c r="I137" s="563" t="s">
        <v>24</v>
      </c>
      <c r="J137" s="565"/>
      <c r="K137" s="561"/>
      <c r="L137" s="561"/>
      <c r="M137" s="563"/>
      <c r="N137" s="563"/>
      <c r="O137" s="563" t="s">
        <v>28</v>
      </c>
      <c r="P137" s="561" t="s">
        <v>291</v>
      </c>
      <c r="Q137" s="574" t="s">
        <v>289</v>
      </c>
      <c r="R137" s="561"/>
      <c r="S137" s="561"/>
      <c r="T137" s="561"/>
      <c r="U137" s="561"/>
      <c r="V137" s="561"/>
      <c r="W137" s="561"/>
    </row>
    <row r="138" spans="1:23" s="450" customFormat="1">
      <c r="A138" s="350"/>
      <c r="B138" s="561"/>
      <c r="C138" s="563">
        <v>70</v>
      </c>
      <c r="D138" s="561"/>
      <c r="E138" s="563" t="s">
        <v>18</v>
      </c>
      <c r="F138" s="563" t="s">
        <v>14</v>
      </c>
      <c r="G138" s="563" t="s">
        <v>22</v>
      </c>
      <c r="H138" s="563" t="s">
        <v>28</v>
      </c>
      <c r="I138" s="563" t="s">
        <v>26</v>
      </c>
      <c r="J138" s="565"/>
      <c r="K138" s="561"/>
      <c r="L138" s="561"/>
      <c r="M138" s="563"/>
      <c r="N138" s="563"/>
      <c r="O138" s="563" t="s">
        <v>28</v>
      </c>
      <c r="P138" s="561" t="s">
        <v>291</v>
      </c>
      <c r="Q138" s="574" t="s">
        <v>289</v>
      </c>
      <c r="R138" s="561"/>
      <c r="S138" s="561"/>
      <c r="T138" s="561"/>
      <c r="U138" s="561"/>
      <c r="V138" s="561"/>
      <c r="W138" s="561"/>
    </row>
    <row r="139" spans="1:23">
      <c r="A139" s="343"/>
      <c r="B139" s="441"/>
      <c r="C139" s="442">
        <v>71</v>
      </c>
      <c r="D139" s="441"/>
      <c r="E139" s="442" t="s">
        <v>18</v>
      </c>
      <c r="F139" s="442" t="s">
        <v>15</v>
      </c>
      <c r="G139" s="442" t="s">
        <v>20</v>
      </c>
      <c r="H139" s="442" t="s">
        <v>29</v>
      </c>
      <c r="I139" s="442" t="s">
        <v>25</v>
      </c>
      <c r="J139" s="443">
        <v>3</v>
      </c>
      <c r="K139" s="441"/>
      <c r="L139" s="441"/>
      <c r="M139" s="442"/>
      <c r="N139" s="442"/>
      <c r="O139" s="442"/>
      <c r="P139" s="441" t="s">
        <v>291</v>
      </c>
      <c r="Q139" s="584" t="s">
        <v>289</v>
      </c>
      <c r="R139" s="441"/>
      <c r="S139" s="441"/>
      <c r="T139" s="441"/>
      <c r="U139" s="441"/>
      <c r="V139" s="441"/>
      <c r="W139" s="441"/>
    </row>
    <row r="140" spans="1:23">
      <c r="A140" s="343"/>
      <c r="B140" s="441"/>
      <c r="C140" s="442">
        <v>73</v>
      </c>
      <c r="D140" s="441" t="s">
        <v>1125</v>
      </c>
      <c r="E140" s="442" t="s">
        <v>18</v>
      </c>
      <c r="F140" s="442" t="s">
        <v>15</v>
      </c>
      <c r="G140" s="442" t="s">
        <v>20</v>
      </c>
      <c r="H140" s="442" t="s">
        <v>29</v>
      </c>
      <c r="I140" s="442" t="s">
        <v>30</v>
      </c>
      <c r="J140" s="443">
        <v>4</v>
      </c>
      <c r="K140" s="441"/>
      <c r="L140" s="441"/>
      <c r="M140" s="563" t="s">
        <v>968</v>
      </c>
      <c r="N140" s="442"/>
      <c r="O140" s="442"/>
      <c r="P140" s="441" t="s">
        <v>291</v>
      </c>
      <c r="Q140" s="584" t="s">
        <v>289</v>
      </c>
      <c r="R140" s="441" t="s">
        <v>1126</v>
      </c>
      <c r="S140" s="441"/>
      <c r="T140" s="441"/>
      <c r="U140" s="441" t="s">
        <v>45</v>
      </c>
      <c r="V140" s="441" t="s">
        <v>1125</v>
      </c>
      <c r="W140" s="441" t="s">
        <v>1124</v>
      </c>
    </row>
    <row r="141" spans="1:23">
      <c r="A141" s="343"/>
      <c r="B141" s="441"/>
      <c r="C141" s="442">
        <v>74</v>
      </c>
      <c r="D141" s="441"/>
      <c r="E141" s="442" t="s">
        <v>17</v>
      </c>
      <c r="F141" s="442" t="s">
        <v>14</v>
      </c>
      <c r="G141" s="442" t="s">
        <v>20</v>
      </c>
      <c r="H141" s="442" t="s">
        <v>29</v>
      </c>
      <c r="I141" s="442" t="s">
        <v>25</v>
      </c>
      <c r="J141" s="443">
        <v>3</v>
      </c>
      <c r="K141" s="441"/>
      <c r="L141" s="441"/>
      <c r="M141" s="442"/>
      <c r="N141" s="442"/>
      <c r="O141" s="442"/>
      <c r="P141" s="441" t="s">
        <v>291</v>
      </c>
      <c r="Q141" s="584" t="s">
        <v>289</v>
      </c>
      <c r="R141" s="441"/>
      <c r="S141" s="441"/>
      <c r="T141" s="441"/>
      <c r="U141" s="441"/>
      <c r="V141" s="441"/>
      <c r="W141" s="441"/>
    </row>
    <row r="142" spans="1:23">
      <c r="A142" s="343"/>
      <c r="B142" s="441"/>
      <c r="C142" s="442">
        <v>75</v>
      </c>
      <c r="D142" s="441"/>
      <c r="E142" s="442" t="s">
        <v>17</v>
      </c>
      <c r="F142" s="442" t="s">
        <v>14</v>
      </c>
      <c r="G142" s="442" t="s">
        <v>20</v>
      </c>
      <c r="H142" s="442" t="s">
        <v>29</v>
      </c>
      <c r="I142" s="442" t="s">
        <v>25</v>
      </c>
      <c r="J142" s="443">
        <v>3</v>
      </c>
      <c r="K142" s="441"/>
      <c r="L142" s="441"/>
      <c r="M142" s="442"/>
      <c r="N142" s="442"/>
      <c r="O142" s="442"/>
      <c r="P142" s="441" t="s">
        <v>291</v>
      </c>
      <c r="Q142" s="584" t="s">
        <v>289</v>
      </c>
      <c r="R142" s="441"/>
      <c r="S142" s="441"/>
      <c r="T142" s="441"/>
      <c r="U142" s="441"/>
      <c r="V142" s="441"/>
      <c r="W142" s="441"/>
    </row>
    <row r="143" spans="1:23" s="450" customFormat="1">
      <c r="A143" s="350"/>
      <c r="B143" s="561"/>
      <c r="C143" s="563">
        <v>75</v>
      </c>
      <c r="D143" s="561"/>
      <c r="E143" s="563" t="s">
        <v>17</v>
      </c>
      <c r="F143" s="563" t="s">
        <v>15</v>
      </c>
      <c r="G143" s="563" t="s">
        <v>20</v>
      </c>
      <c r="H143" s="563" t="s">
        <v>29</v>
      </c>
      <c r="I143" s="563" t="s">
        <v>26</v>
      </c>
      <c r="J143" s="565"/>
      <c r="K143" s="561"/>
      <c r="L143" s="561"/>
      <c r="M143" s="563"/>
      <c r="N143" s="563"/>
      <c r="O143" s="563" t="s">
        <v>29</v>
      </c>
      <c r="P143" s="561" t="s">
        <v>291</v>
      </c>
      <c r="Q143" s="574" t="s">
        <v>289</v>
      </c>
      <c r="R143" s="561"/>
      <c r="S143" s="561"/>
      <c r="T143" s="561"/>
      <c r="U143" s="561"/>
      <c r="V143" s="561"/>
      <c r="W143" s="561"/>
    </row>
    <row r="144" spans="1:23">
      <c r="A144" s="343"/>
      <c r="B144" s="441"/>
      <c r="C144" s="442">
        <v>76</v>
      </c>
      <c r="D144" s="441"/>
      <c r="E144" s="442" t="s">
        <v>18</v>
      </c>
      <c r="F144" s="442" t="s">
        <v>14</v>
      </c>
      <c r="G144" s="442" t="s">
        <v>19</v>
      </c>
      <c r="H144" s="442" t="s">
        <v>28</v>
      </c>
      <c r="I144" s="442" t="s">
        <v>24</v>
      </c>
      <c r="J144" s="443">
        <v>3</v>
      </c>
      <c r="K144" s="441"/>
      <c r="L144" s="441"/>
      <c r="M144" s="442"/>
      <c r="N144" s="442"/>
      <c r="O144" s="442"/>
      <c r="P144" s="441" t="s">
        <v>291</v>
      </c>
      <c r="Q144" s="584" t="s">
        <v>289</v>
      </c>
      <c r="R144" s="441"/>
      <c r="S144" s="441"/>
      <c r="T144" s="441"/>
      <c r="U144" s="441"/>
      <c r="V144" s="441"/>
      <c r="W144" s="441"/>
    </row>
    <row r="145" spans="1:23">
      <c r="A145" s="343"/>
      <c r="B145" s="441"/>
      <c r="C145" s="442">
        <v>76</v>
      </c>
      <c r="D145" s="441"/>
      <c r="E145" s="442" t="s">
        <v>17</v>
      </c>
      <c r="F145" s="442" t="s">
        <v>15</v>
      </c>
      <c r="G145" s="442" t="s">
        <v>19</v>
      </c>
      <c r="H145" s="442" t="s">
        <v>28</v>
      </c>
      <c r="I145" s="442" t="s">
        <v>24</v>
      </c>
      <c r="J145" s="443">
        <v>2</v>
      </c>
      <c r="K145" s="441"/>
      <c r="L145" s="441"/>
      <c r="M145" s="442"/>
      <c r="N145" s="442"/>
      <c r="O145" s="442"/>
      <c r="P145" s="441" t="s">
        <v>291</v>
      </c>
      <c r="Q145" s="584" t="s">
        <v>289</v>
      </c>
      <c r="R145" s="441"/>
      <c r="S145" s="441"/>
      <c r="T145" s="441"/>
      <c r="U145" s="441"/>
      <c r="V145" s="441"/>
      <c r="W145" s="441"/>
    </row>
    <row r="146" spans="1:23">
      <c r="A146" s="343"/>
      <c r="B146" s="441"/>
      <c r="C146" s="442">
        <v>77</v>
      </c>
      <c r="D146" s="441"/>
      <c r="E146" s="442" t="s">
        <v>18</v>
      </c>
      <c r="F146" s="442" t="s">
        <v>15</v>
      </c>
      <c r="G146" s="442" t="s">
        <v>22</v>
      </c>
      <c r="H146" s="442" t="s">
        <v>28</v>
      </c>
      <c r="I146" s="442" t="s">
        <v>24</v>
      </c>
      <c r="J146" s="443">
        <v>2</v>
      </c>
      <c r="K146" s="441" t="s">
        <v>58</v>
      </c>
      <c r="L146" s="441"/>
      <c r="M146" s="442"/>
      <c r="N146" s="442"/>
      <c r="O146" s="442"/>
      <c r="P146" s="441" t="s">
        <v>291</v>
      </c>
      <c r="Q146" s="584" t="s">
        <v>289</v>
      </c>
      <c r="R146" s="441"/>
      <c r="S146" s="441"/>
      <c r="T146" s="441"/>
      <c r="U146" s="441"/>
      <c r="V146" s="441"/>
      <c r="W146" s="441"/>
    </row>
    <row r="147" spans="1:23">
      <c r="A147" s="343"/>
      <c r="B147" s="441"/>
      <c r="C147" s="442">
        <v>78</v>
      </c>
      <c r="D147" s="441"/>
      <c r="E147" s="442" t="s">
        <v>17</v>
      </c>
      <c r="F147" s="442" t="s">
        <v>14</v>
      </c>
      <c r="G147" s="442" t="s">
        <v>19</v>
      </c>
      <c r="H147" s="442" t="s">
        <v>28</v>
      </c>
      <c r="I147" s="442" t="s">
        <v>24</v>
      </c>
      <c r="J147" s="443">
        <v>3</v>
      </c>
      <c r="K147" s="441" t="s">
        <v>58</v>
      </c>
      <c r="L147" s="441"/>
      <c r="M147" s="442"/>
      <c r="N147" s="442"/>
      <c r="O147" s="442"/>
      <c r="P147" s="441" t="s">
        <v>291</v>
      </c>
      <c r="Q147" s="584" t="s">
        <v>289</v>
      </c>
      <c r="R147" s="441"/>
      <c r="S147" s="441"/>
      <c r="T147" s="441"/>
      <c r="U147" s="441"/>
      <c r="V147" s="441"/>
      <c r="W147" s="441"/>
    </row>
    <row r="148" spans="1:23">
      <c r="A148" s="343"/>
      <c r="B148" s="441"/>
      <c r="C148" s="442">
        <v>79</v>
      </c>
      <c r="D148" s="441"/>
      <c r="E148" s="442" t="s">
        <v>17</v>
      </c>
      <c r="F148" s="442" t="s">
        <v>14</v>
      </c>
      <c r="G148" s="442" t="s">
        <v>19</v>
      </c>
      <c r="H148" s="442" t="s">
        <v>28</v>
      </c>
      <c r="I148" s="442" t="s">
        <v>24</v>
      </c>
      <c r="J148" s="443">
        <v>3</v>
      </c>
      <c r="K148" s="441"/>
      <c r="L148" s="441" t="s">
        <v>58</v>
      </c>
      <c r="M148" s="442"/>
      <c r="N148" s="442"/>
      <c r="O148" s="442"/>
      <c r="P148" s="441" t="s">
        <v>291</v>
      </c>
      <c r="Q148" s="584" t="s">
        <v>289</v>
      </c>
      <c r="R148" s="441"/>
      <c r="S148" s="441"/>
      <c r="T148" s="441"/>
      <c r="U148" s="441"/>
      <c r="V148" s="441"/>
      <c r="W148" s="441"/>
    </row>
    <row r="149" spans="1:23">
      <c r="A149" s="343"/>
      <c r="B149" s="441"/>
      <c r="C149" s="442">
        <v>79</v>
      </c>
      <c r="D149" s="441"/>
      <c r="E149" s="442" t="s">
        <v>17</v>
      </c>
      <c r="F149" s="442" t="s">
        <v>15</v>
      </c>
      <c r="G149" s="442" t="s">
        <v>19</v>
      </c>
      <c r="H149" s="442" t="s">
        <v>28</v>
      </c>
      <c r="I149" s="442" t="s">
        <v>24</v>
      </c>
      <c r="J149" s="443">
        <v>2</v>
      </c>
      <c r="K149" s="441"/>
      <c r="L149" s="441" t="s">
        <v>58</v>
      </c>
      <c r="M149" s="442"/>
      <c r="N149" s="442"/>
      <c r="O149" s="442"/>
      <c r="P149" s="441" t="s">
        <v>291</v>
      </c>
      <c r="Q149" s="584" t="s">
        <v>289</v>
      </c>
      <c r="R149" s="441"/>
      <c r="S149" s="441"/>
      <c r="T149" s="441"/>
      <c r="U149" s="441"/>
      <c r="V149" s="441"/>
      <c r="W149" s="441"/>
    </row>
    <row r="150" spans="1:23">
      <c r="A150" s="343"/>
      <c r="B150" s="441"/>
      <c r="C150" s="442">
        <v>81</v>
      </c>
      <c r="D150" s="441"/>
      <c r="E150" s="442" t="s">
        <v>18</v>
      </c>
      <c r="F150" s="442" t="s">
        <v>14</v>
      </c>
      <c r="G150" s="442" t="s">
        <v>19</v>
      </c>
      <c r="H150" s="442" t="s">
        <v>28</v>
      </c>
      <c r="I150" s="442" t="s">
        <v>24</v>
      </c>
      <c r="J150" s="443">
        <v>2</v>
      </c>
      <c r="K150" s="441"/>
      <c r="L150" s="441" t="s">
        <v>58</v>
      </c>
      <c r="M150" s="442"/>
      <c r="N150" s="442"/>
      <c r="O150" s="442"/>
      <c r="P150" s="441" t="s">
        <v>291</v>
      </c>
      <c r="Q150" s="584" t="s">
        <v>289</v>
      </c>
      <c r="R150" s="441"/>
      <c r="S150" s="441"/>
      <c r="T150" s="441"/>
      <c r="U150" s="441"/>
      <c r="V150" s="441"/>
      <c r="W150" s="441"/>
    </row>
    <row r="151" spans="1:23">
      <c r="A151" s="343"/>
      <c r="B151" s="441"/>
      <c r="C151" s="442">
        <v>81</v>
      </c>
      <c r="D151" s="441"/>
      <c r="E151" s="442" t="s">
        <v>18</v>
      </c>
      <c r="F151" s="442" t="s">
        <v>15</v>
      </c>
      <c r="G151" s="442" t="s">
        <v>19</v>
      </c>
      <c r="H151" s="442" t="s">
        <v>28</v>
      </c>
      <c r="I151" s="442" t="s">
        <v>24</v>
      </c>
      <c r="J151" s="443">
        <v>2</v>
      </c>
      <c r="K151" s="441"/>
      <c r="L151" s="441" t="s">
        <v>58</v>
      </c>
      <c r="M151" s="442"/>
      <c r="N151" s="442"/>
      <c r="O151" s="442"/>
      <c r="P151" s="441" t="s">
        <v>291</v>
      </c>
      <c r="Q151" s="584" t="s">
        <v>289</v>
      </c>
      <c r="R151" s="441"/>
      <c r="S151" s="441"/>
      <c r="T151" s="441"/>
      <c r="U151" s="441"/>
      <c r="V151" s="441"/>
      <c r="W151" s="441"/>
    </row>
    <row r="152" spans="1:23">
      <c r="A152" s="343"/>
      <c r="B152" s="441"/>
      <c r="C152" s="442">
        <v>82</v>
      </c>
      <c r="D152" s="441"/>
      <c r="E152" s="442" t="s">
        <v>17</v>
      </c>
      <c r="F152" s="442" t="s">
        <v>14</v>
      </c>
      <c r="G152" s="442" t="s">
        <v>19</v>
      </c>
      <c r="H152" s="442" t="s">
        <v>28</v>
      </c>
      <c r="I152" s="442" t="s">
        <v>24</v>
      </c>
      <c r="J152" s="443">
        <v>3</v>
      </c>
      <c r="K152" s="441"/>
      <c r="L152" s="441" t="s">
        <v>58</v>
      </c>
      <c r="M152" s="442"/>
      <c r="N152" s="442"/>
      <c r="O152" s="442"/>
      <c r="P152" s="441" t="s">
        <v>291</v>
      </c>
      <c r="Q152" s="584" t="s">
        <v>289</v>
      </c>
      <c r="R152" s="441"/>
      <c r="S152" s="441"/>
      <c r="T152" s="441"/>
      <c r="U152" s="441"/>
      <c r="V152" s="441"/>
      <c r="W152" s="441"/>
    </row>
    <row r="153" spans="1:23">
      <c r="A153" s="343"/>
      <c r="B153" s="441"/>
      <c r="C153" s="442">
        <v>82</v>
      </c>
      <c r="D153" s="441"/>
      <c r="E153" s="442" t="s">
        <v>17</v>
      </c>
      <c r="F153" s="442" t="s">
        <v>15</v>
      </c>
      <c r="G153" s="442" t="s">
        <v>19</v>
      </c>
      <c r="H153" s="442" t="s">
        <v>28</v>
      </c>
      <c r="I153" s="442" t="s">
        <v>24</v>
      </c>
      <c r="J153" s="443">
        <v>3</v>
      </c>
      <c r="K153" s="441"/>
      <c r="L153" s="441" t="s">
        <v>58</v>
      </c>
      <c r="M153" s="442"/>
      <c r="N153" s="442"/>
      <c r="O153" s="442"/>
      <c r="P153" s="441" t="s">
        <v>291</v>
      </c>
      <c r="Q153" s="584" t="s">
        <v>289</v>
      </c>
      <c r="R153" s="441"/>
      <c r="S153" s="441"/>
      <c r="T153" s="441"/>
      <c r="U153" s="441"/>
      <c r="V153" s="441"/>
      <c r="W153" s="441"/>
    </row>
    <row r="154" spans="1:23">
      <c r="A154" s="343"/>
      <c r="B154" s="441"/>
      <c r="C154" s="442">
        <v>83</v>
      </c>
      <c r="D154" s="441"/>
      <c r="E154" s="442" t="s">
        <v>18</v>
      </c>
      <c r="F154" s="442" t="s">
        <v>15</v>
      </c>
      <c r="G154" s="442" t="s">
        <v>19</v>
      </c>
      <c r="H154" s="442" t="s">
        <v>28</v>
      </c>
      <c r="I154" s="442" t="s">
        <v>24</v>
      </c>
      <c r="J154" s="443">
        <v>2</v>
      </c>
      <c r="K154" s="441"/>
      <c r="L154" s="441" t="s">
        <v>58</v>
      </c>
      <c r="M154" s="442"/>
      <c r="N154" s="442"/>
      <c r="O154" s="442"/>
      <c r="P154" s="441" t="s">
        <v>291</v>
      </c>
      <c r="Q154" s="584" t="s">
        <v>289</v>
      </c>
      <c r="R154" s="441"/>
      <c r="S154" s="441"/>
      <c r="T154" s="441"/>
      <c r="U154" s="441"/>
      <c r="V154" s="441"/>
      <c r="W154" s="441"/>
    </row>
    <row r="155" spans="1:23">
      <c r="A155" s="343"/>
      <c r="B155" s="441"/>
      <c r="C155" s="442">
        <v>84</v>
      </c>
      <c r="D155" s="441"/>
      <c r="E155" s="442" t="s">
        <v>17</v>
      </c>
      <c r="F155" s="442" t="s">
        <v>14</v>
      </c>
      <c r="G155" s="442" t="s">
        <v>19</v>
      </c>
      <c r="H155" s="442" t="s">
        <v>28</v>
      </c>
      <c r="I155" s="442" t="s">
        <v>24</v>
      </c>
      <c r="J155" s="443">
        <v>3</v>
      </c>
      <c r="K155" s="441"/>
      <c r="L155" s="441" t="s">
        <v>58</v>
      </c>
      <c r="M155" s="442"/>
      <c r="N155" s="442"/>
      <c r="O155" s="442"/>
      <c r="P155" s="441" t="s">
        <v>291</v>
      </c>
      <c r="Q155" s="584" t="s">
        <v>289</v>
      </c>
      <c r="R155" s="441"/>
      <c r="S155" s="441"/>
      <c r="T155" s="441"/>
      <c r="U155" s="441"/>
      <c r="V155" s="441"/>
      <c r="W155" s="441"/>
    </row>
    <row r="156" spans="1:23">
      <c r="A156" s="343"/>
      <c r="B156" s="441"/>
      <c r="C156" s="442">
        <v>85</v>
      </c>
      <c r="D156" s="441"/>
      <c r="E156" s="442" t="s">
        <v>17</v>
      </c>
      <c r="F156" s="442" t="s">
        <v>14</v>
      </c>
      <c r="G156" s="442" t="s">
        <v>19</v>
      </c>
      <c r="H156" s="442" t="s">
        <v>28</v>
      </c>
      <c r="I156" s="442" t="s">
        <v>24</v>
      </c>
      <c r="J156" s="443">
        <v>3</v>
      </c>
      <c r="K156" s="441" t="s">
        <v>58</v>
      </c>
      <c r="L156" s="441"/>
      <c r="M156" s="442"/>
      <c r="N156" s="442"/>
      <c r="O156" s="442"/>
      <c r="P156" s="441" t="s">
        <v>291</v>
      </c>
      <c r="Q156" s="584" t="s">
        <v>289</v>
      </c>
      <c r="R156" s="441"/>
      <c r="S156" s="441"/>
      <c r="T156" s="441"/>
      <c r="U156" s="441"/>
      <c r="V156" s="441"/>
      <c r="W156" s="441"/>
    </row>
    <row r="157" spans="1:23">
      <c r="A157" s="343"/>
      <c r="B157" s="441"/>
      <c r="C157" s="442">
        <v>85</v>
      </c>
      <c r="D157" s="441"/>
      <c r="E157" s="442" t="s">
        <v>17</v>
      </c>
      <c r="F157" s="442" t="s">
        <v>15</v>
      </c>
      <c r="G157" s="442" t="s">
        <v>19</v>
      </c>
      <c r="H157" s="442" t="s">
        <v>28</v>
      </c>
      <c r="I157" s="442" t="s">
        <v>24</v>
      </c>
      <c r="J157" s="443">
        <v>3</v>
      </c>
      <c r="K157" s="441" t="s">
        <v>58</v>
      </c>
      <c r="L157" s="441"/>
      <c r="M157" s="442"/>
      <c r="N157" s="442"/>
      <c r="O157" s="442"/>
      <c r="P157" s="441" t="s">
        <v>291</v>
      </c>
      <c r="Q157" s="584" t="s">
        <v>289</v>
      </c>
      <c r="R157" s="441"/>
      <c r="S157" s="441"/>
      <c r="T157" s="441"/>
      <c r="U157" s="441"/>
      <c r="V157" s="441"/>
      <c r="W157" s="441"/>
    </row>
    <row r="158" spans="1:23">
      <c r="A158" s="343"/>
      <c r="B158" s="441"/>
      <c r="C158" s="442">
        <v>86</v>
      </c>
      <c r="D158" s="441"/>
      <c r="E158" s="442" t="s">
        <v>17</v>
      </c>
      <c r="F158" s="442" t="s">
        <v>14</v>
      </c>
      <c r="G158" s="442" t="s">
        <v>19</v>
      </c>
      <c r="H158" s="442" t="s">
        <v>28</v>
      </c>
      <c r="I158" s="442" t="s">
        <v>24</v>
      </c>
      <c r="J158" s="443">
        <v>3</v>
      </c>
      <c r="K158" s="441"/>
      <c r="L158" s="441" t="s">
        <v>58</v>
      </c>
      <c r="M158" s="442"/>
      <c r="N158" s="442"/>
      <c r="O158" s="442"/>
      <c r="P158" s="441" t="s">
        <v>291</v>
      </c>
      <c r="Q158" s="584" t="s">
        <v>289</v>
      </c>
      <c r="R158" s="441"/>
      <c r="S158" s="441"/>
      <c r="T158" s="441"/>
      <c r="U158" s="441"/>
      <c r="V158" s="441"/>
      <c r="W158" s="441"/>
    </row>
    <row r="159" spans="1:23">
      <c r="A159" s="343"/>
      <c r="B159" s="441"/>
      <c r="C159" s="442">
        <v>86</v>
      </c>
      <c r="D159" s="441"/>
      <c r="E159" s="442" t="s">
        <v>17</v>
      </c>
      <c r="F159" s="442" t="s">
        <v>15</v>
      </c>
      <c r="G159" s="442" t="s">
        <v>19</v>
      </c>
      <c r="H159" s="442" t="s">
        <v>28</v>
      </c>
      <c r="I159" s="442" t="s">
        <v>24</v>
      </c>
      <c r="J159" s="443">
        <v>4</v>
      </c>
      <c r="K159" s="441"/>
      <c r="L159" s="441" t="s">
        <v>58</v>
      </c>
      <c r="M159" s="442"/>
      <c r="N159" s="442"/>
      <c r="O159" s="442"/>
      <c r="P159" s="441" t="s">
        <v>291</v>
      </c>
      <c r="Q159" s="584" t="s">
        <v>289</v>
      </c>
      <c r="R159" s="441"/>
      <c r="S159" s="441"/>
      <c r="T159" s="441"/>
      <c r="U159" s="441"/>
      <c r="V159" s="441"/>
      <c r="W159" s="441"/>
    </row>
    <row r="160" spans="1:23">
      <c r="A160" s="343"/>
      <c r="B160" s="441"/>
      <c r="C160" s="442">
        <v>87</v>
      </c>
      <c r="D160" s="441"/>
      <c r="E160" s="442" t="s">
        <v>17</v>
      </c>
      <c r="F160" s="442" t="s">
        <v>14</v>
      </c>
      <c r="G160" s="442" t="s">
        <v>19</v>
      </c>
      <c r="H160" s="442" t="s">
        <v>28</v>
      </c>
      <c r="I160" s="442" t="s">
        <v>24</v>
      </c>
      <c r="J160" s="443">
        <v>3</v>
      </c>
      <c r="K160" s="441" t="s">
        <v>58</v>
      </c>
      <c r="L160" s="441"/>
      <c r="M160" s="442"/>
      <c r="N160" s="442"/>
      <c r="O160" s="442"/>
      <c r="P160" s="441" t="s">
        <v>291</v>
      </c>
      <c r="Q160" s="584" t="s">
        <v>289</v>
      </c>
      <c r="R160" s="441"/>
      <c r="S160" s="441"/>
      <c r="T160" s="441"/>
      <c r="U160" s="441"/>
      <c r="V160" s="441"/>
      <c r="W160" s="441"/>
    </row>
    <row r="161" spans="1:23">
      <c r="A161" s="343"/>
      <c r="B161" s="441"/>
      <c r="C161" s="442">
        <v>87</v>
      </c>
      <c r="D161" s="441"/>
      <c r="E161" s="442" t="s">
        <v>17</v>
      </c>
      <c r="F161" s="442" t="s">
        <v>15</v>
      </c>
      <c r="G161" s="442" t="s">
        <v>19</v>
      </c>
      <c r="H161" s="442" t="s">
        <v>28</v>
      </c>
      <c r="I161" s="442" t="s">
        <v>24</v>
      </c>
      <c r="J161" s="443">
        <v>3</v>
      </c>
      <c r="K161" s="441" t="s">
        <v>58</v>
      </c>
      <c r="L161" s="441"/>
      <c r="M161" s="442"/>
      <c r="N161" s="442"/>
      <c r="O161" s="442"/>
      <c r="P161" s="441" t="s">
        <v>291</v>
      </c>
      <c r="Q161" s="584" t="s">
        <v>289</v>
      </c>
      <c r="R161" s="441"/>
      <c r="S161" s="441"/>
      <c r="T161" s="441"/>
      <c r="U161" s="441"/>
      <c r="V161" s="441"/>
      <c r="W161" s="441"/>
    </row>
    <row r="162" spans="1:23">
      <c r="A162" s="343"/>
      <c r="B162" s="441"/>
      <c r="C162" s="442">
        <v>88</v>
      </c>
      <c r="D162" s="441"/>
      <c r="E162" s="442" t="s">
        <v>17</v>
      </c>
      <c r="F162" s="442" t="s">
        <v>14</v>
      </c>
      <c r="G162" s="442" t="s">
        <v>19</v>
      </c>
      <c r="H162" s="442" t="s">
        <v>28</v>
      </c>
      <c r="I162" s="442" t="s">
        <v>24</v>
      </c>
      <c r="J162" s="443">
        <v>3</v>
      </c>
      <c r="K162" s="441"/>
      <c r="L162" s="441" t="s">
        <v>58</v>
      </c>
      <c r="M162" s="442"/>
      <c r="N162" s="442"/>
      <c r="O162" s="442"/>
      <c r="P162" s="441" t="s">
        <v>291</v>
      </c>
      <c r="Q162" s="584" t="s">
        <v>289</v>
      </c>
      <c r="R162" s="441"/>
      <c r="S162" s="441"/>
      <c r="T162" s="441"/>
      <c r="U162" s="441"/>
      <c r="V162" s="441"/>
      <c r="W162" s="441"/>
    </row>
    <row r="163" spans="1:23">
      <c r="A163" s="343"/>
      <c r="B163" s="441"/>
      <c r="C163" s="442">
        <v>88</v>
      </c>
      <c r="D163" s="441"/>
      <c r="E163" s="442" t="s">
        <v>17</v>
      </c>
      <c r="F163" s="442" t="s">
        <v>15</v>
      </c>
      <c r="G163" s="442" t="s">
        <v>19</v>
      </c>
      <c r="H163" s="442" t="s">
        <v>28</v>
      </c>
      <c r="I163" s="442" t="s">
        <v>24</v>
      </c>
      <c r="J163" s="443">
        <v>4</v>
      </c>
      <c r="K163" s="441"/>
      <c r="L163" s="441" t="s">
        <v>58</v>
      </c>
      <c r="M163" s="442"/>
      <c r="N163" s="442"/>
      <c r="O163" s="442"/>
      <c r="P163" s="441" t="s">
        <v>291</v>
      </c>
      <c r="Q163" s="584" t="s">
        <v>289</v>
      </c>
      <c r="R163" s="441"/>
      <c r="S163" s="441"/>
      <c r="T163" s="441"/>
      <c r="U163" s="441"/>
      <c r="V163" s="441"/>
      <c r="W163" s="441"/>
    </row>
    <row r="164" spans="1:23">
      <c r="A164" s="343"/>
      <c r="B164" s="441"/>
      <c r="C164" s="442">
        <v>89</v>
      </c>
      <c r="D164" s="441"/>
      <c r="E164" s="442" t="s">
        <v>17</v>
      </c>
      <c r="F164" s="442" t="s">
        <v>14</v>
      </c>
      <c r="G164" s="442" t="s">
        <v>19</v>
      </c>
      <c r="H164" s="442" t="s">
        <v>28</v>
      </c>
      <c r="I164" s="442" t="s">
        <v>24</v>
      </c>
      <c r="J164" s="443">
        <v>3</v>
      </c>
      <c r="K164" s="441"/>
      <c r="L164" s="441" t="s">
        <v>58</v>
      </c>
      <c r="M164" s="442"/>
      <c r="N164" s="442"/>
      <c r="O164" s="442"/>
      <c r="P164" s="441" t="s">
        <v>291</v>
      </c>
      <c r="Q164" s="584" t="s">
        <v>289</v>
      </c>
      <c r="R164" s="441"/>
      <c r="S164" s="441"/>
      <c r="T164" s="441"/>
      <c r="U164" s="441"/>
      <c r="V164" s="441"/>
      <c r="W164" s="441"/>
    </row>
    <row r="165" spans="1:23">
      <c r="A165" s="343"/>
      <c r="B165" s="441"/>
      <c r="C165" s="442">
        <v>89</v>
      </c>
      <c r="D165" s="441"/>
      <c r="E165" s="442" t="s">
        <v>17</v>
      </c>
      <c r="F165" s="442" t="s">
        <v>15</v>
      </c>
      <c r="G165" s="442" t="s">
        <v>19</v>
      </c>
      <c r="H165" s="442" t="s">
        <v>28</v>
      </c>
      <c r="I165" s="442" t="s">
        <v>24</v>
      </c>
      <c r="J165" s="443">
        <v>4</v>
      </c>
      <c r="K165" s="441"/>
      <c r="L165" s="441" t="s">
        <v>58</v>
      </c>
      <c r="M165" s="442" t="s">
        <v>50</v>
      </c>
      <c r="N165" s="442"/>
      <c r="O165" s="442"/>
      <c r="P165" s="441" t="s">
        <v>291</v>
      </c>
      <c r="Q165" s="584" t="s">
        <v>289</v>
      </c>
      <c r="R165" s="441"/>
      <c r="S165" s="441"/>
      <c r="T165" s="441"/>
      <c r="U165" s="441"/>
      <c r="V165" s="441"/>
      <c r="W165" s="441"/>
    </row>
    <row r="166" spans="1:23">
      <c r="A166" s="343"/>
      <c r="B166" s="441"/>
      <c r="C166" s="442">
        <v>91</v>
      </c>
      <c r="D166" s="441"/>
      <c r="E166" s="442" t="s">
        <v>17</v>
      </c>
      <c r="F166" s="442" t="s">
        <v>14</v>
      </c>
      <c r="G166" s="442" t="s">
        <v>19</v>
      </c>
      <c r="H166" s="442" t="s">
        <v>28</v>
      </c>
      <c r="I166" s="442" t="s">
        <v>24</v>
      </c>
      <c r="J166" s="443">
        <v>2</v>
      </c>
      <c r="K166" s="441" t="s">
        <v>58</v>
      </c>
      <c r="L166" s="441"/>
      <c r="M166" s="442"/>
      <c r="N166" s="442"/>
      <c r="O166" s="442"/>
      <c r="P166" s="441" t="s">
        <v>291</v>
      </c>
      <c r="Q166" s="584" t="s">
        <v>289</v>
      </c>
      <c r="R166" s="441" t="s">
        <v>1123</v>
      </c>
      <c r="S166" s="441"/>
      <c r="T166" s="441"/>
      <c r="U166" s="441"/>
      <c r="V166" s="441"/>
      <c r="W166" s="441"/>
    </row>
    <row r="167" spans="1:23" s="450" customFormat="1">
      <c r="A167" s="350"/>
      <c r="B167" s="561"/>
      <c r="C167" s="563">
        <v>91</v>
      </c>
      <c r="D167" s="561"/>
      <c r="E167" s="563" t="s">
        <v>18</v>
      </c>
      <c r="F167" s="563" t="s">
        <v>15</v>
      </c>
      <c r="G167" s="563" t="s">
        <v>22</v>
      </c>
      <c r="H167" s="563" t="s">
        <v>28</v>
      </c>
      <c r="I167" s="563" t="s">
        <v>24</v>
      </c>
      <c r="J167" s="565">
        <v>4</v>
      </c>
      <c r="K167" s="561" t="s">
        <v>58</v>
      </c>
      <c r="L167" s="561"/>
      <c r="M167" s="563"/>
      <c r="N167" s="563"/>
      <c r="O167" s="563"/>
      <c r="P167" s="561" t="s">
        <v>291</v>
      </c>
      <c r="Q167" s="574" t="s">
        <v>289</v>
      </c>
      <c r="R167" s="561"/>
      <c r="S167" s="561"/>
      <c r="T167" s="561"/>
      <c r="U167" s="561"/>
      <c r="V167" s="561"/>
      <c r="W167" s="561"/>
    </row>
    <row r="168" spans="1:23" s="450" customFormat="1">
      <c r="A168" s="350"/>
      <c r="B168" s="561"/>
      <c r="C168" s="563">
        <v>92</v>
      </c>
      <c r="D168" s="561"/>
      <c r="E168" s="563" t="s">
        <v>18</v>
      </c>
      <c r="F168" s="563" t="s">
        <v>14</v>
      </c>
      <c r="G168" s="563" t="s">
        <v>22</v>
      </c>
      <c r="H168" s="563" t="s">
        <v>28</v>
      </c>
      <c r="I168" s="563" t="s">
        <v>25</v>
      </c>
      <c r="J168" s="565">
        <v>4</v>
      </c>
      <c r="K168" s="561"/>
      <c r="L168" s="561"/>
      <c r="M168" s="563"/>
      <c r="N168" s="563"/>
      <c r="O168" s="563"/>
      <c r="P168" s="561" t="s">
        <v>291</v>
      </c>
      <c r="Q168" s="574" t="s">
        <v>289</v>
      </c>
      <c r="R168" s="561"/>
      <c r="S168" s="561"/>
      <c r="T168" s="561"/>
      <c r="U168" s="561"/>
      <c r="V168" s="561"/>
      <c r="W168" s="561"/>
    </row>
    <row r="169" spans="1:23" s="450" customFormat="1">
      <c r="A169" s="350"/>
      <c r="B169" s="561"/>
      <c r="C169" s="563">
        <v>93</v>
      </c>
      <c r="D169" s="561"/>
      <c r="E169" s="563" t="s">
        <v>17</v>
      </c>
      <c r="F169" s="563" t="s">
        <v>14</v>
      </c>
      <c r="G169" s="563" t="s">
        <v>22</v>
      </c>
      <c r="H169" s="563" t="s">
        <v>28</v>
      </c>
      <c r="I169" s="563" t="s">
        <v>24</v>
      </c>
      <c r="J169" s="565">
        <v>4</v>
      </c>
      <c r="K169" s="561"/>
      <c r="L169" s="561"/>
      <c r="M169" s="563"/>
      <c r="N169" s="563"/>
      <c r="O169" s="563"/>
      <c r="P169" s="561" t="s">
        <v>291</v>
      </c>
      <c r="Q169" s="574" t="s">
        <v>289</v>
      </c>
      <c r="R169" s="561"/>
      <c r="S169" s="561"/>
      <c r="T169" s="561"/>
      <c r="U169" s="561"/>
      <c r="V169" s="561"/>
      <c r="W169" s="561"/>
    </row>
    <row r="170" spans="1:23" s="450" customFormat="1">
      <c r="A170" s="350"/>
      <c r="B170" s="561"/>
      <c r="C170" s="563">
        <v>93</v>
      </c>
      <c r="D170" s="561"/>
      <c r="E170" s="563" t="s">
        <v>17</v>
      </c>
      <c r="F170" s="563" t="s">
        <v>15</v>
      </c>
      <c r="G170" s="563" t="s">
        <v>22</v>
      </c>
      <c r="H170" s="563" t="s">
        <v>28</v>
      </c>
      <c r="I170" s="563" t="s">
        <v>26</v>
      </c>
      <c r="J170" s="565">
        <v>4</v>
      </c>
      <c r="K170" s="561"/>
      <c r="L170" s="561"/>
      <c r="M170" s="563"/>
      <c r="N170" s="563"/>
      <c r="O170" s="563"/>
      <c r="P170" s="561" t="s">
        <v>291</v>
      </c>
      <c r="Q170" s="574" t="s">
        <v>289</v>
      </c>
      <c r="R170" s="561"/>
      <c r="S170" s="561"/>
      <c r="T170" s="561"/>
      <c r="U170" s="561"/>
      <c r="V170" s="561"/>
      <c r="W170" s="561"/>
    </row>
    <row r="171" spans="1:23">
      <c r="A171" s="343"/>
      <c r="B171" s="441"/>
      <c r="C171" s="442">
        <v>94</v>
      </c>
      <c r="D171" s="441"/>
      <c r="E171" s="442" t="s">
        <v>17</v>
      </c>
      <c r="F171" s="442" t="s">
        <v>14</v>
      </c>
      <c r="G171" s="442" t="s">
        <v>19</v>
      </c>
      <c r="H171" s="442" t="s">
        <v>28</v>
      </c>
      <c r="I171" s="442" t="s">
        <v>24</v>
      </c>
      <c r="J171" s="443">
        <v>3</v>
      </c>
      <c r="K171" s="441"/>
      <c r="L171" s="441"/>
      <c r="M171" s="442"/>
      <c r="N171" s="442"/>
      <c r="O171" s="442"/>
      <c r="P171" s="441" t="s">
        <v>291</v>
      </c>
      <c r="Q171" s="584" t="s">
        <v>289</v>
      </c>
      <c r="R171" s="441"/>
      <c r="S171" s="441"/>
      <c r="T171" s="441"/>
      <c r="U171" s="441"/>
      <c r="V171" s="441"/>
      <c r="W171" s="441"/>
    </row>
    <row r="172" spans="1:23">
      <c r="A172" s="343"/>
      <c r="B172" s="441"/>
      <c r="C172" s="442">
        <v>94</v>
      </c>
      <c r="D172" s="441"/>
      <c r="E172" s="442" t="s">
        <v>17</v>
      </c>
      <c r="F172" s="442" t="s">
        <v>15</v>
      </c>
      <c r="G172" s="442" t="s">
        <v>19</v>
      </c>
      <c r="H172" s="442" t="s">
        <v>28</v>
      </c>
      <c r="I172" s="442" t="s">
        <v>24</v>
      </c>
      <c r="J172" s="443">
        <v>3</v>
      </c>
      <c r="K172" s="441"/>
      <c r="L172" s="441"/>
      <c r="M172" s="442"/>
      <c r="N172" s="442"/>
      <c r="O172" s="442"/>
      <c r="P172" s="441" t="s">
        <v>291</v>
      </c>
      <c r="Q172" s="584" t="s">
        <v>289</v>
      </c>
      <c r="R172" s="441"/>
      <c r="S172" s="441"/>
      <c r="T172" s="441"/>
      <c r="U172" s="441"/>
      <c r="V172" s="441"/>
      <c r="W172" s="441"/>
    </row>
    <row r="173" spans="1:23">
      <c r="A173" s="343"/>
      <c r="B173" s="441"/>
      <c r="C173" s="442">
        <v>95</v>
      </c>
      <c r="D173" s="441"/>
      <c r="E173" s="442" t="s">
        <v>17</v>
      </c>
      <c r="F173" s="442" t="s">
        <v>14</v>
      </c>
      <c r="G173" s="442" t="s">
        <v>19</v>
      </c>
      <c r="H173" s="442" t="s">
        <v>28</v>
      </c>
      <c r="I173" s="442" t="s">
        <v>24</v>
      </c>
      <c r="J173" s="443">
        <v>3</v>
      </c>
      <c r="K173" s="441"/>
      <c r="L173" s="441"/>
      <c r="M173" s="442"/>
      <c r="N173" s="442"/>
      <c r="O173" s="442"/>
      <c r="P173" s="441" t="s">
        <v>291</v>
      </c>
      <c r="Q173" s="584" t="s">
        <v>289</v>
      </c>
      <c r="R173" s="441"/>
      <c r="S173" s="441"/>
      <c r="T173" s="441"/>
      <c r="U173" s="441"/>
      <c r="V173" s="441"/>
      <c r="W173" s="441"/>
    </row>
    <row r="174" spans="1:23">
      <c r="A174" s="343"/>
      <c r="B174" s="441"/>
      <c r="C174" s="442">
        <v>95</v>
      </c>
      <c r="D174" s="441"/>
      <c r="E174" s="442" t="s">
        <v>17</v>
      </c>
      <c r="F174" s="442" t="s">
        <v>15</v>
      </c>
      <c r="G174" s="442" t="s">
        <v>19</v>
      </c>
      <c r="H174" s="442" t="s">
        <v>28</v>
      </c>
      <c r="I174" s="442" t="s">
        <v>24</v>
      </c>
      <c r="J174" s="443">
        <v>4</v>
      </c>
      <c r="K174" s="441"/>
      <c r="L174" s="441"/>
      <c r="M174" s="442"/>
      <c r="N174" s="442"/>
      <c r="O174" s="442"/>
      <c r="P174" s="441" t="s">
        <v>291</v>
      </c>
      <c r="Q174" s="584" t="s">
        <v>289</v>
      </c>
      <c r="R174" s="441"/>
      <c r="S174" s="441"/>
      <c r="T174" s="441"/>
      <c r="U174" s="441"/>
      <c r="V174" s="441"/>
      <c r="W174" s="441"/>
    </row>
    <row r="175" spans="1:23">
      <c r="A175" s="343"/>
      <c r="B175" s="441"/>
      <c r="C175" s="442">
        <v>95</v>
      </c>
      <c r="D175" s="441"/>
      <c r="E175" s="442" t="s">
        <v>18</v>
      </c>
      <c r="F175" s="442" t="s">
        <v>14</v>
      </c>
      <c r="G175" s="442" t="s">
        <v>19</v>
      </c>
      <c r="H175" s="442" t="s">
        <v>28</v>
      </c>
      <c r="I175" s="442" t="s">
        <v>24</v>
      </c>
      <c r="J175" s="565">
        <v>1</v>
      </c>
      <c r="K175" s="441"/>
      <c r="L175" s="441"/>
      <c r="M175" s="442"/>
      <c r="N175" s="442"/>
      <c r="O175" s="442"/>
      <c r="P175" s="441" t="s">
        <v>291</v>
      </c>
      <c r="Q175" s="584" t="s">
        <v>289</v>
      </c>
      <c r="R175" s="441"/>
      <c r="S175" s="441"/>
      <c r="T175" s="441"/>
      <c r="U175" s="441"/>
      <c r="V175" s="441"/>
      <c r="W175" s="441"/>
    </row>
    <row r="176" spans="1:23">
      <c r="A176" s="343"/>
      <c r="B176" s="441"/>
      <c r="C176" s="442">
        <v>95</v>
      </c>
      <c r="D176" s="441"/>
      <c r="E176" s="442" t="s">
        <v>17</v>
      </c>
      <c r="F176" s="442" t="s">
        <v>15</v>
      </c>
      <c r="G176" s="442" t="s">
        <v>19</v>
      </c>
      <c r="H176" s="442" t="s">
        <v>28</v>
      </c>
      <c r="I176" s="442" t="s">
        <v>24</v>
      </c>
      <c r="J176" s="443">
        <v>3</v>
      </c>
      <c r="K176" s="441"/>
      <c r="L176" s="441"/>
      <c r="M176" s="442"/>
      <c r="N176" s="442"/>
      <c r="O176" s="442"/>
      <c r="P176" s="441" t="s">
        <v>291</v>
      </c>
      <c r="Q176" s="584" t="s">
        <v>289</v>
      </c>
      <c r="R176" s="441"/>
      <c r="S176" s="441"/>
      <c r="T176" s="441"/>
      <c r="U176" s="441"/>
      <c r="V176" s="441"/>
      <c r="W176" s="441"/>
    </row>
    <row r="177" spans="1:23">
      <c r="A177" s="343"/>
      <c r="B177" s="441"/>
      <c r="C177" s="442">
        <v>96</v>
      </c>
      <c r="D177" s="441"/>
      <c r="E177" s="442" t="s">
        <v>18</v>
      </c>
      <c r="F177" s="442" t="s">
        <v>14</v>
      </c>
      <c r="G177" s="442" t="s">
        <v>19</v>
      </c>
      <c r="H177" s="442" t="s">
        <v>28</v>
      </c>
      <c r="I177" s="442" t="s">
        <v>24</v>
      </c>
      <c r="J177" s="443">
        <v>4</v>
      </c>
      <c r="K177" s="441"/>
      <c r="L177" s="441"/>
      <c r="M177" s="442" t="s">
        <v>50</v>
      </c>
      <c r="N177" s="442"/>
      <c r="O177" s="442"/>
      <c r="P177" s="441" t="s">
        <v>286</v>
      </c>
      <c r="Q177" s="584" t="s">
        <v>290</v>
      </c>
      <c r="R177" s="441"/>
      <c r="S177" s="441"/>
      <c r="T177" s="441"/>
      <c r="U177" s="441"/>
      <c r="V177" s="441"/>
      <c r="W177" s="441"/>
    </row>
    <row r="178" spans="1:23">
      <c r="A178" s="343"/>
      <c r="B178" s="441"/>
      <c r="C178" s="442">
        <v>97</v>
      </c>
      <c r="D178" s="441"/>
      <c r="E178" s="442" t="s">
        <v>17</v>
      </c>
      <c r="F178" s="442" t="s">
        <v>14</v>
      </c>
      <c r="G178" s="442" t="s">
        <v>19</v>
      </c>
      <c r="H178" s="442" t="s">
        <v>28</v>
      </c>
      <c r="I178" s="442" t="s">
        <v>24</v>
      </c>
      <c r="J178" s="443">
        <v>3</v>
      </c>
      <c r="K178" s="441"/>
      <c r="L178" s="441"/>
      <c r="M178" s="442"/>
      <c r="N178" s="442"/>
      <c r="O178" s="442"/>
      <c r="P178" s="441" t="s">
        <v>286</v>
      </c>
      <c r="Q178" s="584" t="s">
        <v>290</v>
      </c>
      <c r="R178" s="441"/>
      <c r="S178" s="441"/>
      <c r="T178" s="441"/>
      <c r="U178" s="441"/>
      <c r="V178" s="441"/>
      <c r="W178" s="441"/>
    </row>
    <row r="179" spans="1:23">
      <c r="A179" s="343"/>
      <c r="B179" s="441"/>
      <c r="C179" s="442">
        <v>97</v>
      </c>
      <c r="D179" s="441"/>
      <c r="E179" s="442" t="s">
        <v>17</v>
      </c>
      <c r="F179" s="442" t="s">
        <v>15</v>
      </c>
      <c r="G179" s="442" t="s">
        <v>19</v>
      </c>
      <c r="H179" s="442" t="s">
        <v>28</v>
      </c>
      <c r="I179" s="442" t="s">
        <v>24</v>
      </c>
      <c r="J179" s="443">
        <v>3</v>
      </c>
      <c r="K179" s="441"/>
      <c r="L179" s="441"/>
      <c r="M179" s="442"/>
      <c r="N179" s="442"/>
      <c r="O179" s="442"/>
      <c r="P179" s="441" t="s">
        <v>286</v>
      </c>
      <c r="Q179" s="584" t="s">
        <v>290</v>
      </c>
      <c r="R179" s="441"/>
      <c r="S179" s="441"/>
      <c r="T179" s="441"/>
      <c r="U179" s="441"/>
      <c r="V179" s="441"/>
      <c r="W179" s="441"/>
    </row>
    <row r="180" spans="1:23">
      <c r="A180" s="343"/>
      <c r="B180" s="441"/>
      <c r="C180" s="442">
        <v>98</v>
      </c>
      <c r="D180" s="441"/>
      <c r="E180" s="442" t="s">
        <v>17</v>
      </c>
      <c r="F180" s="442" t="s">
        <v>14</v>
      </c>
      <c r="G180" s="442" t="s">
        <v>19</v>
      </c>
      <c r="H180" s="442" t="s">
        <v>28</v>
      </c>
      <c r="I180" s="442" t="s">
        <v>26</v>
      </c>
      <c r="J180" s="443">
        <v>2</v>
      </c>
      <c r="K180" s="441"/>
      <c r="L180" s="441"/>
      <c r="M180" s="442"/>
      <c r="N180" s="442"/>
      <c r="O180" s="442"/>
      <c r="P180" s="441" t="s">
        <v>286</v>
      </c>
      <c r="Q180" s="584" t="s">
        <v>290</v>
      </c>
      <c r="R180" s="441"/>
      <c r="S180" s="441"/>
      <c r="T180" s="441"/>
      <c r="U180" s="441"/>
      <c r="V180" s="441"/>
      <c r="W180" s="441"/>
    </row>
    <row r="181" spans="1:23">
      <c r="A181" s="343"/>
      <c r="B181" s="441"/>
      <c r="C181" s="442">
        <v>98</v>
      </c>
      <c r="D181" s="441"/>
      <c r="E181" s="442" t="s">
        <v>17</v>
      </c>
      <c r="F181" s="442" t="s">
        <v>15</v>
      </c>
      <c r="G181" s="442" t="s">
        <v>19</v>
      </c>
      <c r="H181" s="442" t="s">
        <v>28</v>
      </c>
      <c r="I181" s="442" t="s">
        <v>24</v>
      </c>
      <c r="J181" s="443">
        <v>3</v>
      </c>
      <c r="K181" s="441"/>
      <c r="L181" s="441"/>
      <c r="M181" s="442"/>
      <c r="N181" s="442"/>
      <c r="O181" s="442"/>
      <c r="P181" s="441" t="s">
        <v>286</v>
      </c>
      <c r="Q181" s="584" t="s">
        <v>290</v>
      </c>
      <c r="R181" s="441" t="s">
        <v>980</v>
      </c>
      <c r="S181" s="441"/>
      <c r="T181" s="441"/>
      <c r="U181" s="441"/>
      <c r="V181" s="441"/>
      <c r="W181" s="441"/>
    </row>
    <row r="182" spans="1:23" s="450" customFormat="1">
      <c r="A182" s="350"/>
      <c r="B182" s="561"/>
      <c r="C182" s="563">
        <v>99</v>
      </c>
      <c r="D182" s="561" t="s">
        <v>1121</v>
      </c>
      <c r="E182" s="563" t="s">
        <v>18</v>
      </c>
      <c r="F182" s="563" t="s">
        <v>14</v>
      </c>
      <c r="G182" s="563" t="s">
        <v>57</v>
      </c>
      <c r="H182" s="563" t="s">
        <v>29</v>
      </c>
      <c r="I182" s="563" t="s">
        <v>30</v>
      </c>
      <c r="J182" s="565">
        <v>4</v>
      </c>
      <c r="K182" s="561"/>
      <c r="L182" s="561"/>
      <c r="M182" s="563"/>
      <c r="N182" s="563"/>
      <c r="O182" s="563"/>
      <c r="P182" s="441" t="s">
        <v>286</v>
      </c>
      <c r="Q182" s="584" t="s">
        <v>290</v>
      </c>
      <c r="R182" s="561"/>
      <c r="S182" s="561"/>
      <c r="T182" s="561"/>
      <c r="U182" s="561" t="s">
        <v>807</v>
      </c>
      <c r="V182" s="561" t="s">
        <v>1121</v>
      </c>
      <c r="W182" s="561" t="s">
        <v>1122</v>
      </c>
    </row>
    <row r="183" spans="1:23" s="450" customFormat="1">
      <c r="A183" s="350"/>
      <c r="B183" s="561"/>
      <c r="C183" s="563">
        <v>99</v>
      </c>
      <c r="D183" s="561" t="s">
        <v>1121</v>
      </c>
      <c r="E183" s="563" t="s">
        <v>18</v>
      </c>
      <c r="F183" s="563" t="s">
        <v>15</v>
      </c>
      <c r="G183" s="563" t="s">
        <v>57</v>
      </c>
      <c r="H183" s="563" t="s">
        <v>29</v>
      </c>
      <c r="I183" s="563" t="s">
        <v>30</v>
      </c>
      <c r="J183" s="565">
        <v>4</v>
      </c>
      <c r="K183" s="561"/>
      <c r="L183" s="561"/>
      <c r="M183" s="563"/>
      <c r="N183" s="563"/>
      <c r="O183" s="563"/>
      <c r="P183" s="441" t="s">
        <v>286</v>
      </c>
      <c r="Q183" s="574" t="s">
        <v>290</v>
      </c>
      <c r="R183" s="561"/>
      <c r="S183" s="561"/>
      <c r="T183" s="561"/>
      <c r="U183" s="561" t="s">
        <v>811</v>
      </c>
      <c r="V183" s="561" t="s">
        <v>1121</v>
      </c>
      <c r="W183" s="561" t="s">
        <v>1120</v>
      </c>
    </row>
    <row r="184" spans="1:23">
      <c r="A184" s="343"/>
      <c r="B184" s="441"/>
      <c r="C184" s="442">
        <v>100</v>
      </c>
      <c r="D184" s="441"/>
      <c r="E184" s="442" t="s">
        <v>17</v>
      </c>
      <c r="F184" s="442" t="s">
        <v>14</v>
      </c>
      <c r="G184" s="442" t="s">
        <v>19</v>
      </c>
      <c r="H184" s="442" t="s">
        <v>28</v>
      </c>
      <c r="I184" s="442" t="s">
        <v>24</v>
      </c>
      <c r="J184" s="443">
        <v>3</v>
      </c>
      <c r="K184" s="441" t="s">
        <v>58</v>
      </c>
      <c r="L184" s="441"/>
      <c r="M184" s="442"/>
      <c r="N184" s="442"/>
      <c r="O184" s="442"/>
      <c r="P184" s="441" t="s">
        <v>286</v>
      </c>
      <c r="Q184" s="584" t="s">
        <v>290</v>
      </c>
      <c r="R184" s="441"/>
      <c r="S184" s="441"/>
      <c r="T184" s="441"/>
      <c r="U184" s="441"/>
      <c r="V184" s="441"/>
      <c r="W184" s="441"/>
    </row>
    <row r="185" spans="1:23">
      <c r="A185" s="343"/>
      <c r="B185" s="441"/>
      <c r="C185" s="442">
        <v>100</v>
      </c>
      <c r="D185" s="441"/>
      <c r="E185" s="442" t="s">
        <v>17</v>
      </c>
      <c r="F185" s="442" t="s">
        <v>15</v>
      </c>
      <c r="G185" s="442" t="s">
        <v>19</v>
      </c>
      <c r="H185" s="442" t="s">
        <v>28</v>
      </c>
      <c r="I185" s="442" t="s">
        <v>25</v>
      </c>
      <c r="J185" s="443">
        <v>3</v>
      </c>
      <c r="K185" s="441" t="s">
        <v>58</v>
      </c>
      <c r="L185" s="441"/>
      <c r="M185" s="442"/>
      <c r="N185" s="442"/>
      <c r="O185" s="442"/>
      <c r="P185" s="441" t="s">
        <v>286</v>
      </c>
      <c r="Q185" s="584" t="s">
        <v>290</v>
      </c>
      <c r="R185" s="441"/>
      <c r="S185" s="441"/>
      <c r="T185" s="441"/>
      <c r="U185" s="441"/>
      <c r="V185" s="441"/>
      <c r="W185" s="441"/>
    </row>
    <row r="186" spans="1:23">
      <c r="A186" s="343"/>
      <c r="B186" s="441"/>
      <c r="C186" s="442">
        <v>101</v>
      </c>
      <c r="D186" s="441"/>
      <c r="E186" s="442" t="s">
        <v>18</v>
      </c>
      <c r="F186" s="442" t="s">
        <v>15</v>
      </c>
      <c r="G186" s="442" t="s">
        <v>19</v>
      </c>
      <c r="H186" s="442" t="s">
        <v>28</v>
      </c>
      <c r="I186" s="442" t="s">
        <v>24</v>
      </c>
      <c r="J186" s="443">
        <v>3</v>
      </c>
      <c r="K186" s="441" t="s">
        <v>58</v>
      </c>
      <c r="L186" s="441"/>
      <c r="M186" s="442"/>
      <c r="N186" s="442"/>
      <c r="O186" s="442"/>
      <c r="P186" s="441" t="s">
        <v>286</v>
      </c>
      <c r="Q186" s="584" t="s">
        <v>290</v>
      </c>
      <c r="R186" s="441"/>
      <c r="S186" s="441"/>
      <c r="T186" s="441"/>
      <c r="U186" s="441"/>
      <c r="V186" s="441"/>
      <c r="W186" s="441"/>
    </row>
    <row r="187" spans="1:23">
      <c r="A187" s="343"/>
      <c r="B187" s="441"/>
      <c r="C187" s="442">
        <v>102</v>
      </c>
      <c r="D187" s="441"/>
      <c r="E187" s="442" t="s">
        <v>17</v>
      </c>
      <c r="F187" s="442" t="s">
        <v>14</v>
      </c>
      <c r="G187" s="442" t="s">
        <v>19</v>
      </c>
      <c r="H187" s="442" t="s">
        <v>28</v>
      </c>
      <c r="I187" s="442" t="s">
        <v>24</v>
      </c>
      <c r="J187" s="443">
        <v>3</v>
      </c>
      <c r="K187" s="441" t="s">
        <v>58</v>
      </c>
      <c r="L187" s="441"/>
      <c r="M187" s="442"/>
      <c r="N187" s="442"/>
      <c r="O187" s="442"/>
      <c r="P187" s="441" t="s">
        <v>286</v>
      </c>
      <c r="Q187" s="584" t="s">
        <v>290</v>
      </c>
      <c r="R187" s="441"/>
      <c r="S187" s="441"/>
      <c r="T187" s="441"/>
      <c r="U187" s="441"/>
      <c r="V187" s="441"/>
      <c r="W187" s="441"/>
    </row>
    <row r="188" spans="1:23">
      <c r="A188" s="343"/>
      <c r="B188" s="441"/>
      <c r="C188" s="442">
        <v>103</v>
      </c>
      <c r="D188" s="441"/>
      <c r="E188" s="442" t="s">
        <v>18</v>
      </c>
      <c r="F188" s="442" t="s">
        <v>14</v>
      </c>
      <c r="G188" s="442" t="s">
        <v>19</v>
      </c>
      <c r="H188" s="442" t="s">
        <v>28</v>
      </c>
      <c r="I188" s="442" t="s">
        <v>24</v>
      </c>
      <c r="J188" s="443">
        <v>4</v>
      </c>
      <c r="K188" s="441" t="s">
        <v>58</v>
      </c>
      <c r="L188" s="441"/>
      <c r="M188" s="442"/>
      <c r="N188" s="442"/>
      <c r="O188" s="442"/>
      <c r="P188" s="441" t="s">
        <v>286</v>
      </c>
      <c r="Q188" s="584" t="s">
        <v>290</v>
      </c>
      <c r="R188" s="441"/>
      <c r="S188" s="441"/>
      <c r="T188" s="441"/>
      <c r="U188" s="441"/>
      <c r="V188" s="441"/>
      <c r="W188" s="441"/>
    </row>
    <row r="189" spans="1:23">
      <c r="A189" s="343"/>
      <c r="B189" s="441"/>
      <c r="C189" s="442">
        <v>103</v>
      </c>
      <c r="D189" s="441"/>
      <c r="E189" s="442" t="s">
        <v>18</v>
      </c>
      <c r="F189" s="442" t="s">
        <v>15</v>
      </c>
      <c r="G189" s="442" t="s">
        <v>19</v>
      </c>
      <c r="H189" s="442" t="s">
        <v>28</v>
      </c>
      <c r="I189" s="442" t="s">
        <v>24</v>
      </c>
      <c r="J189" s="443">
        <v>4</v>
      </c>
      <c r="K189" s="441" t="s">
        <v>58</v>
      </c>
      <c r="L189" s="441"/>
      <c r="M189" s="442"/>
      <c r="N189" s="442"/>
      <c r="O189" s="442"/>
      <c r="P189" s="441" t="s">
        <v>286</v>
      </c>
      <c r="Q189" s="584" t="s">
        <v>290</v>
      </c>
      <c r="R189" s="441"/>
      <c r="S189" s="441"/>
      <c r="T189" s="441"/>
      <c r="U189" s="441"/>
      <c r="V189" s="441"/>
      <c r="W189" s="441"/>
    </row>
    <row r="190" spans="1:23">
      <c r="A190" s="343"/>
      <c r="B190" s="441"/>
      <c r="C190" s="442">
        <v>105</v>
      </c>
      <c r="D190" s="441"/>
      <c r="E190" s="442" t="s">
        <v>17</v>
      </c>
      <c r="F190" s="442" t="s">
        <v>14</v>
      </c>
      <c r="G190" s="442" t="s">
        <v>19</v>
      </c>
      <c r="H190" s="442" t="s">
        <v>28</v>
      </c>
      <c r="I190" s="442" t="s">
        <v>24</v>
      </c>
      <c r="J190" s="443">
        <v>4</v>
      </c>
      <c r="K190" s="441" t="s">
        <v>58</v>
      </c>
      <c r="L190" s="441"/>
      <c r="M190" s="442"/>
      <c r="N190" s="442"/>
      <c r="O190" s="442"/>
      <c r="P190" s="441" t="s">
        <v>286</v>
      </c>
      <c r="Q190" s="584" t="s">
        <v>290</v>
      </c>
      <c r="R190" s="441"/>
      <c r="S190" s="441"/>
      <c r="T190" s="441"/>
      <c r="U190" s="441"/>
      <c r="V190" s="441"/>
      <c r="W190" s="441"/>
    </row>
    <row r="191" spans="1:23">
      <c r="A191" s="343"/>
      <c r="B191" s="441"/>
      <c r="C191" s="442">
        <v>105</v>
      </c>
      <c r="D191" s="441"/>
      <c r="E191" s="442" t="s">
        <v>17</v>
      </c>
      <c r="F191" s="442" t="s">
        <v>15</v>
      </c>
      <c r="G191" s="442" t="s">
        <v>19</v>
      </c>
      <c r="H191" s="442" t="s">
        <v>28</v>
      </c>
      <c r="I191" s="442" t="s">
        <v>24</v>
      </c>
      <c r="J191" s="443">
        <v>4</v>
      </c>
      <c r="K191" s="441" t="s">
        <v>58</v>
      </c>
      <c r="L191" s="441"/>
      <c r="M191" s="442"/>
      <c r="N191" s="442"/>
      <c r="O191" s="442"/>
      <c r="P191" s="441" t="s">
        <v>286</v>
      </c>
      <c r="Q191" s="584" t="s">
        <v>290</v>
      </c>
      <c r="R191" s="441"/>
      <c r="S191" s="441"/>
      <c r="T191" s="441"/>
      <c r="U191" s="441"/>
      <c r="V191" s="441"/>
      <c r="W191" s="441"/>
    </row>
    <row r="192" spans="1:23">
      <c r="A192" s="343"/>
      <c r="B192" s="441"/>
      <c r="C192" s="442">
        <v>106</v>
      </c>
      <c r="D192" s="441"/>
      <c r="E192" s="442" t="s">
        <v>17</v>
      </c>
      <c r="F192" s="442" t="s">
        <v>14</v>
      </c>
      <c r="G192" s="442" t="s">
        <v>19</v>
      </c>
      <c r="H192" s="442" t="s">
        <v>28</v>
      </c>
      <c r="I192" s="442" t="s">
        <v>24</v>
      </c>
      <c r="J192" s="443">
        <v>4</v>
      </c>
      <c r="K192" s="441" t="s">
        <v>58</v>
      </c>
      <c r="L192" s="441"/>
      <c r="M192" s="442"/>
      <c r="N192" s="442"/>
      <c r="O192" s="442"/>
      <c r="P192" s="441" t="s">
        <v>286</v>
      </c>
      <c r="Q192" s="584" t="s">
        <v>290</v>
      </c>
      <c r="R192" s="441"/>
      <c r="S192" s="441"/>
      <c r="T192" s="441"/>
      <c r="U192" s="441"/>
      <c r="V192" s="441"/>
      <c r="W192" s="441"/>
    </row>
    <row r="193" spans="1:23">
      <c r="A193" s="343"/>
      <c r="B193" s="441"/>
      <c r="C193" s="442">
        <v>106</v>
      </c>
      <c r="D193" s="441"/>
      <c r="E193" s="442" t="s">
        <v>17</v>
      </c>
      <c r="F193" s="442" t="s">
        <v>15</v>
      </c>
      <c r="G193" s="442" t="s">
        <v>19</v>
      </c>
      <c r="H193" s="442" t="s">
        <v>28</v>
      </c>
      <c r="I193" s="442" t="s">
        <v>24</v>
      </c>
      <c r="J193" s="443">
        <v>4</v>
      </c>
      <c r="K193" s="441" t="s">
        <v>58</v>
      </c>
      <c r="L193" s="441"/>
      <c r="M193" s="442"/>
      <c r="N193" s="442"/>
      <c r="O193" s="442"/>
      <c r="P193" s="441" t="s">
        <v>286</v>
      </c>
      <c r="Q193" s="584" t="s">
        <v>290</v>
      </c>
      <c r="R193" s="441"/>
      <c r="S193" s="441"/>
      <c r="T193" s="441"/>
      <c r="U193" s="441"/>
      <c r="V193" s="441"/>
      <c r="W193" s="441"/>
    </row>
    <row r="194" spans="1:23" s="450" customFormat="1">
      <c r="A194" s="350"/>
      <c r="B194" s="561"/>
      <c r="C194" s="563">
        <v>107</v>
      </c>
      <c r="D194" s="561" t="s">
        <v>1118</v>
      </c>
      <c r="E194" s="563" t="s">
        <v>17</v>
      </c>
      <c r="F194" s="563" t="s">
        <v>14</v>
      </c>
      <c r="G194" s="563" t="s">
        <v>57</v>
      </c>
      <c r="H194" s="563" t="s">
        <v>29</v>
      </c>
      <c r="I194" s="563" t="s">
        <v>30</v>
      </c>
      <c r="J194" s="565">
        <v>4</v>
      </c>
      <c r="K194" s="561"/>
      <c r="L194" s="561"/>
      <c r="M194" s="563"/>
      <c r="N194" s="563"/>
      <c r="O194" s="563"/>
      <c r="P194" s="441" t="s">
        <v>286</v>
      </c>
      <c r="Q194" s="574" t="s">
        <v>290</v>
      </c>
      <c r="R194" s="561" t="s">
        <v>914</v>
      </c>
      <c r="S194" s="561"/>
      <c r="T194" s="561"/>
      <c r="U194" s="561" t="s">
        <v>47</v>
      </c>
      <c r="V194" s="561" t="s">
        <v>1118</v>
      </c>
      <c r="W194" s="561" t="s">
        <v>1119</v>
      </c>
    </row>
    <row r="195" spans="1:23" s="450" customFormat="1">
      <c r="A195" s="350"/>
      <c r="B195" s="561"/>
      <c r="C195" s="563">
        <v>107</v>
      </c>
      <c r="D195" s="561" t="s">
        <v>1118</v>
      </c>
      <c r="E195" s="563" t="s">
        <v>17</v>
      </c>
      <c r="F195" s="563" t="s">
        <v>15</v>
      </c>
      <c r="G195" s="563" t="s">
        <v>57</v>
      </c>
      <c r="H195" s="563" t="s">
        <v>29</v>
      </c>
      <c r="I195" s="563" t="s">
        <v>30</v>
      </c>
      <c r="J195" s="565">
        <v>4</v>
      </c>
      <c r="K195" s="561"/>
      <c r="L195" s="561"/>
      <c r="M195" s="563"/>
      <c r="N195" s="563"/>
      <c r="O195" s="563"/>
      <c r="P195" s="441" t="s">
        <v>286</v>
      </c>
      <c r="Q195" s="574" t="s">
        <v>290</v>
      </c>
      <c r="R195" s="561"/>
      <c r="S195" s="561"/>
      <c r="T195" s="561"/>
      <c r="U195" s="561" t="s">
        <v>47</v>
      </c>
      <c r="V195" s="561" t="s">
        <v>1118</v>
      </c>
      <c r="W195" s="561" t="s">
        <v>1117</v>
      </c>
    </row>
    <row r="196" spans="1:23">
      <c r="A196" s="343"/>
      <c r="B196" s="441"/>
      <c r="C196" s="442">
        <v>108</v>
      </c>
      <c r="D196" s="441"/>
      <c r="E196" s="442" t="s">
        <v>17</v>
      </c>
      <c r="F196" s="442" t="s">
        <v>14</v>
      </c>
      <c r="G196" s="442" t="s">
        <v>19</v>
      </c>
      <c r="H196" s="442" t="s">
        <v>28</v>
      </c>
      <c r="I196" s="442" t="s">
        <v>24</v>
      </c>
      <c r="J196" s="443">
        <v>4</v>
      </c>
      <c r="K196" s="441" t="s">
        <v>58</v>
      </c>
      <c r="L196" s="441"/>
      <c r="M196" s="442"/>
      <c r="N196" s="442"/>
      <c r="O196" s="442"/>
      <c r="P196" s="441" t="s">
        <v>286</v>
      </c>
      <c r="Q196" s="584" t="s">
        <v>290</v>
      </c>
      <c r="R196" s="441"/>
      <c r="S196" s="441"/>
      <c r="T196" s="441"/>
      <c r="U196" s="441"/>
      <c r="V196" s="441"/>
      <c r="W196" s="441"/>
    </row>
    <row r="197" spans="1:23">
      <c r="A197" s="343"/>
      <c r="B197" s="441"/>
      <c r="C197" s="442">
        <v>108</v>
      </c>
      <c r="D197" s="441"/>
      <c r="E197" s="442" t="s">
        <v>17</v>
      </c>
      <c r="F197" s="442" t="s">
        <v>15</v>
      </c>
      <c r="G197" s="442" t="s">
        <v>19</v>
      </c>
      <c r="H197" s="442" t="s">
        <v>28</v>
      </c>
      <c r="I197" s="442" t="s">
        <v>24</v>
      </c>
      <c r="J197" s="443">
        <v>4</v>
      </c>
      <c r="K197" s="441" t="s">
        <v>58</v>
      </c>
      <c r="L197" s="441"/>
      <c r="M197" s="442"/>
      <c r="N197" s="442"/>
      <c r="O197" s="442"/>
      <c r="P197" s="441" t="s">
        <v>286</v>
      </c>
      <c r="Q197" s="584" t="s">
        <v>290</v>
      </c>
      <c r="R197" s="441"/>
      <c r="S197" s="441"/>
      <c r="T197" s="441"/>
      <c r="U197" s="441"/>
      <c r="V197" s="441"/>
      <c r="W197" s="441"/>
    </row>
    <row r="198" spans="1:23" s="450" customFormat="1">
      <c r="A198" s="350"/>
      <c r="B198" s="561"/>
      <c r="C198" s="563">
        <v>109</v>
      </c>
      <c r="D198" s="561" t="s">
        <v>1116</v>
      </c>
      <c r="E198" s="563" t="s">
        <v>17</v>
      </c>
      <c r="F198" s="563" t="s">
        <v>14</v>
      </c>
      <c r="G198" s="563" t="s">
        <v>57</v>
      </c>
      <c r="H198" s="563" t="s">
        <v>29</v>
      </c>
      <c r="I198" s="563" t="s">
        <v>30</v>
      </c>
      <c r="J198" s="565">
        <v>4</v>
      </c>
      <c r="K198" s="561"/>
      <c r="L198" s="561"/>
      <c r="M198" s="563"/>
      <c r="N198" s="563"/>
      <c r="O198" s="563"/>
      <c r="P198" s="441" t="s">
        <v>286</v>
      </c>
      <c r="Q198" s="574" t="s">
        <v>290</v>
      </c>
      <c r="R198" s="561"/>
      <c r="S198" s="561"/>
      <c r="T198" s="561"/>
      <c r="U198" s="561" t="s">
        <v>47</v>
      </c>
      <c r="V198" s="561" t="s">
        <v>1116</v>
      </c>
      <c r="W198" s="561" t="s">
        <v>1115</v>
      </c>
    </row>
    <row r="199" spans="1:23">
      <c r="A199" s="343"/>
      <c r="B199" s="441"/>
      <c r="C199" s="442">
        <v>110</v>
      </c>
      <c r="D199" s="441"/>
      <c r="E199" s="442" t="s">
        <v>17</v>
      </c>
      <c r="F199" s="442" t="s">
        <v>14</v>
      </c>
      <c r="G199" s="442" t="s">
        <v>19</v>
      </c>
      <c r="H199" s="442" t="s">
        <v>28</v>
      </c>
      <c r="I199" s="442" t="s">
        <v>26</v>
      </c>
      <c r="J199" s="443">
        <v>4</v>
      </c>
      <c r="K199" s="441" t="s">
        <v>58</v>
      </c>
      <c r="L199" s="441"/>
      <c r="M199" s="442"/>
      <c r="N199" s="442"/>
      <c r="O199" s="442"/>
      <c r="P199" s="441" t="s">
        <v>286</v>
      </c>
      <c r="Q199" s="584" t="s">
        <v>290</v>
      </c>
      <c r="R199" s="441"/>
      <c r="S199" s="441"/>
      <c r="T199" s="441"/>
      <c r="U199" s="441"/>
      <c r="V199" s="441"/>
      <c r="W199" s="441"/>
    </row>
    <row r="200" spans="1:23">
      <c r="A200" s="343"/>
      <c r="B200" s="441"/>
      <c r="C200" s="442">
        <v>110</v>
      </c>
      <c r="D200" s="441"/>
      <c r="E200" s="442" t="s">
        <v>17</v>
      </c>
      <c r="F200" s="442" t="s">
        <v>15</v>
      </c>
      <c r="G200" s="442" t="s">
        <v>19</v>
      </c>
      <c r="H200" s="442" t="s">
        <v>28</v>
      </c>
      <c r="I200" s="442" t="s">
        <v>24</v>
      </c>
      <c r="J200" s="443">
        <v>4</v>
      </c>
      <c r="K200" s="441" t="s">
        <v>58</v>
      </c>
      <c r="L200" s="441"/>
      <c r="M200" s="442"/>
      <c r="N200" s="442"/>
      <c r="O200" s="442"/>
      <c r="P200" s="441" t="s">
        <v>286</v>
      </c>
      <c r="Q200" s="584" t="s">
        <v>290</v>
      </c>
      <c r="R200" s="441"/>
      <c r="S200" s="441"/>
      <c r="T200" s="441"/>
      <c r="U200" s="441"/>
      <c r="V200" s="441"/>
      <c r="W200" s="441"/>
    </row>
    <row r="201" spans="1:23">
      <c r="A201" s="343"/>
      <c r="B201" s="441"/>
      <c r="C201" s="442">
        <v>111</v>
      </c>
      <c r="D201" s="441"/>
      <c r="E201" s="442" t="s">
        <v>18</v>
      </c>
      <c r="F201" s="442" t="s">
        <v>14</v>
      </c>
      <c r="G201" s="442"/>
      <c r="H201" s="442"/>
      <c r="I201" s="442" t="s">
        <v>26</v>
      </c>
      <c r="J201" s="443">
        <v>4</v>
      </c>
      <c r="K201" s="441" t="s">
        <v>58</v>
      </c>
      <c r="L201" s="441"/>
      <c r="M201" s="442"/>
      <c r="N201" s="442"/>
      <c r="O201" s="442"/>
      <c r="P201" s="441" t="s">
        <v>286</v>
      </c>
      <c r="Q201" s="584" t="s">
        <v>290</v>
      </c>
      <c r="R201" s="441"/>
      <c r="S201" s="441"/>
      <c r="T201" s="441"/>
      <c r="U201" s="441"/>
      <c r="V201" s="441"/>
      <c r="W201" s="441"/>
    </row>
    <row r="202" spans="1:23">
      <c r="A202" s="343"/>
      <c r="B202" s="441"/>
      <c r="C202" s="442">
        <v>111</v>
      </c>
      <c r="D202" s="441"/>
      <c r="E202" s="442" t="s">
        <v>18</v>
      </c>
      <c r="F202" s="442" t="s">
        <v>15</v>
      </c>
      <c r="G202" s="442" t="s">
        <v>723</v>
      </c>
      <c r="H202" s="442" t="s">
        <v>28</v>
      </c>
      <c r="I202" s="442" t="s">
        <v>25</v>
      </c>
      <c r="J202" s="443">
        <v>4</v>
      </c>
      <c r="K202" s="441" t="s">
        <v>1114</v>
      </c>
      <c r="L202" s="441"/>
      <c r="M202" s="442"/>
      <c r="N202" s="442"/>
      <c r="O202" s="442"/>
      <c r="P202" s="441" t="s">
        <v>286</v>
      </c>
      <c r="Q202" s="584" t="s">
        <v>290</v>
      </c>
      <c r="R202" s="441"/>
      <c r="S202" s="441"/>
      <c r="T202" s="441"/>
      <c r="U202" s="441"/>
      <c r="V202" s="441"/>
      <c r="W202" s="441"/>
    </row>
    <row r="203" spans="1:23">
      <c r="A203" s="343"/>
      <c r="B203" s="441"/>
      <c r="C203" s="442">
        <v>112</v>
      </c>
      <c r="D203" s="441"/>
      <c r="E203" s="442" t="s">
        <v>18</v>
      </c>
      <c r="F203" s="442" t="s">
        <v>14</v>
      </c>
      <c r="G203" s="442" t="s">
        <v>19</v>
      </c>
      <c r="H203" s="442" t="s">
        <v>28</v>
      </c>
      <c r="I203" s="442" t="s">
        <v>24</v>
      </c>
      <c r="J203" s="443">
        <v>4</v>
      </c>
      <c r="K203" s="441" t="s">
        <v>1114</v>
      </c>
      <c r="L203" s="441"/>
      <c r="M203" s="442"/>
      <c r="N203" s="442"/>
      <c r="O203" s="442"/>
      <c r="P203" s="441" t="s">
        <v>286</v>
      </c>
      <c r="Q203" s="584" t="s">
        <v>290</v>
      </c>
      <c r="R203" s="441"/>
      <c r="S203" s="441"/>
      <c r="T203" s="441"/>
      <c r="U203" s="441"/>
      <c r="V203" s="441"/>
      <c r="W203" s="441"/>
    </row>
    <row r="204" spans="1:23">
      <c r="A204" s="343"/>
      <c r="B204" s="441"/>
      <c r="C204" s="442">
        <v>113</v>
      </c>
      <c r="D204" s="441"/>
      <c r="E204" s="442" t="s">
        <v>18</v>
      </c>
      <c r="F204" s="442" t="s">
        <v>15</v>
      </c>
      <c r="G204" s="442" t="s">
        <v>19</v>
      </c>
      <c r="H204" s="442" t="s">
        <v>28</v>
      </c>
      <c r="I204" s="442" t="s">
        <v>24</v>
      </c>
      <c r="J204" s="443">
        <v>4</v>
      </c>
      <c r="K204" s="441" t="s">
        <v>1114</v>
      </c>
      <c r="L204" s="441"/>
      <c r="M204" s="442"/>
      <c r="N204" s="442"/>
      <c r="O204" s="442"/>
      <c r="P204" s="441" t="s">
        <v>286</v>
      </c>
      <c r="Q204" s="584" t="s">
        <v>290</v>
      </c>
      <c r="R204" s="441"/>
      <c r="S204" s="441"/>
      <c r="T204" s="441"/>
      <c r="U204" s="441"/>
      <c r="V204" s="441"/>
      <c r="W204" s="441"/>
    </row>
    <row r="205" spans="1:23">
      <c r="A205" s="343"/>
      <c r="B205" s="441"/>
      <c r="C205" s="442">
        <v>114</v>
      </c>
      <c r="D205" s="441"/>
      <c r="E205" s="442" t="s">
        <v>17</v>
      </c>
      <c r="F205" s="442" t="s">
        <v>14</v>
      </c>
      <c r="G205" s="442" t="s">
        <v>19</v>
      </c>
      <c r="H205" s="442" t="s">
        <v>28</v>
      </c>
      <c r="I205" s="442" t="s">
        <v>24</v>
      </c>
      <c r="J205" s="443">
        <v>3</v>
      </c>
      <c r="K205" s="441" t="s">
        <v>1114</v>
      </c>
      <c r="L205" s="441"/>
      <c r="M205" s="442" t="s">
        <v>50</v>
      </c>
      <c r="N205" s="442"/>
      <c r="O205" s="442"/>
      <c r="P205" s="441" t="s">
        <v>286</v>
      </c>
      <c r="Q205" s="584" t="s">
        <v>290</v>
      </c>
      <c r="R205" s="441"/>
      <c r="S205" s="441"/>
      <c r="T205" s="441"/>
      <c r="U205" s="441"/>
      <c r="V205" s="441"/>
      <c r="W205" s="441"/>
    </row>
    <row r="206" spans="1:23">
      <c r="A206" s="343"/>
      <c r="B206" s="441"/>
      <c r="C206" s="442">
        <v>114</v>
      </c>
      <c r="D206" s="441"/>
      <c r="E206" s="442" t="s">
        <v>17</v>
      </c>
      <c r="F206" s="442" t="s">
        <v>15</v>
      </c>
      <c r="G206" s="442" t="s">
        <v>19</v>
      </c>
      <c r="H206" s="442" t="s">
        <v>28</v>
      </c>
      <c r="I206" s="442" t="s">
        <v>25</v>
      </c>
      <c r="J206" s="443">
        <v>3</v>
      </c>
      <c r="K206" s="441" t="s">
        <v>1114</v>
      </c>
      <c r="L206" s="441"/>
      <c r="M206" s="442"/>
      <c r="N206" s="442"/>
      <c r="O206" s="442"/>
      <c r="P206" s="441" t="s">
        <v>286</v>
      </c>
      <c r="Q206" s="584" t="s">
        <v>290</v>
      </c>
      <c r="R206" s="441"/>
      <c r="S206" s="441"/>
      <c r="T206" s="441"/>
      <c r="U206" s="441"/>
      <c r="V206" s="441"/>
      <c r="W206" s="441"/>
    </row>
    <row r="207" spans="1:23">
      <c r="A207" s="343"/>
      <c r="B207" s="441"/>
      <c r="C207" s="442">
        <v>115</v>
      </c>
      <c r="D207" s="441"/>
      <c r="E207" s="442" t="s">
        <v>17</v>
      </c>
      <c r="F207" s="442" t="s">
        <v>14</v>
      </c>
      <c r="G207" s="442" t="s">
        <v>22</v>
      </c>
      <c r="H207" s="442" t="s">
        <v>28</v>
      </c>
      <c r="I207" s="442" t="s">
        <v>25</v>
      </c>
      <c r="J207" s="443">
        <v>3</v>
      </c>
      <c r="K207" s="441" t="s">
        <v>1114</v>
      </c>
      <c r="L207" s="441"/>
      <c r="M207" s="442"/>
      <c r="N207" s="442"/>
      <c r="O207" s="442"/>
      <c r="P207" s="441" t="s">
        <v>286</v>
      </c>
      <c r="Q207" s="584" t="s">
        <v>290</v>
      </c>
      <c r="R207" s="441"/>
      <c r="S207" s="441"/>
      <c r="T207" s="441"/>
      <c r="U207" s="441"/>
      <c r="V207" s="441"/>
      <c r="W207" s="441"/>
    </row>
    <row r="208" spans="1:23">
      <c r="A208" s="343"/>
      <c r="B208" s="441"/>
      <c r="C208" s="442">
        <v>115</v>
      </c>
      <c r="D208" s="441"/>
      <c r="E208" s="442" t="s">
        <v>17</v>
      </c>
      <c r="F208" s="442" t="s">
        <v>15</v>
      </c>
      <c r="G208" s="442" t="s">
        <v>19</v>
      </c>
      <c r="H208" s="442" t="s">
        <v>28</v>
      </c>
      <c r="I208" s="442" t="s">
        <v>26</v>
      </c>
      <c r="J208" s="443">
        <v>4</v>
      </c>
      <c r="K208" s="441" t="s">
        <v>1114</v>
      </c>
      <c r="L208" s="441"/>
      <c r="M208" s="442"/>
      <c r="N208" s="442"/>
      <c r="O208" s="442"/>
      <c r="P208" s="441" t="s">
        <v>286</v>
      </c>
      <c r="Q208" s="584" t="s">
        <v>290</v>
      </c>
      <c r="R208" s="441"/>
      <c r="S208" s="441"/>
      <c r="T208" s="441"/>
      <c r="U208" s="441"/>
      <c r="V208" s="441"/>
      <c r="W208" s="441"/>
    </row>
    <row r="209" spans="1:23">
      <c r="A209" s="343"/>
      <c r="B209" s="441"/>
      <c r="C209" s="442">
        <v>116</v>
      </c>
      <c r="D209" s="441"/>
      <c r="E209" s="442" t="s">
        <v>17</v>
      </c>
      <c r="F209" s="442" t="s">
        <v>14</v>
      </c>
      <c r="G209" s="442" t="s">
        <v>19</v>
      </c>
      <c r="H209" s="442" t="s">
        <v>28</v>
      </c>
      <c r="I209" s="442" t="s">
        <v>24</v>
      </c>
      <c r="J209" s="443">
        <v>4</v>
      </c>
      <c r="K209" s="441" t="s">
        <v>1114</v>
      </c>
      <c r="L209" s="441"/>
      <c r="M209" s="442"/>
      <c r="N209" s="442"/>
      <c r="O209" s="442"/>
      <c r="P209" s="441" t="s">
        <v>286</v>
      </c>
      <c r="Q209" s="584" t="s">
        <v>290</v>
      </c>
      <c r="R209" s="441"/>
      <c r="S209" s="441"/>
      <c r="T209" s="441"/>
      <c r="U209" s="441"/>
      <c r="V209" s="441"/>
      <c r="W209" s="441"/>
    </row>
    <row r="210" spans="1:23">
      <c r="A210" s="343"/>
      <c r="B210" s="441"/>
      <c r="C210" s="442">
        <v>118</v>
      </c>
      <c r="D210" s="441"/>
      <c r="E210" s="442" t="s">
        <v>18</v>
      </c>
      <c r="F210" s="442" t="s">
        <v>14</v>
      </c>
      <c r="G210" s="442" t="s">
        <v>22</v>
      </c>
      <c r="H210" s="442" t="s">
        <v>28</v>
      </c>
      <c r="I210" s="442" t="s">
        <v>24</v>
      </c>
      <c r="J210" s="443">
        <v>4</v>
      </c>
      <c r="K210" s="441" t="s">
        <v>1114</v>
      </c>
      <c r="L210" s="441"/>
      <c r="M210" s="442" t="s">
        <v>50</v>
      </c>
      <c r="N210" s="442"/>
      <c r="O210" s="442"/>
      <c r="P210" s="441" t="s">
        <v>286</v>
      </c>
      <c r="Q210" s="584" t="s">
        <v>290</v>
      </c>
      <c r="R210" s="441"/>
      <c r="S210" s="441"/>
      <c r="T210" s="441"/>
      <c r="U210" s="441"/>
      <c r="V210" s="441"/>
      <c r="W210" s="441"/>
    </row>
    <row r="211" spans="1:23">
      <c r="A211" s="343"/>
      <c r="B211" s="441"/>
      <c r="C211" s="442">
        <v>118</v>
      </c>
      <c r="D211" s="441"/>
      <c r="E211" s="442" t="s">
        <v>18</v>
      </c>
      <c r="F211" s="442" t="s">
        <v>15</v>
      </c>
      <c r="G211" s="442" t="s">
        <v>22</v>
      </c>
      <c r="H211" s="442" t="s">
        <v>28</v>
      </c>
      <c r="I211" s="442" t="s">
        <v>24</v>
      </c>
      <c r="J211" s="443">
        <v>4</v>
      </c>
      <c r="K211" s="441" t="s">
        <v>1114</v>
      </c>
      <c r="L211" s="441"/>
      <c r="M211" s="442" t="s">
        <v>50</v>
      </c>
      <c r="N211" s="442"/>
      <c r="O211" s="442"/>
      <c r="P211" s="441" t="s">
        <v>286</v>
      </c>
      <c r="Q211" s="584" t="s">
        <v>290</v>
      </c>
      <c r="R211" s="441"/>
      <c r="S211" s="441"/>
      <c r="T211" s="441"/>
      <c r="U211" s="441"/>
      <c r="V211" s="441"/>
      <c r="W211" s="441"/>
    </row>
    <row r="212" spans="1:23">
      <c r="A212" s="343"/>
      <c r="B212" s="441"/>
      <c r="C212" s="442" t="s">
        <v>800</v>
      </c>
      <c r="D212" s="441"/>
      <c r="E212" s="442" t="s">
        <v>18</v>
      </c>
      <c r="F212" s="442" t="s">
        <v>14</v>
      </c>
      <c r="G212" s="442" t="s">
        <v>22</v>
      </c>
      <c r="H212" s="442" t="s">
        <v>28</v>
      </c>
      <c r="I212" s="442" t="s">
        <v>24</v>
      </c>
      <c r="J212" s="442">
        <v>3</v>
      </c>
      <c r="K212" s="441" t="s">
        <v>1114</v>
      </c>
      <c r="L212" s="441"/>
      <c r="M212" s="442"/>
      <c r="N212" s="442"/>
      <c r="O212" s="442"/>
      <c r="P212" s="441" t="s">
        <v>291</v>
      </c>
      <c r="Q212" s="584" t="s">
        <v>290</v>
      </c>
      <c r="R212" s="441"/>
      <c r="S212" s="441"/>
      <c r="T212" s="441"/>
      <c r="U212" s="441"/>
      <c r="V212" s="441"/>
      <c r="W212" s="441"/>
    </row>
    <row r="213" spans="1:23">
      <c r="A213" s="343"/>
      <c r="B213" s="441"/>
      <c r="C213" s="442" t="s">
        <v>800</v>
      </c>
      <c r="D213" s="441"/>
      <c r="E213" s="442" t="s">
        <v>18</v>
      </c>
      <c r="F213" s="442" t="s">
        <v>16</v>
      </c>
      <c r="G213" s="442" t="s">
        <v>22</v>
      </c>
      <c r="H213" s="442" t="s">
        <v>28</v>
      </c>
      <c r="I213" s="442" t="s">
        <v>24</v>
      </c>
      <c r="J213" s="442">
        <v>4</v>
      </c>
      <c r="K213" s="441" t="s">
        <v>1114</v>
      </c>
      <c r="L213" s="441"/>
      <c r="M213" s="442"/>
      <c r="N213" s="442"/>
      <c r="O213" s="442"/>
      <c r="P213" s="441" t="s">
        <v>291</v>
      </c>
      <c r="Q213" s="584" t="s">
        <v>290</v>
      </c>
      <c r="R213" s="441"/>
      <c r="S213" s="441"/>
      <c r="T213" s="441"/>
      <c r="U213" s="441"/>
      <c r="V213" s="441"/>
      <c r="W213" s="441"/>
    </row>
    <row r="214" spans="1:23">
      <c r="A214" s="343"/>
      <c r="B214" s="441"/>
      <c r="C214" s="442" t="s">
        <v>800</v>
      </c>
      <c r="D214" s="441"/>
      <c r="E214" s="442" t="s">
        <v>18</v>
      </c>
      <c r="F214" s="442" t="s">
        <v>15</v>
      </c>
      <c r="G214" s="442" t="s">
        <v>22</v>
      </c>
      <c r="H214" s="442" t="s">
        <v>28</v>
      </c>
      <c r="I214" s="442" t="s">
        <v>24</v>
      </c>
      <c r="J214" s="443">
        <v>1</v>
      </c>
      <c r="K214" s="441" t="s">
        <v>1114</v>
      </c>
      <c r="L214" s="441"/>
      <c r="M214" s="442"/>
      <c r="N214" s="442" t="s">
        <v>39</v>
      </c>
      <c r="O214" s="442"/>
      <c r="P214" s="441" t="s">
        <v>291</v>
      </c>
      <c r="Q214" s="584" t="s">
        <v>290</v>
      </c>
      <c r="R214" s="441"/>
      <c r="S214" s="441"/>
      <c r="T214" s="441"/>
      <c r="U214" s="441"/>
      <c r="V214" s="441"/>
      <c r="W214" s="441"/>
    </row>
    <row r="215" spans="1:23" ht="15.6">
      <c r="A215" s="343"/>
      <c r="B215" s="474"/>
      <c r="C215" s="474" t="s">
        <v>531</v>
      </c>
      <c r="D215" s="470"/>
      <c r="E215" s="472" t="s">
        <v>18</v>
      </c>
      <c r="F215" s="472" t="s">
        <v>14</v>
      </c>
      <c r="G215" s="442" t="s">
        <v>22</v>
      </c>
      <c r="H215" s="442" t="s">
        <v>28</v>
      </c>
      <c r="I215" s="442" t="s">
        <v>26</v>
      </c>
      <c r="J215" s="472">
        <v>3</v>
      </c>
      <c r="K215" s="441" t="s">
        <v>1114</v>
      </c>
      <c r="L215" s="472"/>
      <c r="M215" s="472"/>
      <c r="N215" s="472"/>
      <c r="O215" s="472"/>
      <c r="P215" s="441" t="s">
        <v>291</v>
      </c>
      <c r="Q215" s="584" t="s">
        <v>290</v>
      </c>
      <c r="R215" s="473"/>
      <c r="S215" s="472"/>
      <c r="T215" s="471"/>
      <c r="U215" s="471"/>
      <c r="V215" s="470"/>
      <c r="W215" s="469"/>
    </row>
    <row r="216" spans="1:23" ht="15.6">
      <c r="A216" s="343"/>
      <c r="B216" s="474"/>
      <c r="C216" s="474" t="s">
        <v>531</v>
      </c>
      <c r="D216" s="470"/>
      <c r="E216" s="472" t="s">
        <v>18</v>
      </c>
      <c r="F216" s="472" t="s">
        <v>15</v>
      </c>
      <c r="G216" s="442" t="s">
        <v>22</v>
      </c>
      <c r="H216" s="442" t="s">
        <v>28</v>
      </c>
      <c r="I216" s="442" t="s">
        <v>24</v>
      </c>
      <c r="J216" s="472">
        <v>4</v>
      </c>
      <c r="K216" s="441" t="s">
        <v>1114</v>
      </c>
      <c r="L216" s="472"/>
      <c r="M216" s="472"/>
      <c r="N216" s="472"/>
      <c r="O216" s="472"/>
      <c r="P216" s="441" t="s">
        <v>291</v>
      </c>
      <c r="Q216" s="584" t="s">
        <v>290</v>
      </c>
      <c r="R216" s="473"/>
      <c r="S216" s="472"/>
      <c r="T216" s="471"/>
      <c r="U216" s="471"/>
      <c r="V216" s="470"/>
      <c r="W216" s="469"/>
    </row>
    <row r="217" spans="1:23" ht="15.6">
      <c r="A217" s="343"/>
      <c r="B217" s="474"/>
      <c r="C217" s="474" t="s">
        <v>532</v>
      </c>
      <c r="D217" s="470"/>
      <c r="E217" s="472" t="s">
        <v>18</v>
      </c>
      <c r="F217" s="472" t="s">
        <v>15</v>
      </c>
      <c r="G217" s="442" t="s">
        <v>19</v>
      </c>
      <c r="H217" s="442" t="s">
        <v>28</v>
      </c>
      <c r="I217" s="442" t="s">
        <v>24</v>
      </c>
      <c r="J217" s="472">
        <v>3</v>
      </c>
      <c r="K217" s="441" t="s">
        <v>1114</v>
      </c>
      <c r="L217" s="472"/>
      <c r="M217" s="472"/>
      <c r="N217" s="472"/>
      <c r="O217" s="472"/>
      <c r="P217" s="441" t="s">
        <v>291</v>
      </c>
      <c r="Q217" s="582" t="s">
        <v>288</v>
      </c>
      <c r="R217" s="473"/>
      <c r="S217" s="472"/>
      <c r="T217" s="471"/>
      <c r="U217" s="471"/>
      <c r="V217" s="470"/>
      <c r="W217" s="469"/>
    </row>
    <row r="218" spans="1:23" ht="15.6">
      <c r="A218" s="343"/>
      <c r="B218" s="474"/>
      <c r="C218" s="474" t="s">
        <v>532</v>
      </c>
      <c r="D218" s="470"/>
      <c r="E218" s="472" t="s">
        <v>18</v>
      </c>
      <c r="F218" s="472" t="s">
        <v>14</v>
      </c>
      <c r="G218" s="442" t="s">
        <v>22</v>
      </c>
      <c r="H218" s="442" t="s">
        <v>28</v>
      </c>
      <c r="I218" s="442" t="s">
        <v>24</v>
      </c>
      <c r="J218" s="472">
        <v>4</v>
      </c>
      <c r="K218" s="441" t="s">
        <v>1114</v>
      </c>
      <c r="L218" s="472"/>
      <c r="M218" s="472"/>
      <c r="N218" s="472"/>
      <c r="O218" s="472"/>
      <c r="P218" s="441" t="s">
        <v>291</v>
      </c>
      <c r="Q218" s="582" t="s">
        <v>288</v>
      </c>
      <c r="R218" s="473"/>
      <c r="S218" s="472"/>
      <c r="T218" s="471"/>
      <c r="U218" s="471"/>
      <c r="V218" s="470"/>
      <c r="W218" s="469"/>
    </row>
    <row r="219" spans="1:23" ht="15.6">
      <c r="A219" s="343"/>
      <c r="B219" s="474"/>
      <c r="C219" s="474" t="s">
        <v>533</v>
      </c>
      <c r="D219" s="470"/>
      <c r="E219" s="472" t="s">
        <v>17</v>
      </c>
      <c r="F219" s="472" t="s">
        <v>14</v>
      </c>
      <c r="G219" s="442" t="s">
        <v>22</v>
      </c>
      <c r="H219" s="442" t="s">
        <v>28</v>
      </c>
      <c r="I219" s="442" t="s">
        <v>25</v>
      </c>
      <c r="J219" s="472">
        <v>4</v>
      </c>
      <c r="K219" s="441" t="s">
        <v>1114</v>
      </c>
      <c r="L219" s="472"/>
      <c r="M219" s="472"/>
      <c r="N219" s="472"/>
      <c r="O219" s="472"/>
      <c r="P219" s="441" t="s">
        <v>291</v>
      </c>
      <c r="Q219" s="582" t="s">
        <v>288</v>
      </c>
      <c r="R219" s="473"/>
      <c r="S219" s="472"/>
      <c r="T219" s="471"/>
      <c r="U219" s="471"/>
      <c r="V219" s="470"/>
      <c r="W219" s="469"/>
    </row>
    <row r="220" spans="1:23" ht="15.6">
      <c r="A220" s="343"/>
      <c r="B220" s="474"/>
      <c r="C220" s="474" t="s">
        <v>533</v>
      </c>
      <c r="D220" s="470"/>
      <c r="E220" s="472" t="s">
        <v>17</v>
      </c>
      <c r="F220" s="472" t="s">
        <v>15</v>
      </c>
      <c r="G220" s="442" t="s">
        <v>22</v>
      </c>
      <c r="H220" s="442" t="s">
        <v>28</v>
      </c>
      <c r="I220" s="442" t="s">
        <v>24</v>
      </c>
      <c r="J220" s="472">
        <v>3</v>
      </c>
      <c r="K220" s="441" t="s">
        <v>1114</v>
      </c>
      <c r="L220" s="472"/>
      <c r="M220" s="472"/>
      <c r="N220" s="472"/>
      <c r="O220" s="472"/>
      <c r="P220" s="441" t="s">
        <v>291</v>
      </c>
      <c r="Q220" s="582" t="s">
        <v>288</v>
      </c>
      <c r="R220" s="473"/>
      <c r="S220" s="472"/>
      <c r="T220" s="471"/>
      <c r="U220" s="471"/>
      <c r="V220" s="470"/>
      <c r="W220" s="469"/>
    </row>
    <row r="221" spans="1:23" ht="15.6">
      <c r="A221" s="343"/>
      <c r="B221" s="474"/>
      <c r="C221" s="474" t="s">
        <v>534</v>
      </c>
      <c r="D221" s="470"/>
      <c r="E221" s="472" t="s">
        <v>17</v>
      </c>
      <c r="F221" s="472" t="s">
        <v>14</v>
      </c>
      <c r="G221" s="442" t="s">
        <v>22</v>
      </c>
      <c r="H221" s="442" t="s">
        <v>28</v>
      </c>
      <c r="I221" s="442" t="s">
        <v>26</v>
      </c>
      <c r="J221" s="472">
        <v>3</v>
      </c>
      <c r="K221" s="472"/>
      <c r="L221" s="472"/>
      <c r="M221" s="472"/>
      <c r="N221" s="472"/>
      <c r="O221" s="472"/>
      <c r="P221" s="441" t="s">
        <v>291</v>
      </c>
      <c r="Q221" s="582" t="s">
        <v>288</v>
      </c>
      <c r="R221" s="473"/>
      <c r="S221" s="472"/>
      <c r="T221" s="471"/>
      <c r="U221" s="471"/>
      <c r="V221" s="470"/>
      <c r="W221" s="469"/>
    </row>
    <row r="222" spans="1:23" ht="15.6">
      <c r="A222" s="343"/>
      <c r="B222" s="474"/>
      <c r="C222" s="474" t="s">
        <v>534</v>
      </c>
      <c r="D222" s="470"/>
      <c r="E222" s="472" t="s">
        <v>17</v>
      </c>
      <c r="F222" s="472" t="s">
        <v>15</v>
      </c>
      <c r="G222" s="442" t="s">
        <v>22</v>
      </c>
      <c r="H222" s="442" t="s">
        <v>28</v>
      </c>
      <c r="I222" s="442" t="s">
        <v>24</v>
      </c>
      <c r="J222" s="472">
        <v>2</v>
      </c>
      <c r="K222" s="472"/>
      <c r="L222" s="472"/>
      <c r="M222" s="472"/>
      <c r="N222" s="472" t="s">
        <v>545</v>
      </c>
      <c r="O222" s="472"/>
      <c r="P222" s="441" t="s">
        <v>291</v>
      </c>
      <c r="Q222" s="582" t="s">
        <v>288</v>
      </c>
      <c r="R222" s="473"/>
      <c r="S222" s="472"/>
      <c r="T222" s="471"/>
      <c r="U222" s="471"/>
      <c r="V222" s="470"/>
      <c r="W222" s="469"/>
    </row>
    <row r="223" spans="1:23" ht="15.6">
      <c r="A223" s="343"/>
      <c r="B223" s="474"/>
      <c r="C223" s="474" t="s">
        <v>798</v>
      </c>
      <c r="D223" s="470"/>
      <c r="E223" s="472" t="s">
        <v>17</v>
      </c>
      <c r="F223" s="472" t="s">
        <v>14</v>
      </c>
      <c r="G223" s="442" t="s">
        <v>22</v>
      </c>
      <c r="H223" s="442" t="s">
        <v>28</v>
      </c>
      <c r="I223" s="442" t="s">
        <v>26</v>
      </c>
      <c r="J223" s="472">
        <v>2</v>
      </c>
      <c r="K223" s="472"/>
      <c r="L223" s="472"/>
      <c r="M223" s="472"/>
      <c r="N223" s="472"/>
      <c r="O223" s="472"/>
      <c r="P223" s="441" t="s">
        <v>291</v>
      </c>
      <c r="Q223" s="582" t="s">
        <v>288</v>
      </c>
      <c r="R223" s="473"/>
      <c r="S223" s="472"/>
      <c r="T223" s="471"/>
      <c r="U223" s="471"/>
      <c r="V223" s="470"/>
      <c r="W223" s="469"/>
    </row>
    <row r="224" spans="1:23" ht="15.6">
      <c r="A224" s="343"/>
      <c r="B224" s="474"/>
      <c r="C224" s="474" t="s">
        <v>798</v>
      </c>
      <c r="D224" s="470"/>
      <c r="E224" s="472" t="s">
        <v>17</v>
      </c>
      <c r="F224" s="472" t="s">
        <v>15</v>
      </c>
      <c r="G224" s="442" t="s">
        <v>22</v>
      </c>
      <c r="H224" s="442" t="s">
        <v>28</v>
      </c>
      <c r="I224" s="442" t="s">
        <v>24</v>
      </c>
      <c r="J224" s="472"/>
      <c r="K224" s="472"/>
      <c r="L224" s="472"/>
      <c r="M224" s="472"/>
      <c r="N224" s="472"/>
      <c r="O224" s="472" t="s">
        <v>28</v>
      </c>
      <c r="P224" s="441" t="s">
        <v>291</v>
      </c>
      <c r="Q224" s="582" t="s">
        <v>288</v>
      </c>
      <c r="R224" s="473"/>
      <c r="S224" s="472"/>
      <c r="T224" s="471"/>
      <c r="U224" s="471"/>
      <c r="V224" s="470"/>
      <c r="W224" s="469"/>
    </row>
    <row r="225" spans="1:23" ht="15.6">
      <c r="A225" s="343"/>
      <c r="B225" s="474"/>
      <c r="C225" s="474" t="s">
        <v>798</v>
      </c>
      <c r="D225" s="470"/>
      <c r="E225" s="472" t="s">
        <v>18</v>
      </c>
      <c r="F225" s="472" t="s">
        <v>15</v>
      </c>
      <c r="G225" s="442" t="s">
        <v>20</v>
      </c>
      <c r="H225" s="442" t="s">
        <v>304</v>
      </c>
      <c r="I225" s="442" t="s">
        <v>25</v>
      </c>
      <c r="J225" s="526"/>
      <c r="K225" s="526"/>
      <c r="L225" s="526"/>
      <c r="M225" s="526"/>
      <c r="N225" s="472"/>
      <c r="O225" s="472" t="s">
        <v>48</v>
      </c>
      <c r="P225" s="441" t="s">
        <v>291</v>
      </c>
      <c r="Q225" s="582" t="s">
        <v>288</v>
      </c>
      <c r="R225" s="473"/>
      <c r="S225" s="472"/>
      <c r="T225" s="471"/>
      <c r="U225" s="471"/>
      <c r="V225" s="470"/>
      <c r="W225" s="469"/>
    </row>
    <row r="226" spans="1:23" s="450" customFormat="1" ht="15.6">
      <c r="A226" s="350"/>
      <c r="B226" s="527"/>
      <c r="C226" s="527" t="s">
        <v>797</v>
      </c>
      <c r="D226" s="524"/>
      <c r="E226" s="526" t="s">
        <v>17</v>
      </c>
      <c r="F226" s="526" t="s">
        <v>14</v>
      </c>
      <c r="G226" s="563" t="s">
        <v>23</v>
      </c>
      <c r="H226" s="563" t="s">
        <v>28</v>
      </c>
      <c r="I226" s="563" t="s">
        <v>25</v>
      </c>
      <c r="J226" s="526">
        <v>2</v>
      </c>
      <c r="K226" s="526"/>
      <c r="L226" s="526"/>
      <c r="M226" s="526"/>
      <c r="N226" s="526"/>
      <c r="O226" s="526"/>
      <c r="P226" s="561" t="s">
        <v>291</v>
      </c>
      <c r="Q226" s="583" t="s">
        <v>288</v>
      </c>
      <c r="R226" s="476"/>
      <c r="S226" s="526"/>
      <c r="T226" s="525"/>
      <c r="U226" s="525"/>
      <c r="V226" s="524"/>
      <c r="W226" s="523"/>
    </row>
    <row r="227" spans="1:23" s="450" customFormat="1" ht="15.6">
      <c r="A227" s="350"/>
      <c r="B227" s="527"/>
      <c r="C227" s="527" t="s">
        <v>797</v>
      </c>
      <c r="D227" s="524"/>
      <c r="E227" s="526" t="s">
        <v>18</v>
      </c>
      <c r="F227" s="526" t="s">
        <v>15</v>
      </c>
      <c r="G227" s="563" t="s">
        <v>19</v>
      </c>
      <c r="H227" s="563" t="s">
        <v>28</v>
      </c>
      <c r="I227" s="563" t="s">
        <v>24</v>
      </c>
      <c r="J227" s="526"/>
      <c r="K227" s="526"/>
      <c r="L227" s="526"/>
      <c r="M227" s="526"/>
      <c r="N227" s="526"/>
      <c r="O227" s="526" t="s">
        <v>28</v>
      </c>
      <c r="P227" s="561" t="s">
        <v>291</v>
      </c>
      <c r="Q227" s="583" t="s">
        <v>288</v>
      </c>
      <c r="R227" s="476"/>
      <c r="S227" s="526"/>
      <c r="T227" s="525"/>
      <c r="U227" s="525"/>
      <c r="V227" s="524"/>
      <c r="W227" s="523"/>
    </row>
    <row r="228" spans="1:23" s="450" customFormat="1" ht="15.6">
      <c r="A228" s="350"/>
      <c r="B228" s="527"/>
      <c r="C228" s="527" t="s">
        <v>797</v>
      </c>
      <c r="D228" s="524"/>
      <c r="E228" s="526" t="s">
        <v>18</v>
      </c>
      <c r="F228" s="526" t="s">
        <v>15</v>
      </c>
      <c r="G228" s="563" t="s">
        <v>19</v>
      </c>
      <c r="H228" s="563" t="s">
        <v>28</v>
      </c>
      <c r="I228" s="563" t="s">
        <v>25</v>
      </c>
      <c r="J228" s="526"/>
      <c r="K228" s="526"/>
      <c r="L228" s="526"/>
      <c r="M228" s="526"/>
      <c r="N228" s="526"/>
      <c r="O228" s="526" t="s">
        <v>28</v>
      </c>
      <c r="P228" s="561" t="s">
        <v>291</v>
      </c>
      <c r="Q228" s="583" t="s">
        <v>288</v>
      </c>
      <c r="R228" s="476"/>
      <c r="S228" s="526"/>
      <c r="T228" s="525"/>
      <c r="U228" s="525"/>
      <c r="V228" s="524"/>
      <c r="W228" s="523"/>
    </row>
    <row r="229" spans="1:23" ht="15.6">
      <c r="A229" s="343"/>
      <c r="B229" s="474"/>
      <c r="C229" s="474" t="s">
        <v>535</v>
      </c>
      <c r="D229" s="470"/>
      <c r="E229" s="472" t="s">
        <v>17</v>
      </c>
      <c r="F229" s="472" t="s">
        <v>14</v>
      </c>
      <c r="G229" s="442" t="s">
        <v>19</v>
      </c>
      <c r="H229" s="442" t="s">
        <v>28</v>
      </c>
      <c r="I229" s="442" t="s">
        <v>24</v>
      </c>
      <c r="J229" s="472">
        <v>2</v>
      </c>
      <c r="K229" s="472"/>
      <c r="L229" s="472"/>
      <c r="M229" s="472"/>
      <c r="N229" s="472"/>
      <c r="O229" s="472"/>
      <c r="P229" s="441" t="s">
        <v>286</v>
      </c>
      <c r="Q229" s="582" t="s">
        <v>290</v>
      </c>
      <c r="R229" s="473"/>
      <c r="S229" s="472"/>
      <c r="T229" s="471"/>
      <c r="U229" s="471"/>
      <c r="V229" s="470"/>
      <c r="W229" s="469"/>
    </row>
    <row r="230" spans="1:23" ht="15.6">
      <c r="A230" s="343"/>
      <c r="B230" s="474"/>
      <c r="C230" s="474" t="s">
        <v>535</v>
      </c>
      <c r="D230" s="470"/>
      <c r="E230" s="472" t="s">
        <v>18</v>
      </c>
      <c r="F230" s="472" t="s">
        <v>14</v>
      </c>
      <c r="G230" s="442" t="s">
        <v>19</v>
      </c>
      <c r="H230" s="442" t="s">
        <v>28</v>
      </c>
      <c r="I230" s="442" t="s">
        <v>24</v>
      </c>
      <c r="J230" s="472">
        <v>3</v>
      </c>
      <c r="K230" s="472"/>
      <c r="L230" s="472"/>
      <c r="M230" s="472"/>
      <c r="N230" s="472"/>
      <c r="O230" s="472"/>
      <c r="P230" s="441" t="s">
        <v>286</v>
      </c>
      <c r="Q230" s="582" t="s">
        <v>290</v>
      </c>
      <c r="R230" s="473"/>
      <c r="S230" s="472"/>
      <c r="T230" s="471"/>
      <c r="U230" s="471"/>
      <c r="V230" s="470"/>
      <c r="W230" s="469"/>
    </row>
    <row r="231" spans="1:23" ht="15.6">
      <c r="A231" s="343"/>
      <c r="B231" s="474"/>
      <c r="C231" s="474" t="s">
        <v>535</v>
      </c>
      <c r="D231" s="470"/>
      <c r="E231" s="472" t="s">
        <v>18</v>
      </c>
      <c r="F231" s="472" t="s">
        <v>15</v>
      </c>
      <c r="G231" s="442" t="s">
        <v>19</v>
      </c>
      <c r="H231" s="442" t="s">
        <v>28</v>
      </c>
      <c r="I231" s="442" t="s">
        <v>26</v>
      </c>
      <c r="J231" s="472">
        <v>2</v>
      </c>
      <c r="K231" s="472"/>
      <c r="L231" s="472"/>
      <c r="M231" s="472"/>
      <c r="N231" s="472"/>
      <c r="O231" s="472"/>
      <c r="P231" s="441" t="s">
        <v>286</v>
      </c>
      <c r="Q231" s="582" t="s">
        <v>290</v>
      </c>
      <c r="R231" s="473"/>
      <c r="S231" s="472"/>
      <c r="T231" s="471"/>
      <c r="U231" s="471"/>
      <c r="V231" s="470"/>
      <c r="W231" s="469"/>
    </row>
    <row r="232" spans="1:23" ht="15.6">
      <c r="A232" s="343"/>
      <c r="B232" s="474"/>
      <c r="C232" s="474" t="s">
        <v>536</v>
      </c>
      <c r="D232" s="470"/>
      <c r="E232" s="472" t="s">
        <v>18</v>
      </c>
      <c r="F232" s="472" t="s">
        <v>14</v>
      </c>
      <c r="G232" s="442" t="s">
        <v>19</v>
      </c>
      <c r="H232" s="442" t="s">
        <v>28</v>
      </c>
      <c r="I232" s="442" t="s">
        <v>24</v>
      </c>
      <c r="J232" s="472">
        <v>3</v>
      </c>
      <c r="K232" s="472"/>
      <c r="L232" s="472"/>
      <c r="M232" s="472"/>
      <c r="N232" s="472"/>
      <c r="O232" s="472"/>
      <c r="P232" s="441" t="s">
        <v>286</v>
      </c>
      <c r="Q232" s="582" t="s">
        <v>290</v>
      </c>
      <c r="R232" s="473"/>
      <c r="S232" s="472"/>
      <c r="T232" s="471"/>
      <c r="U232" s="471"/>
      <c r="V232" s="470"/>
      <c r="W232" s="469"/>
    </row>
    <row r="233" spans="1:23" ht="15.6">
      <c r="A233" s="343"/>
      <c r="B233" s="474"/>
      <c r="C233" s="474" t="s">
        <v>536</v>
      </c>
      <c r="D233" s="470"/>
      <c r="E233" s="472" t="s">
        <v>18</v>
      </c>
      <c r="F233" s="472" t="s">
        <v>15</v>
      </c>
      <c r="G233" s="442" t="s">
        <v>19</v>
      </c>
      <c r="H233" s="442" t="s">
        <v>28</v>
      </c>
      <c r="I233" s="442" t="s">
        <v>24</v>
      </c>
      <c r="J233" s="472">
        <v>3</v>
      </c>
      <c r="K233" s="472"/>
      <c r="L233" s="472"/>
      <c r="M233" s="472"/>
      <c r="N233" s="472"/>
      <c r="O233" s="472"/>
      <c r="P233" s="441" t="s">
        <v>286</v>
      </c>
      <c r="Q233" s="582" t="s">
        <v>290</v>
      </c>
      <c r="R233" s="473" t="s">
        <v>980</v>
      </c>
      <c r="S233" s="472"/>
      <c r="T233" s="471"/>
      <c r="U233" s="471"/>
      <c r="V233" s="470"/>
      <c r="W233" s="469"/>
    </row>
    <row r="234" spans="1:23" ht="15.6">
      <c r="A234" s="343"/>
      <c r="B234" s="474"/>
      <c r="C234" s="474" t="s">
        <v>537</v>
      </c>
      <c r="D234" s="470"/>
      <c r="E234" s="472" t="s">
        <v>17</v>
      </c>
      <c r="F234" s="472" t="s">
        <v>14</v>
      </c>
      <c r="G234" s="442" t="s">
        <v>19</v>
      </c>
      <c r="H234" s="442" t="s">
        <v>28</v>
      </c>
      <c r="I234" s="442" t="s">
        <v>24</v>
      </c>
      <c r="J234" s="472">
        <v>3</v>
      </c>
      <c r="K234" s="472"/>
      <c r="L234" s="472"/>
      <c r="M234" s="472"/>
      <c r="N234" s="472"/>
      <c r="O234" s="472"/>
      <c r="P234" s="441" t="s">
        <v>286</v>
      </c>
      <c r="Q234" s="582" t="s">
        <v>290</v>
      </c>
      <c r="R234" s="473"/>
      <c r="S234" s="472"/>
      <c r="T234" s="471"/>
      <c r="U234" s="471"/>
      <c r="V234" s="470"/>
      <c r="W234" s="469"/>
    </row>
    <row r="235" spans="1:23" ht="15.6">
      <c r="A235" s="343"/>
      <c r="B235" s="474"/>
      <c r="C235" s="474" t="s">
        <v>537</v>
      </c>
      <c r="D235" s="470"/>
      <c r="E235" s="472" t="s">
        <v>17</v>
      </c>
      <c r="F235" s="472" t="s">
        <v>15</v>
      </c>
      <c r="G235" s="442" t="s">
        <v>19</v>
      </c>
      <c r="H235" s="442" t="s">
        <v>28</v>
      </c>
      <c r="I235" s="442" t="s">
        <v>24</v>
      </c>
      <c r="J235" s="472">
        <v>2</v>
      </c>
      <c r="K235" s="472"/>
      <c r="L235" s="472"/>
      <c r="M235" s="472"/>
      <c r="N235" s="472"/>
      <c r="O235" s="472"/>
      <c r="P235" s="441" t="s">
        <v>286</v>
      </c>
      <c r="Q235" s="582" t="s">
        <v>290</v>
      </c>
      <c r="R235" s="473"/>
      <c r="S235" s="472"/>
      <c r="T235" s="471"/>
      <c r="U235" s="471"/>
      <c r="V235" s="470"/>
      <c r="W235" s="469"/>
    </row>
    <row r="236" spans="1:23" ht="15.6">
      <c r="A236" s="343"/>
      <c r="B236" s="474"/>
      <c r="C236" s="474" t="s">
        <v>376</v>
      </c>
      <c r="D236" s="470"/>
      <c r="E236" s="472" t="s">
        <v>18</v>
      </c>
      <c r="F236" s="472" t="s">
        <v>15</v>
      </c>
      <c r="G236" s="442" t="s">
        <v>19</v>
      </c>
      <c r="H236" s="442" t="s">
        <v>28</v>
      </c>
      <c r="I236" s="442" t="s">
        <v>24</v>
      </c>
      <c r="J236" s="472">
        <v>3</v>
      </c>
      <c r="K236" s="472"/>
      <c r="L236" s="472"/>
      <c r="M236" s="472"/>
      <c r="N236" s="472"/>
      <c r="O236" s="472"/>
      <c r="P236" s="441" t="s">
        <v>286</v>
      </c>
      <c r="Q236" s="582" t="s">
        <v>290</v>
      </c>
      <c r="R236" s="473"/>
      <c r="S236" s="472"/>
      <c r="T236" s="471"/>
      <c r="U236" s="471"/>
      <c r="V236" s="470"/>
      <c r="W236" s="469"/>
    </row>
    <row r="237" spans="1:23" ht="15.6">
      <c r="A237" s="343"/>
      <c r="B237" s="474"/>
      <c r="C237" s="474" t="s">
        <v>376</v>
      </c>
      <c r="D237" s="470"/>
      <c r="E237" s="472" t="s">
        <v>17</v>
      </c>
      <c r="F237" s="472" t="s">
        <v>14</v>
      </c>
      <c r="G237" s="442" t="s">
        <v>19</v>
      </c>
      <c r="H237" s="442" t="s">
        <v>28</v>
      </c>
      <c r="I237" s="442" t="s">
        <v>24</v>
      </c>
      <c r="J237" s="472">
        <v>3</v>
      </c>
      <c r="K237" s="472"/>
      <c r="L237" s="472"/>
      <c r="M237" s="472"/>
      <c r="N237" s="472"/>
      <c r="O237" s="472"/>
      <c r="P237" s="441" t="s">
        <v>286</v>
      </c>
      <c r="Q237" s="582" t="s">
        <v>290</v>
      </c>
      <c r="R237" s="473"/>
      <c r="S237" s="472"/>
      <c r="T237" s="471"/>
      <c r="U237" s="471"/>
      <c r="V237" s="470"/>
      <c r="W237" s="469"/>
    </row>
    <row r="238" spans="1:23" ht="15.6">
      <c r="A238" s="343"/>
      <c r="B238" s="474"/>
      <c r="C238" s="474" t="s">
        <v>377</v>
      </c>
      <c r="D238" s="470"/>
      <c r="E238" s="472" t="s">
        <v>17</v>
      </c>
      <c r="F238" s="472" t="s">
        <v>15</v>
      </c>
      <c r="G238" s="442" t="s">
        <v>19</v>
      </c>
      <c r="H238" s="442" t="s">
        <v>28</v>
      </c>
      <c r="I238" s="442" t="s">
        <v>24</v>
      </c>
      <c r="J238" s="472">
        <v>3</v>
      </c>
      <c r="K238" s="472"/>
      <c r="L238" s="472"/>
      <c r="M238" s="472"/>
      <c r="N238" s="472"/>
      <c r="O238" s="472"/>
      <c r="P238" s="441" t="s">
        <v>286</v>
      </c>
      <c r="Q238" s="582" t="s">
        <v>290</v>
      </c>
      <c r="R238" s="473"/>
      <c r="S238" s="472"/>
      <c r="T238" s="471"/>
      <c r="U238" s="471"/>
      <c r="V238" s="470"/>
      <c r="W238" s="469"/>
    </row>
    <row r="239" spans="1:23" ht="15.6">
      <c r="A239" s="343"/>
      <c r="B239" s="474"/>
      <c r="C239" s="474" t="s">
        <v>377</v>
      </c>
      <c r="D239" s="470"/>
      <c r="E239" s="472" t="s">
        <v>18</v>
      </c>
      <c r="F239" s="472" t="s">
        <v>14</v>
      </c>
      <c r="G239" s="442" t="s">
        <v>19</v>
      </c>
      <c r="H239" s="442" t="s">
        <v>28</v>
      </c>
      <c r="I239" s="442" t="s">
        <v>24</v>
      </c>
      <c r="J239" s="472">
        <v>3</v>
      </c>
      <c r="K239" s="472"/>
      <c r="L239" s="472"/>
      <c r="M239" s="472"/>
      <c r="N239" s="472"/>
      <c r="O239" s="472"/>
      <c r="P239" s="441" t="s">
        <v>286</v>
      </c>
      <c r="Q239" s="582" t="s">
        <v>290</v>
      </c>
      <c r="R239" s="473" t="s">
        <v>980</v>
      </c>
      <c r="S239" s="472"/>
      <c r="T239" s="471"/>
      <c r="U239" s="471"/>
      <c r="V239" s="470"/>
      <c r="W239" s="469"/>
    </row>
    <row r="240" spans="1:23" ht="15.6">
      <c r="A240" s="343"/>
      <c r="B240" s="474"/>
      <c r="C240" s="474" t="s">
        <v>378</v>
      </c>
      <c r="D240" s="470"/>
      <c r="E240" s="472" t="s">
        <v>17</v>
      </c>
      <c r="F240" s="472" t="s">
        <v>14</v>
      </c>
      <c r="G240" s="442" t="s">
        <v>19</v>
      </c>
      <c r="H240" s="442" t="s">
        <v>28</v>
      </c>
      <c r="I240" s="442" t="s">
        <v>24</v>
      </c>
      <c r="J240" s="472">
        <v>2</v>
      </c>
      <c r="K240" s="472"/>
      <c r="L240" s="472"/>
      <c r="M240" s="472"/>
      <c r="N240" s="472"/>
      <c r="O240" s="472"/>
      <c r="P240" s="441" t="s">
        <v>286</v>
      </c>
      <c r="Q240" s="582" t="s">
        <v>290</v>
      </c>
      <c r="R240" s="473"/>
      <c r="S240" s="472"/>
      <c r="T240" s="471"/>
      <c r="U240" s="471"/>
      <c r="V240" s="470"/>
      <c r="W240" s="469"/>
    </row>
    <row r="241" spans="1:23" ht="15.6">
      <c r="A241" s="343"/>
      <c r="B241" s="474"/>
      <c r="C241" s="474" t="s">
        <v>378</v>
      </c>
      <c r="D241" s="470"/>
      <c r="E241" s="472" t="s">
        <v>17</v>
      </c>
      <c r="F241" s="472" t="s">
        <v>15</v>
      </c>
      <c r="G241" s="442" t="s">
        <v>19</v>
      </c>
      <c r="H241" s="442" t="s">
        <v>28</v>
      </c>
      <c r="I241" s="442" t="s">
        <v>24</v>
      </c>
      <c r="J241" s="472">
        <v>1</v>
      </c>
      <c r="K241" s="472"/>
      <c r="L241" s="472"/>
      <c r="M241" s="472"/>
      <c r="N241" s="472" t="s">
        <v>545</v>
      </c>
      <c r="O241" s="472"/>
      <c r="P241" s="441" t="s">
        <v>286</v>
      </c>
      <c r="Q241" s="582" t="s">
        <v>290</v>
      </c>
      <c r="R241" s="473"/>
      <c r="S241" s="472"/>
      <c r="T241" s="471"/>
      <c r="U241" s="471"/>
      <c r="V241" s="470"/>
      <c r="W241" s="469"/>
    </row>
    <row r="242" spans="1:23" ht="15.6">
      <c r="A242" s="343"/>
      <c r="B242" s="474"/>
      <c r="C242" s="474" t="s">
        <v>379</v>
      </c>
      <c r="D242" s="470" t="s">
        <v>1113</v>
      </c>
      <c r="E242" s="472" t="s">
        <v>17</v>
      </c>
      <c r="F242" s="472" t="s">
        <v>14</v>
      </c>
      <c r="G242" s="442" t="s">
        <v>19</v>
      </c>
      <c r="H242" s="442" t="s">
        <v>28</v>
      </c>
      <c r="I242" s="442" t="s">
        <v>24</v>
      </c>
      <c r="J242" s="472">
        <v>3</v>
      </c>
      <c r="K242" s="472"/>
      <c r="L242" s="472"/>
      <c r="M242" s="472"/>
      <c r="N242" s="472"/>
      <c r="O242" s="472"/>
      <c r="P242" s="441" t="s">
        <v>286</v>
      </c>
      <c r="Q242" s="582" t="s">
        <v>290</v>
      </c>
      <c r="R242" s="473" t="s">
        <v>980</v>
      </c>
      <c r="S242" s="472"/>
      <c r="T242" s="471"/>
      <c r="U242" s="471"/>
      <c r="V242" s="470"/>
      <c r="W242" s="469"/>
    </row>
    <row r="249" spans="1:23" ht="21">
      <c r="B249" s="440" t="s">
        <v>1112</v>
      </c>
    </row>
    <row r="251" spans="1:23">
      <c r="G251" s="438" t="s">
        <v>270</v>
      </c>
      <c r="H251" s="438"/>
      <c r="I251" s="439"/>
    </row>
    <row r="252" spans="1:23">
      <c r="G252" s="404" t="s">
        <v>264</v>
      </c>
      <c r="H252" s="403">
        <f>COUNTIFS(H$14:H$242,"malowany",J$14:J$242,1)</f>
        <v>9</v>
      </c>
      <c r="I252" s="402" t="s">
        <v>268</v>
      </c>
      <c r="K252" s="422" t="s">
        <v>272</v>
      </c>
      <c r="L252" s="421"/>
      <c r="M252" s="420">
        <f>COUNTIF(M14:M242,"tak")</f>
        <v>11</v>
      </c>
      <c r="N252" s="581" t="s">
        <v>307</v>
      </c>
    </row>
    <row r="253" spans="1:23">
      <c r="G253" s="404" t="s">
        <v>265</v>
      </c>
      <c r="H253" s="403">
        <f>COUNTIFS(H$14:H$242,"malowany",J$14:J$242,2)</f>
        <v>34</v>
      </c>
      <c r="I253" s="402" t="s">
        <v>268</v>
      </c>
      <c r="N253" s="462"/>
    </row>
    <row r="254" spans="1:23">
      <c r="G254" s="404" t="s">
        <v>266</v>
      </c>
      <c r="H254" s="403">
        <f>COUNTIFS(H$14:H$242,"malowany",J$14:J$242,3)</f>
        <v>87</v>
      </c>
      <c r="I254" s="402" t="s">
        <v>268</v>
      </c>
      <c r="K254" s="316" t="s">
        <v>269</v>
      </c>
      <c r="L254" s="315"/>
      <c r="M254" s="314">
        <f>COUNTIF(O$14:O$242,"malowany")</f>
        <v>10</v>
      </c>
      <c r="N254" s="31" t="s">
        <v>274</v>
      </c>
    </row>
    <row r="255" spans="1:23">
      <c r="G255" s="404" t="s">
        <v>267</v>
      </c>
      <c r="H255" s="403">
        <f>COUNTIFS(H$14:H$242,"malowany",J$14:J$242,4)</f>
        <v>59</v>
      </c>
      <c r="I255" s="402" t="s">
        <v>268</v>
      </c>
      <c r="K255" s="313"/>
      <c r="L255" s="312"/>
      <c r="M255" s="311">
        <f>COUNTIF(O$14:O$242,"nalepka")</f>
        <v>1</v>
      </c>
      <c r="N255" s="45" t="s">
        <v>282</v>
      </c>
    </row>
    <row r="256" spans="1:23">
      <c r="G256" s="429" t="s">
        <v>271</v>
      </c>
      <c r="H256" s="428">
        <f>SUM(H252:H255)</f>
        <v>189</v>
      </c>
      <c r="I256" s="427" t="s">
        <v>268</v>
      </c>
      <c r="K256" s="313"/>
      <c r="L256" s="312"/>
      <c r="M256" s="311">
        <f>COUNTIF(O$14:O$242,"tabliczka")</f>
        <v>3</v>
      </c>
      <c r="N256" s="45" t="s">
        <v>280</v>
      </c>
    </row>
    <row r="257" spans="7:16">
      <c r="I257" s="405"/>
      <c r="K257" s="313"/>
      <c r="L257" s="312"/>
      <c r="M257" s="311">
        <f>COUNTIF(O$14:O$242,"drogowskaz")</f>
        <v>0</v>
      </c>
      <c r="N257" s="45" t="s">
        <v>480</v>
      </c>
    </row>
    <row r="258" spans="7:16">
      <c r="G258" s="723" t="s">
        <v>483</v>
      </c>
      <c r="H258" s="723"/>
      <c r="I258" s="723"/>
      <c r="K258" s="310"/>
      <c r="L258" s="309"/>
      <c r="M258" s="308">
        <f>COUNTIF(O$14:O$242,"plansza")</f>
        <v>0</v>
      </c>
      <c r="N258" s="34" t="s">
        <v>481</v>
      </c>
    </row>
    <row r="259" spans="7:16">
      <c r="G259" s="404" t="s">
        <v>264</v>
      </c>
      <c r="H259" s="11">
        <f>COUNTIFS(H$14:H$242,"tabliczka",J$14:J$242,1,I$14:I$242,"&lt;&gt;drogowskaz")</f>
        <v>0</v>
      </c>
      <c r="I259" s="402" t="s">
        <v>268</v>
      </c>
    </row>
    <row r="260" spans="7:16">
      <c r="G260" s="404" t="s">
        <v>265</v>
      </c>
      <c r="H260" s="11">
        <f>COUNTIFS(H$14:H$242,"tabliczka",J$14:J$242,2,I$14:I$242,"&lt;&gt;drogowskaz")</f>
        <v>0</v>
      </c>
      <c r="I260" s="402" t="s">
        <v>268</v>
      </c>
      <c r="K260" s="422" t="s">
        <v>281</v>
      </c>
      <c r="L260" s="421"/>
      <c r="M260" s="420">
        <f>COUNTIF(N14:N242,"usunąć")</f>
        <v>0</v>
      </c>
      <c r="N260" s="581" t="s">
        <v>307</v>
      </c>
    </row>
    <row r="261" spans="7:16">
      <c r="G261" s="404" t="s">
        <v>266</v>
      </c>
      <c r="H261" s="11">
        <f>COUNTIFS(H$14:H$242,"tabliczka",J$14:J$242,3,I$14:I$242,"&lt;&gt;drogowskaz")</f>
        <v>3</v>
      </c>
      <c r="I261" s="402" t="s">
        <v>268</v>
      </c>
    </row>
    <row r="262" spans="7:16">
      <c r="G262" s="404" t="s">
        <v>267</v>
      </c>
      <c r="H262" s="11">
        <f>COUNTIFS(H$14:H$242,"tabliczka",J$14:J$242,4,I$14:I$242,"&lt;&gt;drogowskaz")</f>
        <v>6</v>
      </c>
      <c r="I262" s="402" t="s">
        <v>268</v>
      </c>
      <c r="K262" s="417" t="s">
        <v>279</v>
      </c>
      <c r="L262" s="416"/>
      <c r="M262" s="580"/>
      <c r="N262" s="465">
        <v>22</v>
      </c>
    </row>
    <row r="263" spans="7:16">
      <c r="G263" s="401" t="s">
        <v>271</v>
      </c>
      <c r="H263" s="400">
        <f>SUM(H261:H262)</f>
        <v>9</v>
      </c>
      <c r="I263" s="399" t="s">
        <v>268</v>
      </c>
      <c r="K263" s="417" t="s">
        <v>278</v>
      </c>
      <c r="L263" s="416"/>
      <c r="M263" s="580"/>
      <c r="N263" s="464">
        <f>(H256+H263+H270+H277+H284)/N262</f>
        <v>9.7272727272727266</v>
      </c>
    </row>
    <row r="264" spans="7:16">
      <c r="I264" s="405"/>
    </row>
    <row r="265" spans="7:16">
      <c r="G265" s="406" t="s">
        <v>482</v>
      </c>
      <c r="I265" s="405"/>
    </row>
    <row r="266" spans="7:16">
      <c r="G266" s="404" t="s">
        <v>264</v>
      </c>
      <c r="H266" s="403">
        <f>COUNTIFS(H$14:H$242,"naklejka",J$14:J$242,1)</f>
        <v>0</v>
      </c>
      <c r="I266" s="402" t="s">
        <v>268</v>
      </c>
    </row>
    <row r="267" spans="7:16">
      <c r="G267" s="404" t="s">
        <v>265</v>
      </c>
      <c r="H267" s="403">
        <f>COUNTIFS(H$14:H$242,"naklejka",J$14:J$242,2)</f>
        <v>0</v>
      </c>
      <c r="I267" s="402" t="s">
        <v>268</v>
      </c>
    </row>
    <row r="268" spans="7:16">
      <c r="G268" s="404" t="s">
        <v>266</v>
      </c>
      <c r="H268" s="403">
        <f>COUNTIFS(H$14:H$242,"naklejka",J$14:J$242,3)</f>
        <v>0</v>
      </c>
      <c r="I268" s="402" t="s">
        <v>268</v>
      </c>
      <c r="L268" s="720" t="s">
        <v>296</v>
      </c>
      <c r="M268" s="720"/>
      <c r="N268" s="720"/>
      <c r="O268" s="720"/>
      <c r="P268" s="720"/>
    </row>
    <row r="269" spans="7:16">
      <c r="G269" s="404" t="s">
        <v>267</v>
      </c>
      <c r="H269" s="403">
        <f>COUNTIFS(H$14:H$242,"naklejka",J$14:J$242,4)</f>
        <v>0</v>
      </c>
      <c r="I269" s="402" t="s">
        <v>268</v>
      </c>
      <c r="L269" s="413" t="s">
        <v>259</v>
      </c>
      <c r="M269" s="414">
        <f>N269/N$272</f>
        <v>0.45414847161572053</v>
      </c>
      <c r="N269" s="411">
        <f>(COUNTIF(Q14:Q242,"ZABuDOWA")/229*N262)</f>
        <v>9.9912663755458517</v>
      </c>
      <c r="O269" s="402" t="s">
        <v>299</v>
      </c>
      <c r="P269" s="402"/>
    </row>
    <row r="270" spans="7:16">
      <c r="G270" s="480" t="s">
        <v>271</v>
      </c>
      <c r="H270" s="479">
        <f>SUM(H266:H269)</f>
        <v>0</v>
      </c>
      <c r="I270" s="478" t="s">
        <v>268</v>
      </c>
      <c r="L270" s="413" t="s">
        <v>258</v>
      </c>
      <c r="M270" s="414">
        <f>N270/N$272</f>
        <v>0.2576419213973799</v>
      </c>
      <c r="N270" s="411">
        <f>(COUNTIF(Q14:Q242,"otwarty")/229*N262)</f>
        <v>5.6681222707423577</v>
      </c>
      <c r="O270" s="402" t="s">
        <v>297</v>
      </c>
      <c r="P270" s="402"/>
    </row>
    <row r="271" spans="7:16">
      <c r="L271" s="413" t="s">
        <v>257</v>
      </c>
      <c r="M271" s="414">
        <f>N271/N$272</f>
        <v>0.28820960698689957</v>
      </c>
      <c r="N271" s="411">
        <f>(COUNTIF(Q14:Q242,"las")/229*N262)</f>
        <v>6.3406113537117905</v>
      </c>
      <c r="O271" s="721" t="s">
        <v>298</v>
      </c>
      <c r="P271" s="722"/>
    </row>
    <row r="272" spans="7:16">
      <c r="G272" s="729" t="s">
        <v>484</v>
      </c>
      <c r="H272" s="729"/>
      <c r="I272" s="729"/>
      <c r="M272" s="410">
        <f>SUM(M269:M271)</f>
        <v>1</v>
      </c>
      <c r="N272" s="409">
        <f>SUM(N269:N271)</f>
        <v>22</v>
      </c>
      <c r="O272" s="408" t="s">
        <v>263</v>
      </c>
    </row>
    <row r="273" spans="7:16" ht="17.399999999999999">
      <c r="G273" s="404" t="s">
        <v>264</v>
      </c>
      <c r="H273" s="403">
        <f>COUNTIFS(J$14:J$242,1,I$14:I$242,"drogowskaz")</f>
        <v>0</v>
      </c>
      <c r="I273" s="402" t="s">
        <v>268</v>
      </c>
      <c r="M273" s="397"/>
      <c r="N273" s="407" t="str">
        <f>IF(N272=N$262,"","BŁĄD")</f>
        <v/>
      </c>
      <c r="O273" s="397"/>
    </row>
    <row r="274" spans="7:16">
      <c r="G274" s="404" t="s">
        <v>265</v>
      </c>
      <c r="H274" s="403">
        <f>COUNTIFS(J$14:J$242,2,I$14:I$242,"drogowskaz")</f>
        <v>0</v>
      </c>
      <c r="I274" s="402" t="s">
        <v>268</v>
      </c>
      <c r="L274" s="720" t="s">
        <v>295</v>
      </c>
      <c r="M274" s="720"/>
      <c r="N274" s="720"/>
      <c r="O274" s="720"/>
      <c r="P274" s="720"/>
    </row>
    <row r="275" spans="7:16">
      <c r="G275" s="404" t="s">
        <v>266</v>
      </c>
      <c r="H275" s="403">
        <f>COUNTIFS(J$14:J$242,3,I$14:I$242,"drogowskaz")</f>
        <v>0</v>
      </c>
      <c r="I275" s="402" t="s">
        <v>268</v>
      </c>
      <c r="L275" s="413" t="s">
        <v>292</v>
      </c>
      <c r="M275" s="412">
        <f>N275/N$278</f>
        <v>0.70305676855895194</v>
      </c>
      <c r="N275" s="411">
        <f>(COUNTIF(P14:P242,"utwardzona")/229*N262)</f>
        <v>15.467248908296943</v>
      </c>
      <c r="O275" s="402" t="s">
        <v>301</v>
      </c>
      <c r="P275" s="403"/>
    </row>
    <row r="276" spans="7:16">
      <c r="G276" s="404" t="s">
        <v>267</v>
      </c>
      <c r="H276" s="403">
        <f>COUNTIFS(J$14:J$242,4,I$14:I$242,"drogowskaz")</f>
        <v>10</v>
      </c>
      <c r="I276" s="402" t="s">
        <v>268</v>
      </c>
      <c r="L276" s="413" t="s">
        <v>293</v>
      </c>
      <c r="M276" s="412">
        <f>N276/N$278</f>
        <v>0.29694323144104806</v>
      </c>
      <c r="N276" s="411">
        <f>(COUNTIF(P14:P242,"gruntowa")/229*N262)</f>
        <v>6.5327510917030569</v>
      </c>
      <c r="O276" s="402" t="s">
        <v>302</v>
      </c>
      <c r="P276" s="403"/>
    </row>
    <row r="277" spans="7:16">
      <c r="G277" s="401" t="s">
        <v>271</v>
      </c>
      <c r="H277" s="400">
        <f>SUM(H273:H276)</f>
        <v>10</v>
      </c>
      <c r="I277" s="399" t="s">
        <v>268</v>
      </c>
      <c r="L277" s="413" t="s">
        <v>294</v>
      </c>
      <c r="M277" s="412">
        <f>N277/N$278</f>
        <v>0</v>
      </c>
      <c r="N277" s="411">
        <f>(COUNTIF(P14:P242,"piaszczysta")/229*N262)</f>
        <v>0</v>
      </c>
      <c r="O277" s="402" t="s">
        <v>303</v>
      </c>
      <c r="P277" s="403"/>
    </row>
    <row r="278" spans="7:16">
      <c r="M278" s="410">
        <f>SUM(M275:M277)</f>
        <v>1</v>
      </c>
      <c r="N278" s="409">
        <f>SUM(N275:N277)</f>
        <v>22</v>
      </c>
      <c r="O278" s="408" t="s">
        <v>263</v>
      </c>
    </row>
    <row r="279" spans="7:16">
      <c r="G279" s="406" t="s">
        <v>485</v>
      </c>
      <c r="I279" s="405"/>
    </row>
    <row r="280" spans="7:16">
      <c r="G280" s="404" t="s">
        <v>264</v>
      </c>
      <c r="H280" s="403">
        <f>COUNTIFS(H$14:H$242,"plansza",J$14:J$242,1)</f>
        <v>0</v>
      </c>
      <c r="I280" s="402" t="s">
        <v>268</v>
      </c>
    </row>
    <row r="281" spans="7:16">
      <c r="G281" s="404" t="s">
        <v>265</v>
      </c>
      <c r="H281" s="403">
        <f>COUNTIFS(H$14:H$242,"plansza",J$14:J$242,2)</f>
        <v>0</v>
      </c>
      <c r="I281" s="402" t="s">
        <v>268</v>
      </c>
    </row>
    <row r="282" spans="7:16">
      <c r="G282" s="404" t="s">
        <v>266</v>
      </c>
      <c r="H282" s="403">
        <f>COUNTIFS(H$14:H$242,"plansza",J$14:J$242,3)</f>
        <v>0</v>
      </c>
      <c r="I282" s="402" t="s">
        <v>268</v>
      </c>
    </row>
    <row r="283" spans="7:16">
      <c r="G283" s="404" t="s">
        <v>267</v>
      </c>
      <c r="H283" s="403">
        <f>COUNTIFS(H$14:H$242,"plansza",J$14:J$242,4)</f>
        <v>6</v>
      </c>
      <c r="I283" s="402" t="s">
        <v>268</v>
      </c>
    </row>
    <row r="284" spans="7:16">
      <c r="G284" s="480" t="s">
        <v>271</v>
      </c>
      <c r="H284" s="479">
        <f>SUM(H280:H283)</f>
        <v>6</v>
      </c>
      <c r="I284" s="478" t="s">
        <v>268</v>
      </c>
    </row>
  </sheetData>
  <mergeCells count="5">
    <mergeCell ref="L268:P268"/>
    <mergeCell ref="O271:P271"/>
    <mergeCell ref="L274:P274"/>
    <mergeCell ref="G272:I272"/>
    <mergeCell ref="G258:I258"/>
  </mergeCells>
  <conditionalFormatting sqref="P69 P125:P242">
    <cfRule type="containsText" dxfId="120" priority="62" operator="containsText" text="UTWARDZONA">
      <formula>NOT(ISERROR(SEARCH("UTWARDZONA",P69)))</formula>
    </cfRule>
    <cfRule type="containsText" dxfId="119" priority="63" operator="containsText" text="PIASZCZYSTA">
      <formula>NOT(ISERROR(SEARCH("PIASZCZYSTA",P69)))</formula>
    </cfRule>
    <cfRule type="containsText" dxfId="118" priority="64" operator="containsText" text="UTWARDZONA">
      <formula>NOT(ISERROR(SEARCH("UTWARDZONA",P69)))</formula>
    </cfRule>
    <cfRule type="containsText" dxfId="117" priority="65" operator="containsText" text="GRUNTOWA">
      <formula>NOT(ISERROR(SEARCH("GRUNTOWA",P69)))</formula>
    </cfRule>
    <cfRule type="containsText" dxfId="116" priority="66" operator="containsText" text="UTWARDZONA">
      <formula>NOT(ISERROR(SEARCH("UTWARDZONA",P69)))</formula>
    </cfRule>
    <cfRule type="expression" dxfId="115" priority="67">
      <formula>"UTWARDZONA"</formula>
    </cfRule>
  </conditionalFormatting>
  <conditionalFormatting sqref="Q69 Q125:Q242">
    <cfRule type="containsText" dxfId="114" priority="59" operator="containsText" text="LAS">
      <formula>NOT(ISERROR(SEARCH("LAS",Q69)))</formula>
    </cfRule>
    <cfRule type="containsText" dxfId="113" priority="60" operator="containsText" text="OTWARTY">
      <formula>NOT(ISERROR(SEARCH("OTWARTY",Q69)))</formula>
    </cfRule>
    <cfRule type="containsText" dxfId="112" priority="61" operator="containsText" text="ZABUDOWA">
      <formula>NOT(ISERROR(SEARCH("ZABUDOWA",Q69)))</formula>
    </cfRule>
  </conditionalFormatting>
  <conditionalFormatting sqref="Q69 Q125:Q242">
    <cfRule type="containsText" dxfId="111" priority="57" operator="containsText" text="LAS">
      <formula>NOT(ISERROR(SEARCH("LAS",Q69)))</formula>
    </cfRule>
    <cfRule type="containsText" dxfId="110" priority="58" operator="containsText" text="OTWARTY">
      <formula>NOT(ISERROR(SEARCH("OTWARTY",Q69)))</formula>
    </cfRule>
  </conditionalFormatting>
  <conditionalFormatting sqref="Q69 Q125:Q242">
    <cfRule type="containsText" dxfId="109" priority="56" operator="containsText" text="ZABUDOWA">
      <formula>NOT(ISERROR(SEARCH("ZABUDOWA",Q69)))</formula>
    </cfRule>
  </conditionalFormatting>
  <conditionalFormatting sqref="P69 P125:P242">
    <cfRule type="containsText" dxfId="108" priority="55" operator="containsText" text="PIASZCZYSTA">
      <formula>NOT(ISERROR(SEARCH("PIASZCZYSTA",P69)))</formula>
    </cfRule>
  </conditionalFormatting>
  <conditionalFormatting sqref="P69 P125:P242">
    <cfRule type="containsText" dxfId="107" priority="54" operator="containsText" text="PIASZCZYSTA">
      <formula>NOT(ISERROR(SEARCH("PIASZCZYSTA",P69)))</formula>
    </cfRule>
  </conditionalFormatting>
  <conditionalFormatting sqref="P69 P125:P242">
    <cfRule type="containsText" dxfId="106" priority="53" operator="containsText" text="GRUNTOWA">
      <formula>NOT(ISERROR(SEARCH("GRUNTOWA",P69)))</formula>
    </cfRule>
  </conditionalFormatting>
  <conditionalFormatting sqref="Q69 Q125:Q242">
    <cfRule type="containsText" dxfId="105" priority="52" operator="containsText" text="ZABUDOWA">
      <formula>NOT(ISERROR(SEARCH("ZABUDOWA",Q69)))</formula>
    </cfRule>
  </conditionalFormatting>
  <conditionalFormatting sqref="Q14:Q18 Q70:Q123 Q20:Q42 Q44:Q68 Q125:Q242">
    <cfRule type="containsText" dxfId="104" priority="94" operator="containsText" text="zabudowa">
      <formula>NOT(ISERROR(SEARCH("zabudowa",Q14)))</formula>
    </cfRule>
  </conditionalFormatting>
  <conditionalFormatting sqref="P14:P18 P70:P123 P20:P42 P44:P68">
    <cfRule type="containsText" dxfId="103" priority="88" operator="containsText" text="UTWARDZONA">
      <formula>NOT(ISERROR(SEARCH("UTWARDZONA",P14)))</formula>
    </cfRule>
    <cfRule type="containsText" dxfId="102" priority="89" operator="containsText" text="PIASZCZYSTA">
      <formula>NOT(ISERROR(SEARCH("PIASZCZYSTA",P14)))</formula>
    </cfRule>
    <cfRule type="containsText" dxfId="101" priority="90" operator="containsText" text="UTWARDZONA">
      <formula>NOT(ISERROR(SEARCH("UTWARDZONA",P14)))</formula>
    </cfRule>
    <cfRule type="containsText" dxfId="100" priority="91" operator="containsText" text="GRUNTOWA">
      <formula>NOT(ISERROR(SEARCH("GRUNTOWA",P14)))</formula>
    </cfRule>
    <cfRule type="containsText" dxfId="99" priority="92" operator="containsText" text="UTWARDZONA">
      <formula>NOT(ISERROR(SEARCH("UTWARDZONA",P14)))</formula>
    </cfRule>
    <cfRule type="expression" dxfId="98" priority="93">
      <formula>"UTWARDZONA"</formula>
    </cfRule>
  </conditionalFormatting>
  <conditionalFormatting sqref="Q14:Q18 Q70:Q123 Q20:Q42 Q44:Q68">
    <cfRule type="containsText" dxfId="97" priority="85" operator="containsText" text="LAS">
      <formula>NOT(ISERROR(SEARCH("LAS",Q14)))</formula>
    </cfRule>
    <cfRule type="containsText" dxfId="96" priority="86" operator="containsText" text="OTWARTY">
      <formula>NOT(ISERROR(SEARCH("OTWARTY",Q14)))</formula>
    </cfRule>
    <cfRule type="containsText" dxfId="95" priority="87" operator="containsText" text="ZABUDOWA">
      <formula>NOT(ISERROR(SEARCH("ZABUDOWA",Q14)))</formula>
    </cfRule>
  </conditionalFormatting>
  <conditionalFormatting sqref="Q14:Q18 Q70:Q123 Q20:Q42 Q44:Q68">
    <cfRule type="containsText" dxfId="94" priority="83" operator="containsText" text="LAS">
      <formula>NOT(ISERROR(SEARCH("LAS",Q14)))</formula>
    </cfRule>
    <cfRule type="containsText" dxfId="93" priority="84" operator="containsText" text="OTWARTY">
      <formula>NOT(ISERROR(SEARCH("OTWARTY",Q14)))</formula>
    </cfRule>
  </conditionalFormatting>
  <conditionalFormatting sqref="Q14:Q18 Q70:Q123 Q20:Q42 Q44:Q68">
    <cfRule type="containsText" dxfId="92" priority="82" operator="containsText" text="ZABUDOWA">
      <formula>NOT(ISERROR(SEARCH("ZABUDOWA",Q14)))</formula>
    </cfRule>
  </conditionalFormatting>
  <conditionalFormatting sqref="P14:P18 P70:P123 P20:P42 P44:P68">
    <cfRule type="containsText" dxfId="91" priority="81" operator="containsText" text="PIASZCZYSTA">
      <formula>NOT(ISERROR(SEARCH("PIASZCZYSTA",P14)))</formula>
    </cfRule>
  </conditionalFormatting>
  <conditionalFormatting sqref="P14:P18 P70:P123 P20:P42 P44:P68">
    <cfRule type="containsText" dxfId="90" priority="80" operator="containsText" text="PIASZCZYSTA">
      <formula>NOT(ISERROR(SEARCH("PIASZCZYSTA",P14)))</formula>
    </cfRule>
  </conditionalFormatting>
  <conditionalFormatting sqref="P14:P18 P70:P123 P20:P42 P44:P68">
    <cfRule type="containsText" dxfId="89" priority="79" operator="containsText" text="GRUNTOWA">
      <formula>NOT(ISERROR(SEARCH("GRUNTOWA",P14)))</formula>
    </cfRule>
  </conditionalFormatting>
  <conditionalFormatting sqref="Q14:Q18 Q70:Q123 Q20:Q42 Q44:Q68">
    <cfRule type="containsText" dxfId="88" priority="78" operator="containsText" text="ZABUDOWA">
      <formula>NOT(ISERROR(SEARCH("ZABUDOWA",Q14)))</formula>
    </cfRule>
  </conditionalFormatting>
  <conditionalFormatting sqref="O198">
    <cfRule type="containsText" dxfId="87" priority="72" operator="containsText" text="UTWARDZONA">
      <formula>NOT(ISERROR(SEARCH("UTWARDZONA",O198)))</formula>
    </cfRule>
    <cfRule type="containsText" dxfId="86" priority="73" operator="containsText" text="PIASZCZYSTA">
      <formula>NOT(ISERROR(SEARCH("PIASZCZYSTA",O198)))</formula>
    </cfRule>
    <cfRule type="containsText" dxfId="85" priority="74" operator="containsText" text="UTWARDZONA">
      <formula>NOT(ISERROR(SEARCH("UTWARDZONA",O198)))</formula>
    </cfRule>
    <cfRule type="containsText" dxfId="84" priority="75" operator="containsText" text="GRUNTOWA">
      <formula>NOT(ISERROR(SEARCH("GRUNTOWA",O198)))</formula>
    </cfRule>
    <cfRule type="containsText" dxfId="83" priority="76" operator="containsText" text="UTWARDZONA">
      <formula>NOT(ISERROR(SEARCH("UTWARDZONA",O198)))</formula>
    </cfRule>
    <cfRule type="expression" dxfId="82" priority="77">
      <formula>"UTWARDZONA"</formula>
    </cfRule>
  </conditionalFormatting>
  <conditionalFormatting sqref="O198">
    <cfRule type="containsText" dxfId="81" priority="71" operator="containsText" text="PIASZCZYSTA">
      <formula>NOT(ISERROR(SEARCH("PIASZCZYSTA",O198)))</formula>
    </cfRule>
  </conditionalFormatting>
  <conditionalFormatting sqref="O198">
    <cfRule type="containsText" dxfId="80" priority="70" operator="containsText" text="PIASZCZYSTA">
      <formula>NOT(ISERROR(SEARCH("PIASZCZYSTA",O198)))</formula>
    </cfRule>
  </conditionalFormatting>
  <conditionalFormatting sqref="O198">
    <cfRule type="containsText" dxfId="79" priority="69" operator="containsText" text="GRUNTOWA">
      <formula>NOT(ISERROR(SEARCH("GRUNTOWA",O198)))</formula>
    </cfRule>
  </conditionalFormatting>
  <conditionalFormatting sqref="Q69">
    <cfRule type="containsText" dxfId="78" priority="68" operator="containsText" text="zabudowa">
      <formula>NOT(ISERROR(SEARCH("zabudowa",Q69)))</formula>
    </cfRule>
  </conditionalFormatting>
  <conditionalFormatting sqref="Q124">
    <cfRule type="containsText" dxfId="77" priority="51" operator="containsText" text="zabudowa">
      <formula>NOT(ISERROR(SEARCH("zabudowa",Q124)))</formula>
    </cfRule>
  </conditionalFormatting>
  <conditionalFormatting sqref="P124">
    <cfRule type="containsText" dxfId="76" priority="45" operator="containsText" text="UTWARDZONA">
      <formula>NOT(ISERROR(SEARCH("UTWARDZONA",P124)))</formula>
    </cfRule>
    <cfRule type="containsText" dxfId="75" priority="46" operator="containsText" text="PIASZCZYSTA">
      <formula>NOT(ISERROR(SEARCH("PIASZCZYSTA",P124)))</formula>
    </cfRule>
    <cfRule type="containsText" dxfId="74" priority="47" operator="containsText" text="UTWARDZONA">
      <formula>NOT(ISERROR(SEARCH("UTWARDZONA",P124)))</formula>
    </cfRule>
    <cfRule type="containsText" dxfId="73" priority="48" operator="containsText" text="GRUNTOWA">
      <formula>NOT(ISERROR(SEARCH("GRUNTOWA",P124)))</formula>
    </cfRule>
    <cfRule type="containsText" dxfId="72" priority="49" operator="containsText" text="UTWARDZONA">
      <formula>NOT(ISERROR(SEARCH("UTWARDZONA",P124)))</formula>
    </cfRule>
    <cfRule type="expression" dxfId="71" priority="50">
      <formula>"UTWARDZONA"</formula>
    </cfRule>
  </conditionalFormatting>
  <conditionalFormatting sqref="Q124">
    <cfRule type="containsText" dxfId="70" priority="42" operator="containsText" text="LAS">
      <formula>NOT(ISERROR(SEARCH("LAS",Q124)))</formula>
    </cfRule>
    <cfRule type="containsText" dxfId="69" priority="43" operator="containsText" text="OTWARTY">
      <formula>NOT(ISERROR(SEARCH("OTWARTY",Q124)))</formula>
    </cfRule>
    <cfRule type="containsText" dxfId="68" priority="44" operator="containsText" text="ZABUDOWA">
      <formula>NOT(ISERROR(SEARCH("ZABUDOWA",Q124)))</formula>
    </cfRule>
  </conditionalFormatting>
  <conditionalFormatting sqref="Q124">
    <cfRule type="containsText" dxfId="67" priority="40" operator="containsText" text="LAS">
      <formula>NOT(ISERROR(SEARCH("LAS",Q124)))</formula>
    </cfRule>
    <cfRule type="containsText" dxfId="66" priority="41" operator="containsText" text="OTWARTY">
      <formula>NOT(ISERROR(SEARCH("OTWARTY",Q124)))</formula>
    </cfRule>
  </conditionalFormatting>
  <conditionalFormatting sqref="Q124">
    <cfRule type="containsText" dxfId="65" priority="39" operator="containsText" text="ZABUDOWA">
      <formula>NOT(ISERROR(SEARCH("ZABUDOWA",Q124)))</formula>
    </cfRule>
  </conditionalFormatting>
  <conditionalFormatting sqref="P124">
    <cfRule type="containsText" dxfId="64" priority="38" operator="containsText" text="PIASZCZYSTA">
      <formula>NOT(ISERROR(SEARCH("PIASZCZYSTA",P124)))</formula>
    </cfRule>
  </conditionalFormatting>
  <conditionalFormatting sqref="P124">
    <cfRule type="containsText" dxfId="63" priority="37" operator="containsText" text="PIASZCZYSTA">
      <formula>NOT(ISERROR(SEARCH("PIASZCZYSTA",P124)))</formula>
    </cfRule>
  </conditionalFormatting>
  <conditionalFormatting sqref="P124">
    <cfRule type="containsText" dxfId="62" priority="36" operator="containsText" text="GRUNTOWA">
      <formula>NOT(ISERROR(SEARCH("GRUNTOWA",P124)))</formula>
    </cfRule>
  </conditionalFormatting>
  <conditionalFormatting sqref="Q124">
    <cfRule type="containsText" dxfId="61" priority="35" operator="containsText" text="ZABUDOWA">
      <formula>NOT(ISERROR(SEARCH("ZABUDOWA",Q124)))</formula>
    </cfRule>
  </conditionalFormatting>
  <conditionalFormatting sqref="Q19">
    <cfRule type="containsText" dxfId="60" priority="34" operator="containsText" text="zabudowa">
      <formula>NOT(ISERROR(SEARCH("zabudowa",Q19)))</formula>
    </cfRule>
  </conditionalFormatting>
  <conditionalFormatting sqref="P19">
    <cfRule type="containsText" dxfId="59" priority="28" operator="containsText" text="UTWARDZONA">
      <formula>NOT(ISERROR(SEARCH("UTWARDZONA",P19)))</formula>
    </cfRule>
    <cfRule type="containsText" dxfId="58" priority="29" operator="containsText" text="PIASZCZYSTA">
      <formula>NOT(ISERROR(SEARCH("PIASZCZYSTA",P19)))</formula>
    </cfRule>
    <cfRule type="containsText" dxfId="57" priority="30" operator="containsText" text="UTWARDZONA">
      <formula>NOT(ISERROR(SEARCH("UTWARDZONA",P19)))</formula>
    </cfRule>
    <cfRule type="containsText" dxfId="56" priority="31" operator="containsText" text="GRUNTOWA">
      <formula>NOT(ISERROR(SEARCH("GRUNTOWA",P19)))</formula>
    </cfRule>
    <cfRule type="containsText" dxfId="55" priority="32" operator="containsText" text="UTWARDZONA">
      <formula>NOT(ISERROR(SEARCH("UTWARDZONA",P19)))</formula>
    </cfRule>
    <cfRule type="expression" dxfId="54" priority="33">
      <formula>"UTWARDZONA"</formula>
    </cfRule>
  </conditionalFormatting>
  <conditionalFormatting sqref="Q19">
    <cfRule type="containsText" dxfId="53" priority="25" operator="containsText" text="LAS">
      <formula>NOT(ISERROR(SEARCH("LAS",Q19)))</formula>
    </cfRule>
    <cfRule type="containsText" dxfId="52" priority="26" operator="containsText" text="OTWARTY">
      <formula>NOT(ISERROR(SEARCH("OTWARTY",Q19)))</formula>
    </cfRule>
    <cfRule type="containsText" dxfId="51" priority="27" operator="containsText" text="ZABUDOWA">
      <formula>NOT(ISERROR(SEARCH("ZABUDOWA",Q19)))</formula>
    </cfRule>
  </conditionalFormatting>
  <conditionalFormatting sqref="Q19">
    <cfRule type="containsText" dxfId="50" priority="23" operator="containsText" text="LAS">
      <formula>NOT(ISERROR(SEARCH("LAS",Q19)))</formula>
    </cfRule>
    <cfRule type="containsText" dxfId="49" priority="24" operator="containsText" text="OTWARTY">
      <formula>NOT(ISERROR(SEARCH("OTWARTY",Q19)))</formula>
    </cfRule>
  </conditionalFormatting>
  <conditionalFormatting sqref="Q19">
    <cfRule type="containsText" dxfId="48" priority="22" operator="containsText" text="ZABUDOWA">
      <formula>NOT(ISERROR(SEARCH("ZABUDOWA",Q19)))</formula>
    </cfRule>
  </conditionalFormatting>
  <conditionalFormatting sqref="P19">
    <cfRule type="containsText" dxfId="47" priority="21" operator="containsText" text="PIASZCZYSTA">
      <formula>NOT(ISERROR(SEARCH("PIASZCZYSTA",P19)))</formula>
    </cfRule>
  </conditionalFormatting>
  <conditionalFormatting sqref="P19">
    <cfRule type="containsText" dxfId="46" priority="20" operator="containsText" text="PIASZCZYSTA">
      <formula>NOT(ISERROR(SEARCH("PIASZCZYSTA",P19)))</formula>
    </cfRule>
  </conditionalFormatting>
  <conditionalFormatting sqref="P19">
    <cfRule type="containsText" dxfId="45" priority="19" operator="containsText" text="GRUNTOWA">
      <formula>NOT(ISERROR(SEARCH("GRUNTOWA",P19)))</formula>
    </cfRule>
  </conditionalFormatting>
  <conditionalFormatting sqref="Q19">
    <cfRule type="containsText" dxfId="44" priority="18" operator="containsText" text="ZABUDOWA">
      <formula>NOT(ISERROR(SEARCH("ZABUDOWA",Q19)))</formula>
    </cfRule>
  </conditionalFormatting>
  <conditionalFormatting sqref="Q43">
    <cfRule type="containsText" dxfId="43" priority="17" operator="containsText" text="zabudowa">
      <formula>NOT(ISERROR(SEARCH("zabudowa",Q43)))</formula>
    </cfRule>
  </conditionalFormatting>
  <conditionalFormatting sqref="P43">
    <cfRule type="containsText" dxfId="42" priority="11" operator="containsText" text="UTWARDZONA">
      <formula>NOT(ISERROR(SEARCH("UTWARDZONA",P43)))</formula>
    </cfRule>
    <cfRule type="containsText" dxfId="41" priority="12" operator="containsText" text="PIASZCZYSTA">
      <formula>NOT(ISERROR(SEARCH("PIASZCZYSTA",P43)))</formula>
    </cfRule>
    <cfRule type="containsText" dxfId="40" priority="13" operator="containsText" text="UTWARDZONA">
      <formula>NOT(ISERROR(SEARCH("UTWARDZONA",P43)))</formula>
    </cfRule>
    <cfRule type="containsText" dxfId="39" priority="14" operator="containsText" text="GRUNTOWA">
      <formula>NOT(ISERROR(SEARCH("GRUNTOWA",P43)))</formula>
    </cfRule>
    <cfRule type="containsText" dxfId="38" priority="15" operator="containsText" text="UTWARDZONA">
      <formula>NOT(ISERROR(SEARCH("UTWARDZONA",P43)))</formula>
    </cfRule>
    <cfRule type="expression" dxfId="37" priority="16">
      <formula>"UTWARDZONA"</formula>
    </cfRule>
  </conditionalFormatting>
  <conditionalFormatting sqref="Q43">
    <cfRule type="containsText" dxfId="36" priority="8" operator="containsText" text="LAS">
      <formula>NOT(ISERROR(SEARCH("LAS",Q43)))</formula>
    </cfRule>
    <cfRule type="containsText" dxfId="35" priority="9" operator="containsText" text="OTWARTY">
      <formula>NOT(ISERROR(SEARCH("OTWARTY",Q43)))</formula>
    </cfRule>
    <cfRule type="containsText" dxfId="34" priority="10" operator="containsText" text="ZABUDOWA">
      <formula>NOT(ISERROR(SEARCH("ZABUDOWA",Q43)))</formula>
    </cfRule>
  </conditionalFormatting>
  <conditionalFormatting sqref="Q43">
    <cfRule type="containsText" dxfId="33" priority="6" operator="containsText" text="LAS">
      <formula>NOT(ISERROR(SEARCH("LAS",Q43)))</formula>
    </cfRule>
    <cfRule type="containsText" dxfId="32" priority="7" operator="containsText" text="OTWARTY">
      <formula>NOT(ISERROR(SEARCH("OTWARTY",Q43)))</formula>
    </cfRule>
  </conditionalFormatting>
  <conditionalFormatting sqref="Q43">
    <cfRule type="containsText" dxfId="31" priority="5" operator="containsText" text="ZABUDOWA">
      <formula>NOT(ISERROR(SEARCH("ZABUDOWA",Q43)))</formula>
    </cfRule>
  </conditionalFormatting>
  <conditionalFormatting sqref="P43">
    <cfRule type="containsText" dxfId="30" priority="4" operator="containsText" text="PIASZCZYSTA">
      <formula>NOT(ISERROR(SEARCH("PIASZCZYSTA",P43)))</formula>
    </cfRule>
  </conditionalFormatting>
  <conditionalFormatting sqref="P43">
    <cfRule type="containsText" dxfId="29" priority="3" operator="containsText" text="PIASZCZYSTA">
      <formula>NOT(ISERROR(SEARCH("PIASZCZYSTA",P43)))</formula>
    </cfRule>
  </conditionalFormatting>
  <conditionalFormatting sqref="P43">
    <cfRule type="containsText" dxfId="28" priority="2" operator="containsText" text="GRUNTOWA">
      <formula>NOT(ISERROR(SEARCH("GRUNTOWA",P43)))</formula>
    </cfRule>
  </conditionalFormatting>
  <conditionalFormatting sqref="Q43">
    <cfRule type="containsText" dxfId="27" priority="1" operator="containsText" text="ZABUDOWA">
      <formula>NOT(ISERROR(SEARCH("ZABUDOWA",Q43)))</formula>
    </cfRule>
  </conditionalFormatting>
  <dataValidations count="14">
    <dataValidation type="list" allowBlank="1" sqref="U14:U242">
      <formula1>$U$1:$U$5</formula1>
    </dataValidation>
    <dataValidation type="list" allowBlank="1" sqref="Q14:Q242">
      <formula1>$Q$1:$Q$3</formula1>
    </dataValidation>
    <dataValidation type="list" allowBlank="1" sqref="G14:G242">
      <formula1>$G$1:$G$8</formula1>
    </dataValidation>
    <dataValidation type="list" allowBlank="1" sqref="K14:K201 K221:K242 L148:L156 L158:L159 L162:L165">
      <formula1>$K$1:$K$7</formula1>
    </dataValidation>
    <dataValidation type="list" allowBlank="1" sqref="L214:L242 K202:K220 R194 L14:L147 L157 L160:L161 L166:L202">
      <formula1>$L$1:$L$7</formula1>
    </dataValidation>
    <dataValidation type="list" allowBlank="1" sqref="M214:M242 R132 N123 R123 M14:M211">
      <formula1>$M$1</formula1>
    </dataValidation>
    <dataValidation type="list" allowBlank="1" sqref="N214:N242 N14:N122 N124:N211">
      <formula1>$N$1:$N$2</formula1>
    </dataValidation>
    <dataValidation type="list" allowBlank="1" sqref="O214:O242 O199:O211 O14:O197">
      <formula1>$O$1:$O$5</formula1>
    </dataValidation>
    <dataValidation type="list" allowBlank="1" sqref="P14:P242 O198">
      <formula1>$P$1:$P$3</formula1>
    </dataValidation>
    <dataValidation type="list" allowBlank="1" sqref="J214:J242 J14:J211">
      <formula1>$J$1:$J$4</formula1>
    </dataValidation>
    <dataValidation type="list" allowBlank="1" sqref="H53:I64 F53:F57 E214:E242 E14:E211">
      <formula1>$E$1:$E$2</formula1>
    </dataValidation>
    <dataValidation type="list" allowBlank="1" sqref="F214:F242 F209:F211 F14:F52 F58:F207">
      <formula1>$F$1:$F$3</formula1>
    </dataValidation>
    <dataValidation type="list" allowBlank="1" sqref="H14:H52 H65:H242">
      <formula1>$H$1:$H$4</formula1>
    </dataValidation>
    <dataValidation type="list" allowBlank="1" sqref="I14:I52 I65:I242">
      <formula1>$I$1:$I$12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25"/>
  <sheetViews>
    <sheetView tabSelected="1" topLeftCell="A13" zoomScale="59" workbookViewId="0">
      <selection activeCell="A13" sqref="A13:XFD13"/>
    </sheetView>
  </sheetViews>
  <sheetFormatPr defaultColWidth="9" defaultRowHeight="13.8"/>
  <cols>
    <col min="1" max="1" width="4" customWidth="1"/>
    <col min="2" max="2" width="7.19921875" customWidth="1"/>
    <col min="3" max="3" width="7.59765625" customWidth="1"/>
    <col min="4" max="4" width="23.69921875" customWidth="1"/>
    <col min="5" max="5" width="8" style="263" customWidth="1"/>
    <col min="6" max="6" width="9" style="263" customWidth="1"/>
    <col min="7" max="7" width="15" customWidth="1"/>
    <col min="8" max="9" width="12.8984375" customWidth="1"/>
    <col min="10" max="10" width="8.5" customWidth="1"/>
    <col min="11" max="11" width="10.3984375" customWidth="1"/>
    <col min="12" max="12" width="9.59765625" customWidth="1"/>
    <col min="13" max="13" width="8.3984375" customWidth="1"/>
    <col min="14" max="14" width="12" style="263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09765625" customWidth="1"/>
    <col min="24" max="24" width="5.3984375" customWidth="1"/>
    <col min="25" max="25" width="14.59765625" customWidth="1"/>
    <col min="26" max="26" width="9.59765625" customWidth="1"/>
    <col min="27" max="27" width="12.5" customWidth="1"/>
    <col min="28" max="28" width="2" customWidth="1"/>
    <col min="29" max="29" width="10.59765625" customWidth="1"/>
    <col min="30" max="30" width="3.69921875" customWidth="1"/>
    <col min="31" max="31" width="11.8984375" customWidth="1"/>
    <col min="32" max="32" width="11.3984375" customWidth="1"/>
    <col min="33" max="33" width="8.8984375" customWidth="1"/>
    <col min="34" max="34" width="11.5" customWidth="1"/>
    <col min="35" max="35" width="9.5" customWidth="1"/>
    <col min="36" max="50" width="9" customWidth="1"/>
  </cols>
  <sheetData>
    <row r="1" spans="1:26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6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6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6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48</v>
      </c>
      <c r="P4" s="20"/>
      <c r="U4" s="21" t="s">
        <v>51</v>
      </c>
    </row>
    <row r="5" spans="1:26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6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6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6" hidden="1">
      <c r="G8" s="12" t="s">
        <v>262</v>
      </c>
      <c r="I8" s="12" t="s">
        <v>53</v>
      </c>
    </row>
    <row r="9" spans="1:26" hidden="1">
      <c r="I9" s="12" t="s">
        <v>54</v>
      </c>
    </row>
    <row r="10" spans="1:26" hidden="1">
      <c r="I10" s="12" t="s">
        <v>261</v>
      </c>
    </row>
    <row r="11" spans="1:26" hidden="1">
      <c r="I11" s="12" t="s">
        <v>275</v>
      </c>
    </row>
    <row r="12" spans="1:26" hidden="1">
      <c r="I12" s="12" t="s">
        <v>277</v>
      </c>
    </row>
    <row r="13" spans="1:26" ht="30" customHeight="1">
      <c r="A13" s="396" t="s">
        <v>814</v>
      </c>
      <c r="B13" s="396" t="s">
        <v>9</v>
      </c>
      <c r="C13" s="396" t="s">
        <v>1</v>
      </c>
      <c r="D13" s="97" t="s">
        <v>0</v>
      </c>
      <c r="E13" s="97" t="s">
        <v>10</v>
      </c>
      <c r="F13" s="97" t="s">
        <v>11</v>
      </c>
      <c r="G13" s="97" t="s">
        <v>12</v>
      </c>
      <c r="H13" s="97" t="s">
        <v>27</v>
      </c>
      <c r="I13" s="97" t="s">
        <v>13</v>
      </c>
      <c r="J13" s="97" t="s">
        <v>31</v>
      </c>
      <c r="K13" s="97" t="s">
        <v>305</v>
      </c>
      <c r="L13" s="97" t="s">
        <v>306</v>
      </c>
      <c r="M13" s="97" t="s">
        <v>37</v>
      </c>
      <c r="N13" s="97" t="s">
        <v>38</v>
      </c>
      <c r="O13" s="97" t="s">
        <v>40</v>
      </c>
      <c r="P13" s="97" t="s">
        <v>284</v>
      </c>
      <c r="Q13" s="97" t="s">
        <v>285</v>
      </c>
      <c r="R13" s="97" t="s">
        <v>256</v>
      </c>
      <c r="S13" s="70"/>
      <c r="T13" s="97" t="s">
        <v>41</v>
      </c>
      <c r="U13" s="97" t="s">
        <v>44</v>
      </c>
      <c r="V13" s="97" t="s">
        <v>43</v>
      </c>
      <c r="W13" s="97" t="s">
        <v>42</v>
      </c>
      <c r="X13" s="713" t="s">
        <v>1377</v>
      </c>
      <c r="Y13" s="713" t="s">
        <v>1378</v>
      </c>
      <c r="Z13" s="713" t="s">
        <v>1379</v>
      </c>
    </row>
    <row r="14" spans="1:26">
      <c r="A14" s="9"/>
      <c r="B14" s="9"/>
      <c r="C14" s="9" t="s">
        <v>800</v>
      </c>
      <c r="D14" s="9" t="s">
        <v>987</v>
      </c>
      <c r="E14" s="9" t="s">
        <v>18</v>
      </c>
      <c r="F14" s="9" t="s">
        <v>14</v>
      </c>
      <c r="G14" s="9" t="s">
        <v>19</v>
      </c>
      <c r="H14" s="9" t="s">
        <v>28</v>
      </c>
      <c r="I14" s="9" t="s">
        <v>49</v>
      </c>
      <c r="J14" s="9">
        <v>4</v>
      </c>
      <c r="K14" s="9" t="s">
        <v>58</v>
      </c>
      <c r="L14" s="9"/>
      <c r="M14" s="9"/>
      <c r="N14" s="9"/>
      <c r="O14" s="9"/>
      <c r="P14" s="341" t="s">
        <v>291</v>
      </c>
      <c r="Q14" s="394" t="s">
        <v>290</v>
      </c>
      <c r="R14" s="9"/>
      <c r="S14" s="9"/>
      <c r="T14" s="9"/>
      <c r="U14" s="9"/>
      <c r="V14" s="9"/>
      <c r="W14" s="9"/>
      <c r="X14" s="714" t="s">
        <v>1380</v>
      </c>
      <c r="Y14" s="717" t="s">
        <v>1388</v>
      </c>
      <c r="Z14" s="716" t="s">
        <v>1386</v>
      </c>
    </row>
    <row r="15" spans="1:26">
      <c r="A15" s="9"/>
      <c r="B15" s="9"/>
      <c r="C15" s="9"/>
      <c r="D15" s="9"/>
      <c r="E15" s="9" t="s">
        <v>18</v>
      </c>
      <c r="F15" s="9" t="s">
        <v>15</v>
      </c>
      <c r="G15" s="9" t="s">
        <v>19</v>
      </c>
      <c r="H15" s="9" t="s">
        <v>28</v>
      </c>
      <c r="I15" s="9" t="s">
        <v>49</v>
      </c>
      <c r="J15" s="9">
        <v>4</v>
      </c>
      <c r="K15" s="9" t="s">
        <v>58</v>
      </c>
      <c r="L15" s="9"/>
      <c r="M15" s="9"/>
      <c r="N15" s="9"/>
      <c r="O15" s="9"/>
      <c r="P15" s="341" t="s">
        <v>291</v>
      </c>
      <c r="Q15" s="394" t="s">
        <v>290</v>
      </c>
      <c r="R15" s="9"/>
      <c r="S15" s="9"/>
      <c r="T15" s="9"/>
      <c r="U15" s="9"/>
      <c r="V15" s="9"/>
      <c r="W15" s="9"/>
      <c r="X15" s="714" t="s">
        <v>1380</v>
      </c>
      <c r="Y15" s="717" t="s">
        <v>1388</v>
      </c>
      <c r="Z15" s="716" t="s">
        <v>1386</v>
      </c>
    </row>
    <row r="16" spans="1:26">
      <c r="A16" s="9"/>
      <c r="B16" s="9"/>
      <c r="C16" s="9">
        <v>1</v>
      </c>
      <c r="D16" s="9"/>
      <c r="E16" s="9" t="s">
        <v>17</v>
      </c>
      <c r="F16" s="9" t="s">
        <v>14</v>
      </c>
      <c r="G16" s="9" t="s">
        <v>19</v>
      </c>
      <c r="H16" s="9" t="s">
        <v>28</v>
      </c>
      <c r="I16" s="9" t="s">
        <v>603</v>
      </c>
      <c r="J16" s="9"/>
      <c r="K16" s="9"/>
      <c r="L16" s="9"/>
      <c r="M16" s="9"/>
      <c r="N16" s="9"/>
      <c r="O16" s="9" t="s">
        <v>28</v>
      </c>
      <c r="P16" s="341" t="s">
        <v>291</v>
      </c>
      <c r="Q16" s="394" t="s">
        <v>290</v>
      </c>
      <c r="R16" s="9"/>
      <c r="S16" s="9"/>
      <c r="T16" s="9"/>
      <c r="U16" s="9"/>
      <c r="V16" s="9"/>
      <c r="W16" s="9"/>
      <c r="X16" s="714" t="s">
        <v>1380</v>
      </c>
      <c r="Y16" s="717" t="s">
        <v>1388</v>
      </c>
      <c r="Z16" s="716" t="s">
        <v>1386</v>
      </c>
    </row>
    <row r="17" spans="1:16384">
      <c r="A17" s="9"/>
      <c r="B17" s="9"/>
      <c r="C17" s="9">
        <v>2</v>
      </c>
      <c r="D17" s="9"/>
      <c r="E17" s="9" t="s">
        <v>17</v>
      </c>
      <c r="F17" s="9" t="s">
        <v>14</v>
      </c>
      <c r="G17" s="9" t="s">
        <v>19</v>
      </c>
      <c r="H17" s="9" t="s">
        <v>28</v>
      </c>
      <c r="I17" s="9" t="s">
        <v>603</v>
      </c>
      <c r="J17" s="9">
        <v>3</v>
      </c>
      <c r="K17" s="9"/>
      <c r="L17" s="9"/>
      <c r="M17" s="9"/>
      <c r="N17" s="9"/>
      <c r="O17" s="9"/>
      <c r="P17" s="341" t="s">
        <v>291</v>
      </c>
      <c r="Q17" s="394" t="s">
        <v>290</v>
      </c>
      <c r="R17" s="9"/>
      <c r="S17" s="9"/>
      <c r="T17" s="9"/>
      <c r="U17" s="9"/>
      <c r="V17" s="9"/>
      <c r="W17" s="9"/>
      <c r="X17" s="714" t="s">
        <v>1380</v>
      </c>
      <c r="Y17" s="717" t="s">
        <v>1388</v>
      </c>
      <c r="Z17" s="716" t="s">
        <v>1386</v>
      </c>
    </row>
    <row r="18" spans="1:16384">
      <c r="A18" s="9"/>
      <c r="B18" s="9"/>
      <c r="C18" s="9"/>
      <c r="D18" s="9"/>
      <c r="E18" s="9" t="s">
        <v>17</v>
      </c>
      <c r="F18" s="9" t="s">
        <v>15</v>
      </c>
      <c r="G18" s="9" t="s">
        <v>19</v>
      </c>
      <c r="H18" s="9" t="s">
        <v>28</v>
      </c>
      <c r="I18" s="9" t="s">
        <v>782</v>
      </c>
      <c r="J18" s="9">
        <v>2</v>
      </c>
      <c r="K18" s="9"/>
      <c r="L18" s="9"/>
      <c r="M18" s="9"/>
      <c r="N18" s="9"/>
      <c r="O18" s="9"/>
      <c r="P18" s="341" t="s">
        <v>291</v>
      </c>
      <c r="Q18" s="394" t="s">
        <v>290</v>
      </c>
      <c r="R18" s="9" t="s">
        <v>914</v>
      </c>
      <c r="S18" s="9"/>
      <c r="T18" s="9"/>
      <c r="U18" s="9"/>
      <c r="V18" s="9"/>
      <c r="W18" s="9"/>
      <c r="X18" s="714" t="s">
        <v>1380</v>
      </c>
      <c r="Y18" s="717" t="s">
        <v>1388</v>
      </c>
      <c r="Z18" s="716" t="s">
        <v>1386</v>
      </c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 s="343"/>
      <c r="DQ18" s="343"/>
      <c r="DR18" s="343"/>
      <c r="DS18" s="343"/>
      <c r="DT18" s="343"/>
      <c r="DU18" s="343"/>
      <c r="DV18" s="343"/>
      <c r="DW18" s="343"/>
      <c r="DX18" s="343"/>
      <c r="DY18" s="343"/>
      <c r="DZ18" s="343"/>
      <c r="EA18" s="343"/>
      <c r="EB18" s="343"/>
      <c r="EC18" s="343"/>
      <c r="ED18" s="343"/>
      <c r="EE18" s="343"/>
      <c r="EF18" s="343"/>
      <c r="EG18" s="343"/>
      <c r="EH18" s="343"/>
      <c r="EI18" s="343"/>
      <c r="EJ18" s="343"/>
      <c r="EK18" s="343"/>
      <c r="EL18" s="343"/>
      <c r="EM18" s="343"/>
      <c r="EN18" s="343"/>
      <c r="EO18" s="343"/>
      <c r="EP18" s="343"/>
      <c r="EQ18" s="343"/>
      <c r="ER18" s="343"/>
      <c r="ES18" s="343"/>
      <c r="ET18" s="343"/>
      <c r="EU18" s="343"/>
      <c r="EV18" s="343"/>
      <c r="EW18" s="343"/>
      <c r="EX18" s="343"/>
      <c r="EY18" s="343"/>
      <c r="EZ18" s="343"/>
      <c r="FA18" s="343"/>
      <c r="FB18" s="343"/>
      <c r="FC18" s="343"/>
      <c r="FD18" s="343"/>
      <c r="FE18" s="343"/>
      <c r="FF18" s="343"/>
      <c r="FG18" s="343"/>
      <c r="FH18" s="343"/>
      <c r="FI18" s="343"/>
      <c r="FJ18" s="343"/>
      <c r="FK18" s="343"/>
      <c r="FL18" s="343"/>
      <c r="FM18" s="343"/>
      <c r="FN18" s="343"/>
      <c r="FO18" s="343"/>
      <c r="FP18" s="343"/>
      <c r="FQ18" s="343"/>
      <c r="FR18" s="343"/>
      <c r="FS18" s="343"/>
      <c r="FT18" s="343"/>
      <c r="FU18" s="343"/>
      <c r="FV18" s="343"/>
      <c r="FW18" s="343"/>
      <c r="FX18" s="343"/>
      <c r="FY18" s="343"/>
      <c r="FZ18" s="343"/>
      <c r="GA18" s="343"/>
      <c r="GB18" s="343"/>
      <c r="GC18" s="343"/>
      <c r="GD18" s="343"/>
      <c r="GE18" s="343"/>
      <c r="GF18" s="343"/>
      <c r="GG18" s="343"/>
      <c r="GH18" s="343"/>
      <c r="GI18" s="343"/>
      <c r="GJ18" s="343"/>
      <c r="GK18" s="343"/>
      <c r="GL18" s="343"/>
      <c r="GM18" s="343"/>
      <c r="GN18" s="343"/>
      <c r="GO18" s="343"/>
      <c r="GP18" s="343"/>
      <c r="GQ18" s="343"/>
      <c r="GR18" s="343"/>
      <c r="GS18" s="343"/>
      <c r="GT18" s="343"/>
      <c r="GU18" s="343"/>
      <c r="GV18" s="343"/>
      <c r="GW18" s="343"/>
      <c r="GX18" s="343"/>
      <c r="GY18" s="343"/>
      <c r="GZ18" s="343"/>
      <c r="HA18" s="343"/>
      <c r="HB18" s="343"/>
      <c r="HC18" s="343"/>
      <c r="HD18" s="343"/>
      <c r="HE18" s="343"/>
      <c r="HF18" s="343"/>
      <c r="HG18" s="343"/>
      <c r="HH18" s="343"/>
      <c r="HI18" s="343"/>
      <c r="HJ18" s="343"/>
      <c r="HK18" s="343"/>
      <c r="HL18" s="343"/>
      <c r="HM18" s="343"/>
      <c r="HN18" s="343"/>
      <c r="HO18" s="343"/>
      <c r="HP18" s="343"/>
      <c r="HQ18" s="343"/>
      <c r="HR18" s="343"/>
      <c r="HS18" s="343"/>
      <c r="HT18" s="343"/>
      <c r="HU18" s="343"/>
      <c r="HV18" s="343"/>
      <c r="HW18" s="343"/>
      <c r="HX18" s="343"/>
      <c r="HY18" s="343"/>
      <c r="HZ18" s="343"/>
      <c r="IA18" s="343"/>
      <c r="IB18" s="343"/>
      <c r="IC18" s="343"/>
      <c r="ID18" s="343"/>
      <c r="IE18" s="343"/>
      <c r="IF18" s="343"/>
      <c r="IG18" s="343"/>
      <c r="IH18" s="343"/>
      <c r="II18" s="343"/>
      <c r="IJ18" s="343"/>
      <c r="IK18" s="343"/>
      <c r="IL18" s="343"/>
      <c r="IM18" s="343"/>
      <c r="IN18" s="343"/>
      <c r="IO18" s="343"/>
      <c r="IP18" s="343"/>
      <c r="IQ18" s="343"/>
      <c r="IR18" s="343"/>
      <c r="IS18" s="343"/>
      <c r="IT18" s="343"/>
      <c r="IU18" s="343"/>
      <c r="IV18" s="343"/>
      <c r="IW18" s="343"/>
      <c r="IX18" s="343"/>
      <c r="IY18" s="343"/>
      <c r="IZ18" s="343"/>
      <c r="JA18" s="343"/>
      <c r="JB18" s="343"/>
      <c r="JC18" s="343"/>
      <c r="JD18" s="343"/>
      <c r="JE18" s="343"/>
      <c r="JF18" s="343"/>
      <c r="JG18" s="343"/>
      <c r="JH18" s="343"/>
      <c r="JI18" s="343"/>
      <c r="JJ18" s="343"/>
      <c r="JK18" s="343"/>
      <c r="JL18" s="343"/>
      <c r="JM18" s="343"/>
      <c r="JN18" s="343"/>
      <c r="JO18" s="343"/>
      <c r="JP18" s="343"/>
      <c r="JQ18" s="343"/>
      <c r="JR18" s="343"/>
      <c r="JS18" s="343"/>
      <c r="JT18" s="343"/>
      <c r="JU18" s="343"/>
      <c r="JV18" s="343"/>
      <c r="JW18" s="343"/>
      <c r="JX18" s="343"/>
      <c r="JY18" s="343"/>
      <c r="JZ18" s="343"/>
      <c r="KA18" s="343"/>
      <c r="KB18" s="343"/>
      <c r="KC18" s="343"/>
      <c r="KD18" s="343"/>
      <c r="KE18" s="343"/>
      <c r="KF18" s="343"/>
      <c r="KG18" s="343"/>
      <c r="KH18" s="343"/>
      <c r="KI18" s="343"/>
      <c r="KJ18" s="343"/>
      <c r="KK18" s="343"/>
      <c r="KL18" s="343"/>
      <c r="KM18" s="343"/>
      <c r="KN18" s="343"/>
      <c r="KO18" s="343"/>
      <c r="KP18" s="343"/>
      <c r="KQ18" s="343"/>
      <c r="KR18" s="343"/>
      <c r="KS18" s="343"/>
      <c r="KT18" s="343"/>
      <c r="KU18" s="343"/>
      <c r="KV18" s="343"/>
      <c r="KW18" s="343"/>
      <c r="KX18" s="343"/>
      <c r="KY18" s="343"/>
      <c r="KZ18" s="343"/>
      <c r="LA18" s="343"/>
      <c r="LB18" s="343"/>
      <c r="LC18" s="343"/>
      <c r="LD18" s="343"/>
      <c r="LE18" s="343"/>
      <c r="LF18" s="343"/>
      <c r="LG18" s="343"/>
      <c r="LH18" s="343"/>
      <c r="LI18" s="343"/>
      <c r="LJ18" s="343"/>
      <c r="LK18" s="343"/>
      <c r="LL18" s="343"/>
      <c r="LM18" s="343"/>
      <c r="LN18" s="343"/>
      <c r="LO18" s="343"/>
      <c r="LP18" s="343"/>
      <c r="LQ18" s="343"/>
      <c r="LR18" s="343"/>
      <c r="LS18" s="343"/>
      <c r="LT18" s="343"/>
      <c r="LU18" s="343"/>
      <c r="LV18" s="343"/>
      <c r="LW18" s="343"/>
      <c r="LX18" s="343"/>
      <c r="LY18" s="343"/>
      <c r="LZ18" s="343"/>
      <c r="MA18" s="343"/>
      <c r="MB18" s="343"/>
      <c r="MC18" s="343"/>
      <c r="MD18" s="343"/>
      <c r="ME18" s="343"/>
      <c r="MF18" s="343"/>
      <c r="MG18" s="343"/>
      <c r="MH18" s="343"/>
      <c r="MI18" s="343"/>
      <c r="MJ18" s="343"/>
      <c r="MK18" s="343"/>
      <c r="ML18" s="343"/>
      <c r="MM18" s="343"/>
      <c r="MN18" s="343"/>
      <c r="MO18" s="343"/>
      <c r="MP18" s="343"/>
      <c r="MQ18" s="343"/>
      <c r="MR18" s="343"/>
      <c r="MS18" s="343"/>
      <c r="MT18" s="343"/>
      <c r="MU18" s="343"/>
      <c r="MV18" s="343"/>
      <c r="MW18" s="343"/>
      <c r="MX18" s="343"/>
      <c r="MY18" s="343"/>
      <c r="MZ18" s="343"/>
      <c r="NA18" s="343"/>
      <c r="NB18" s="343"/>
      <c r="NC18" s="343"/>
      <c r="ND18" s="343"/>
      <c r="NE18" s="343"/>
      <c r="NF18" s="343"/>
      <c r="NG18" s="343"/>
      <c r="NH18" s="343"/>
      <c r="NI18" s="343"/>
      <c r="NJ18" s="343"/>
      <c r="NK18" s="343"/>
      <c r="NL18" s="343"/>
      <c r="NM18" s="343"/>
      <c r="NN18" s="343"/>
      <c r="NO18" s="343"/>
      <c r="NP18" s="343"/>
      <c r="NQ18" s="343"/>
      <c r="NR18" s="343"/>
      <c r="NS18" s="343"/>
      <c r="NT18" s="343"/>
      <c r="NU18" s="343"/>
      <c r="NV18" s="343"/>
      <c r="NW18" s="343"/>
      <c r="NX18" s="343"/>
      <c r="NY18" s="343"/>
      <c r="NZ18" s="343"/>
      <c r="OA18" s="343"/>
      <c r="OB18" s="343"/>
      <c r="OC18" s="343"/>
      <c r="OD18" s="343"/>
      <c r="OE18" s="343"/>
      <c r="OF18" s="343"/>
      <c r="OG18" s="343"/>
      <c r="OH18" s="343"/>
      <c r="OI18" s="343"/>
      <c r="OJ18" s="343"/>
      <c r="OK18" s="343"/>
      <c r="OL18" s="343"/>
      <c r="OM18" s="343"/>
      <c r="ON18" s="343"/>
      <c r="OO18" s="343"/>
      <c r="OP18" s="343"/>
      <c r="OQ18" s="343"/>
      <c r="OR18" s="343"/>
      <c r="OS18" s="343"/>
      <c r="OT18" s="343"/>
      <c r="OU18" s="343"/>
      <c r="OV18" s="343"/>
      <c r="OW18" s="343"/>
      <c r="OX18" s="343"/>
      <c r="OY18" s="343"/>
      <c r="OZ18" s="343"/>
      <c r="PA18" s="343"/>
      <c r="PB18" s="343"/>
      <c r="PC18" s="343"/>
      <c r="PD18" s="343"/>
      <c r="PE18" s="343"/>
      <c r="PF18" s="343"/>
      <c r="PG18" s="343"/>
      <c r="PH18" s="343"/>
      <c r="PI18" s="343"/>
      <c r="PJ18" s="343"/>
      <c r="PK18" s="343"/>
      <c r="PL18" s="343"/>
      <c r="PM18" s="343"/>
      <c r="PN18" s="343"/>
      <c r="PO18" s="343"/>
      <c r="PP18" s="343"/>
      <c r="PQ18" s="343"/>
      <c r="PR18" s="343"/>
      <c r="PS18" s="343"/>
      <c r="PT18" s="343"/>
      <c r="PU18" s="343"/>
      <c r="PV18" s="343"/>
      <c r="PW18" s="343"/>
      <c r="PX18" s="343"/>
      <c r="PY18" s="343"/>
      <c r="PZ18" s="343"/>
      <c r="QA18" s="343"/>
      <c r="QB18" s="343"/>
      <c r="QC18" s="343"/>
      <c r="QD18" s="343"/>
      <c r="QE18" s="343"/>
      <c r="QF18" s="343"/>
      <c r="QG18" s="343"/>
      <c r="QH18" s="343"/>
      <c r="QI18" s="343"/>
      <c r="QJ18" s="343"/>
      <c r="QK18" s="343"/>
      <c r="QL18" s="343"/>
      <c r="QM18" s="343"/>
      <c r="QN18" s="343"/>
      <c r="QO18" s="343"/>
      <c r="QP18" s="343"/>
      <c r="QQ18" s="343"/>
      <c r="QR18" s="343"/>
      <c r="QS18" s="343"/>
      <c r="QT18" s="343"/>
      <c r="QU18" s="343"/>
      <c r="QV18" s="343"/>
      <c r="QW18" s="343"/>
      <c r="QX18" s="343"/>
      <c r="QY18" s="343"/>
      <c r="QZ18" s="343"/>
      <c r="RA18" s="343"/>
      <c r="RB18" s="343"/>
      <c r="RC18" s="343"/>
      <c r="RD18" s="343"/>
      <c r="RE18" s="343"/>
      <c r="RF18" s="343"/>
      <c r="RG18" s="343"/>
      <c r="RH18" s="343"/>
      <c r="RI18" s="343"/>
      <c r="RJ18" s="343"/>
      <c r="RK18" s="343"/>
      <c r="RL18" s="343"/>
      <c r="RM18" s="343"/>
      <c r="RN18" s="343"/>
      <c r="RO18" s="343"/>
      <c r="RP18" s="343"/>
      <c r="RQ18" s="343"/>
      <c r="RR18" s="343"/>
      <c r="RS18" s="343"/>
      <c r="RT18" s="343"/>
      <c r="RU18" s="343"/>
      <c r="RV18" s="343"/>
      <c r="RW18" s="343"/>
      <c r="RX18" s="343"/>
      <c r="RY18" s="343"/>
      <c r="RZ18" s="343"/>
      <c r="SA18" s="343"/>
      <c r="SB18" s="343"/>
      <c r="SC18" s="343"/>
      <c r="SD18" s="343"/>
      <c r="SE18" s="343"/>
      <c r="SF18" s="343"/>
      <c r="SG18" s="343"/>
      <c r="SH18" s="343"/>
      <c r="SI18" s="343"/>
      <c r="SJ18" s="343"/>
      <c r="SK18" s="343"/>
      <c r="SL18" s="343"/>
      <c r="SM18" s="343"/>
      <c r="SN18" s="343"/>
      <c r="SO18" s="343"/>
      <c r="SP18" s="343"/>
      <c r="SQ18" s="343"/>
      <c r="SR18" s="343"/>
      <c r="SS18" s="343"/>
      <c r="ST18" s="343"/>
      <c r="SU18" s="343"/>
      <c r="SV18" s="343"/>
      <c r="SW18" s="343"/>
      <c r="SX18" s="343"/>
      <c r="SY18" s="343"/>
      <c r="SZ18" s="343"/>
      <c r="TA18" s="343"/>
      <c r="TB18" s="343"/>
      <c r="TC18" s="343"/>
      <c r="TD18" s="343"/>
      <c r="TE18" s="343"/>
      <c r="TF18" s="343"/>
      <c r="TG18" s="343"/>
      <c r="TH18" s="343"/>
      <c r="TI18" s="343"/>
      <c r="TJ18" s="343"/>
      <c r="TK18" s="343"/>
      <c r="TL18" s="343"/>
      <c r="TM18" s="343"/>
      <c r="TN18" s="343"/>
      <c r="TO18" s="343"/>
      <c r="TP18" s="343"/>
      <c r="TQ18" s="343"/>
      <c r="TR18" s="343"/>
      <c r="TS18" s="343"/>
      <c r="TT18" s="343"/>
      <c r="TU18" s="343"/>
      <c r="TV18" s="343"/>
      <c r="TW18" s="343"/>
      <c r="TX18" s="343"/>
      <c r="TY18" s="343"/>
      <c r="TZ18" s="343"/>
      <c r="UA18" s="343"/>
      <c r="UB18" s="343"/>
      <c r="UC18" s="343"/>
      <c r="UD18" s="343"/>
      <c r="UE18" s="343"/>
      <c r="UF18" s="343"/>
      <c r="UG18" s="343"/>
      <c r="UH18" s="343"/>
      <c r="UI18" s="343"/>
      <c r="UJ18" s="343"/>
      <c r="UK18" s="343"/>
      <c r="UL18" s="343"/>
      <c r="UM18" s="343"/>
      <c r="UN18" s="343"/>
      <c r="UO18" s="343"/>
      <c r="UP18" s="343"/>
      <c r="UQ18" s="343"/>
      <c r="UR18" s="343"/>
      <c r="US18" s="343"/>
      <c r="UT18" s="343"/>
      <c r="UU18" s="343"/>
      <c r="UV18" s="343"/>
      <c r="UW18" s="343"/>
      <c r="UX18" s="343"/>
      <c r="UY18" s="343"/>
      <c r="UZ18" s="343"/>
      <c r="VA18" s="343"/>
      <c r="VB18" s="343"/>
      <c r="VC18" s="343"/>
      <c r="VD18" s="343"/>
      <c r="VE18" s="343"/>
      <c r="VF18" s="343"/>
      <c r="VG18" s="343"/>
      <c r="VH18" s="343"/>
      <c r="VI18" s="343"/>
      <c r="VJ18" s="343"/>
      <c r="VK18" s="343"/>
      <c r="VL18" s="343"/>
      <c r="VM18" s="343"/>
      <c r="VN18" s="343"/>
      <c r="VO18" s="343"/>
      <c r="VP18" s="343"/>
      <c r="VQ18" s="343"/>
      <c r="VR18" s="343"/>
      <c r="VS18" s="343"/>
      <c r="VT18" s="343"/>
      <c r="VU18" s="343"/>
      <c r="VV18" s="343"/>
      <c r="VW18" s="343"/>
      <c r="VX18" s="343"/>
      <c r="VY18" s="343"/>
      <c r="VZ18" s="343"/>
      <c r="WA18" s="343"/>
      <c r="WB18" s="343"/>
      <c r="WC18" s="343"/>
      <c r="WD18" s="343"/>
      <c r="WE18" s="343"/>
      <c r="WF18" s="343"/>
      <c r="WG18" s="343"/>
      <c r="WH18" s="343"/>
      <c r="WI18" s="343"/>
      <c r="WJ18" s="343"/>
      <c r="WK18" s="343"/>
      <c r="WL18" s="343"/>
      <c r="WM18" s="343"/>
      <c r="WN18" s="343"/>
      <c r="WO18" s="343"/>
      <c r="WP18" s="343"/>
      <c r="WQ18" s="343"/>
      <c r="WR18" s="343"/>
      <c r="WS18" s="343"/>
      <c r="WT18" s="343"/>
      <c r="WU18" s="343"/>
      <c r="WV18" s="343"/>
      <c r="WW18" s="343"/>
      <c r="WX18" s="343"/>
      <c r="WY18" s="343"/>
      <c r="WZ18" s="343"/>
      <c r="XA18" s="343"/>
      <c r="XB18" s="343"/>
      <c r="XC18" s="343"/>
      <c r="XD18" s="343"/>
      <c r="XE18" s="343"/>
      <c r="XF18" s="343"/>
      <c r="XG18" s="343"/>
      <c r="XH18" s="343"/>
      <c r="XI18" s="343"/>
      <c r="XJ18" s="343"/>
      <c r="XK18" s="343"/>
      <c r="XL18" s="343"/>
      <c r="XM18" s="343"/>
      <c r="XN18" s="343"/>
      <c r="XO18" s="343"/>
      <c r="XP18" s="343"/>
      <c r="XQ18" s="343"/>
      <c r="XR18" s="343"/>
      <c r="XS18" s="343"/>
      <c r="XT18" s="343"/>
      <c r="XU18" s="343"/>
      <c r="XV18" s="343"/>
      <c r="XW18" s="343"/>
      <c r="XX18" s="343"/>
      <c r="XY18" s="343"/>
      <c r="XZ18" s="343"/>
      <c r="YA18" s="343"/>
      <c r="YB18" s="343"/>
      <c r="YC18" s="343"/>
      <c r="YD18" s="343"/>
      <c r="YE18" s="343"/>
      <c r="YF18" s="343"/>
      <c r="YG18" s="343"/>
      <c r="YH18" s="343"/>
      <c r="YI18" s="343"/>
      <c r="YJ18" s="343"/>
      <c r="YK18" s="343"/>
      <c r="YL18" s="343"/>
      <c r="YM18" s="343"/>
      <c r="YN18" s="343"/>
      <c r="YO18" s="343"/>
      <c r="YP18" s="343"/>
      <c r="YQ18" s="343"/>
      <c r="YR18" s="343"/>
      <c r="YS18" s="343"/>
      <c r="YT18" s="343"/>
      <c r="YU18" s="343"/>
      <c r="YV18" s="343"/>
      <c r="YW18" s="343"/>
      <c r="YX18" s="343"/>
      <c r="YY18" s="343"/>
      <c r="YZ18" s="343"/>
      <c r="ZA18" s="343"/>
      <c r="ZB18" s="343"/>
      <c r="ZC18" s="343"/>
      <c r="ZD18" s="343"/>
      <c r="ZE18" s="343"/>
      <c r="ZF18" s="343"/>
      <c r="ZG18" s="343"/>
      <c r="ZH18" s="343"/>
      <c r="ZI18" s="343"/>
      <c r="ZJ18" s="343"/>
      <c r="ZK18" s="343"/>
      <c r="ZL18" s="343"/>
      <c r="ZM18" s="343"/>
      <c r="ZN18" s="343"/>
      <c r="ZO18" s="343"/>
      <c r="ZP18" s="343"/>
      <c r="ZQ18" s="343"/>
      <c r="ZR18" s="343"/>
      <c r="ZS18" s="343"/>
      <c r="ZT18" s="343"/>
      <c r="ZU18" s="343"/>
      <c r="ZV18" s="343"/>
      <c r="ZW18" s="343"/>
      <c r="ZX18" s="343"/>
      <c r="ZY18" s="343"/>
      <c r="ZZ18" s="343"/>
      <c r="AAA18" s="343"/>
      <c r="AAB18" s="343"/>
      <c r="AAC18" s="343"/>
      <c r="AAD18" s="343"/>
      <c r="AAE18" s="343"/>
      <c r="AAF18" s="343"/>
      <c r="AAG18" s="343"/>
      <c r="AAH18" s="343"/>
      <c r="AAI18" s="343"/>
      <c r="AAJ18" s="343"/>
      <c r="AAK18" s="343"/>
      <c r="AAL18" s="343"/>
      <c r="AAM18" s="343"/>
      <c r="AAN18" s="343"/>
      <c r="AAO18" s="343"/>
      <c r="AAP18" s="343"/>
      <c r="AAQ18" s="343"/>
      <c r="AAR18" s="343"/>
      <c r="AAS18" s="343"/>
      <c r="AAT18" s="343"/>
      <c r="AAU18" s="343"/>
      <c r="AAV18" s="343"/>
      <c r="AAW18" s="343"/>
      <c r="AAX18" s="343"/>
      <c r="AAY18" s="343"/>
      <c r="AAZ18" s="343"/>
      <c r="ABA18" s="343"/>
      <c r="ABB18" s="343"/>
      <c r="ABC18" s="343"/>
      <c r="ABD18" s="343"/>
      <c r="ABE18" s="343"/>
      <c r="ABF18" s="343"/>
      <c r="ABG18" s="343"/>
      <c r="ABH18" s="343"/>
      <c r="ABI18" s="343"/>
      <c r="ABJ18" s="343"/>
      <c r="ABK18" s="343"/>
      <c r="ABL18" s="343"/>
      <c r="ABM18" s="343"/>
      <c r="ABN18" s="343"/>
      <c r="ABO18" s="343"/>
      <c r="ABP18" s="343"/>
      <c r="ABQ18" s="343"/>
      <c r="ABR18" s="343"/>
      <c r="ABS18" s="343"/>
      <c r="ABT18" s="343"/>
      <c r="ABU18" s="343"/>
      <c r="ABV18" s="343"/>
      <c r="ABW18" s="343"/>
      <c r="ABX18" s="343"/>
      <c r="ABY18" s="343"/>
      <c r="ABZ18" s="343"/>
      <c r="ACA18" s="343"/>
      <c r="ACB18" s="343"/>
      <c r="ACC18" s="343"/>
      <c r="ACD18" s="343"/>
      <c r="ACE18" s="343"/>
      <c r="ACF18" s="343"/>
      <c r="ACG18" s="343"/>
      <c r="ACH18" s="343"/>
      <c r="ACI18" s="343"/>
      <c r="ACJ18" s="343"/>
      <c r="ACK18" s="343"/>
      <c r="ACL18" s="343"/>
      <c r="ACM18" s="343"/>
      <c r="ACN18" s="343"/>
      <c r="ACO18" s="343"/>
      <c r="ACP18" s="343"/>
      <c r="ACQ18" s="343"/>
      <c r="ACR18" s="343"/>
      <c r="ACS18" s="343"/>
      <c r="ACT18" s="343"/>
      <c r="ACU18" s="343"/>
      <c r="ACV18" s="343"/>
      <c r="ACW18" s="343"/>
      <c r="ACX18" s="343"/>
      <c r="ACY18" s="343"/>
      <c r="ACZ18" s="343"/>
      <c r="ADA18" s="343"/>
      <c r="ADB18" s="343"/>
      <c r="ADC18" s="343"/>
      <c r="ADD18" s="343"/>
      <c r="ADE18" s="343"/>
      <c r="ADF18" s="343"/>
      <c r="ADG18" s="343"/>
      <c r="ADH18" s="343"/>
      <c r="ADI18" s="343"/>
      <c r="ADJ18" s="343"/>
      <c r="ADK18" s="343"/>
      <c r="ADL18" s="343"/>
      <c r="ADM18" s="343"/>
      <c r="ADN18" s="343"/>
      <c r="ADO18" s="343"/>
      <c r="ADP18" s="343"/>
      <c r="ADQ18" s="343"/>
      <c r="ADR18" s="343"/>
      <c r="ADS18" s="343"/>
      <c r="ADT18" s="343"/>
      <c r="ADU18" s="343"/>
      <c r="ADV18" s="343"/>
      <c r="ADW18" s="343"/>
      <c r="ADX18" s="343"/>
      <c r="ADY18" s="343"/>
      <c r="ADZ18" s="343"/>
      <c r="AEA18" s="343"/>
      <c r="AEB18" s="343"/>
      <c r="AEC18" s="343"/>
      <c r="AED18" s="343"/>
      <c r="AEE18" s="343"/>
      <c r="AEF18" s="343"/>
      <c r="AEG18" s="343"/>
      <c r="AEH18" s="343"/>
      <c r="AEI18" s="343"/>
      <c r="AEJ18" s="343"/>
      <c r="AEK18" s="343"/>
      <c r="AEL18" s="343"/>
      <c r="AEM18" s="343"/>
      <c r="AEN18" s="343"/>
      <c r="AEO18" s="343"/>
      <c r="AEP18" s="343"/>
      <c r="AEQ18" s="343"/>
      <c r="AER18" s="343"/>
      <c r="AES18" s="343"/>
      <c r="AET18" s="343"/>
      <c r="AEU18" s="343"/>
      <c r="AEV18" s="343"/>
      <c r="AEW18" s="343"/>
      <c r="AEX18" s="343"/>
      <c r="AEY18" s="343"/>
      <c r="AEZ18" s="343"/>
      <c r="AFA18" s="343"/>
      <c r="AFB18" s="343"/>
      <c r="AFC18" s="343"/>
      <c r="AFD18" s="343"/>
      <c r="AFE18" s="343"/>
      <c r="AFF18" s="343"/>
      <c r="AFG18" s="343"/>
      <c r="AFH18" s="343"/>
      <c r="AFI18" s="343"/>
      <c r="AFJ18" s="343"/>
      <c r="AFK18" s="343"/>
      <c r="AFL18" s="343"/>
      <c r="AFM18" s="343"/>
      <c r="AFN18" s="343"/>
      <c r="AFO18" s="343"/>
      <c r="AFP18" s="343"/>
      <c r="AFQ18" s="343"/>
      <c r="AFR18" s="343"/>
      <c r="AFS18" s="343"/>
      <c r="AFT18" s="343"/>
      <c r="AFU18" s="343"/>
      <c r="AFV18" s="343"/>
      <c r="AFW18" s="343"/>
      <c r="AFX18" s="343"/>
      <c r="AFY18" s="343"/>
      <c r="AFZ18" s="343"/>
      <c r="AGA18" s="343"/>
      <c r="AGB18" s="343"/>
      <c r="AGC18" s="343"/>
      <c r="AGD18" s="343"/>
      <c r="AGE18" s="343"/>
      <c r="AGF18" s="343"/>
      <c r="AGG18" s="343"/>
      <c r="AGH18" s="343"/>
      <c r="AGI18" s="343"/>
      <c r="AGJ18" s="343"/>
      <c r="AGK18" s="343"/>
      <c r="AGL18" s="343"/>
      <c r="AGM18" s="343"/>
      <c r="AGN18" s="343"/>
      <c r="AGO18" s="343"/>
      <c r="AGP18" s="343"/>
      <c r="AGQ18" s="343"/>
      <c r="AGR18" s="343"/>
      <c r="AGS18" s="343"/>
      <c r="AGT18" s="343"/>
      <c r="AGU18" s="343"/>
      <c r="AGV18" s="343"/>
      <c r="AGW18" s="343"/>
      <c r="AGX18" s="343"/>
      <c r="AGY18" s="343"/>
      <c r="AGZ18" s="343"/>
      <c r="AHA18" s="343"/>
      <c r="AHB18" s="343"/>
      <c r="AHC18" s="343"/>
      <c r="AHD18" s="343"/>
      <c r="AHE18" s="343"/>
      <c r="AHF18" s="343"/>
      <c r="AHG18" s="343"/>
      <c r="AHH18" s="343"/>
      <c r="AHI18" s="343"/>
      <c r="AHJ18" s="343"/>
      <c r="AHK18" s="343"/>
      <c r="AHL18" s="343"/>
      <c r="AHM18" s="343"/>
      <c r="AHN18" s="343"/>
      <c r="AHO18" s="343"/>
      <c r="AHP18" s="343"/>
      <c r="AHQ18" s="343"/>
      <c r="AHR18" s="343"/>
      <c r="AHS18" s="343"/>
      <c r="AHT18" s="343"/>
      <c r="AHU18" s="343"/>
      <c r="AHV18" s="343"/>
      <c r="AHW18" s="343"/>
      <c r="AHX18" s="343"/>
      <c r="AHY18" s="343"/>
      <c r="AHZ18" s="343"/>
      <c r="AIA18" s="343"/>
      <c r="AIB18" s="343"/>
      <c r="AIC18" s="343"/>
      <c r="AID18" s="343"/>
      <c r="AIE18" s="343"/>
      <c r="AIF18" s="343"/>
      <c r="AIG18" s="343"/>
      <c r="AIH18" s="343"/>
      <c r="AII18" s="343"/>
      <c r="AIJ18" s="343"/>
      <c r="AIK18" s="343"/>
      <c r="AIL18" s="343"/>
      <c r="AIM18" s="343"/>
      <c r="AIN18" s="343"/>
      <c r="AIO18" s="343"/>
      <c r="AIP18" s="343"/>
      <c r="AIQ18" s="343"/>
      <c r="AIR18" s="343"/>
      <c r="AIS18" s="343"/>
      <c r="AIT18" s="343"/>
      <c r="AIU18" s="343"/>
      <c r="AIV18" s="343"/>
      <c r="AIW18" s="343"/>
      <c r="AIX18" s="343"/>
      <c r="AIY18" s="343"/>
      <c r="AIZ18" s="343"/>
      <c r="AJA18" s="343"/>
      <c r="AJB18" s="343"/>
      <c r="AJC18" s="343"/>
      <c r="AJD18" s="343"/>
      <c r="AJE18" s="343"/>
      <c r="AJF18" s="343"/>
      <c r="AJG18" s="343"/>
      <c r="AJH18" s="343"/>
      <c r="AJI18" s="343"/>
      <c r="AJJ18" s="343"/>
      <c r="AJK18" s="343"/>
      <c r="AJL18" s="343"/>
      <c r="AJM18" s="343"/>
      <c r="AJN18" s="343"/>
      <c r="AJO18" s="343"/>
      <c r="AJP18" s="343"/>
      <c r="AJQ18" s="343"/>
      <c r="AJR18" s="343"/>
      <c r="AJS18" s="343"/>
      <c r="AJT18" s="343"/>
      <c r="AJU18" s="343"/>
      <c r="AJV18" s="343"/>
      <c r="AJW18" s="343"/>
      <c r="AJX18" s="343"/>
      <c r="AJY18" s="343"/>
      <c r="AJZ18" s="343"/>
      <c r="AKA18" s="343"/>
      <c r="AKB18" s="343"/>
      <c r="AKC18" s="343"/>
      <c r="AKD18" s="343"/>
      <c r="AKE18" s="343"/>
      <c r="AKF18" s="343"/>
      <c r="AKG18" s="343"/>
      <c r="AKH18" s="343"/>
      <c r="AKI18" s="343"/>
      <c r="AKJ18" s="343"/>
      <c r="AKK18" s="343"/>
      <c r="AKL18" s="343"/>
      <c r="AKM18" s="343"/>
      <c r="AKN18" s="343"/>
      <c r="AKO18" s="343"/>
      <c r="AKP18" s="343"/>
      <c r="AKQ18" s="343"/>
      <c r="AKR18" s="343"/>
      <c r="AKS18" s="343"/>
      <c r="AKT18" s="343"/>
      <c r="AKU18" s="343"/>
      <c r="AKV18" s="343"/>
      <c r="AKW18" s="343"/>
      <c r="AKX18" s="343"/>
      <c r="AKY18" s="343"/>
      <c r="AKZ18" s="343"/>
      <c r="ALA18" s="343"/>
      <c r="ALB18" s="343"/>
      <c r="ALC18" s="343"/>
      <c r="ALD18" s="343"/>
      <c r="ALE18" s="343"/>
      <c r="ALF18" s="343"/>
      <c r="ALG18" s="343"/>
      <c r="ALH18" s="343"/>
      <c r="ALI18" s="343"/>
      <c r="ALJ18" s="343"/>
      <c r="ALK18" s="343"/>
      <c r="ALL18" s="343"/>
      <c r="ALM18" s="343"/>
      <c r="ALN18" s="343"/>
      <c r="ALO18" s="343"/>
      <c r="ALP18" s="343"/>
      <c r="ALQ18" s="343"/>
      <c r="ALR18" s="343"/>
      <c r="ALS18" s="343"/>
      <c r="ALT18" s="343"/>
      <c r="ALU18" s="343"/>
      <c r="ALV18" s="343"/>
      <c r="ALW18" s="343"/>
      <c r="ALX18" s="343"/>
      <c r="ALY18" s="343"/>
      <c r="ALZ18" s="343"/>
      <c r="AMA18" s="343"/>
      <c r="AMB18" s="343"/>
      <c r="AMC18" s="343"/>
      <c r="AMD18" s="343"/>
      <c r="AME18" s="343"/>
      <c r="AMF18" s="343"/>
      <c r="AMG18" s="343"/>
      <c r="AMH18" s="343"/>
      <c r="AMI18" s="343"/>
      <c r="AMJ18" s="343"/>
      <c r="AMK18" s="343"/>
      <c r="AML18" s="343"/>
      <c r="AMM18" s="343"/>
      <c r="AMN18" s="343"/>
      <c r="AMO18" s="343"/>
      <c r="AMP18" s="343"/>
      <c r="AMQ18" s="343"/>
      <c r="AMR18" s="343"/>
      <c r="AMS18" s="343"/>
      <c r="AMT18" s="343"/>
      <c r="AMU18" s="343"/>
      <c r="AMV18" s="343"/>
      <c r="AMW18" s="343"/>
      <c r="AMX18" s="343"/>
      <c r="AMY18" s="343"/>
      <c r="AMZ18" s="343"/>
      <c r="ANA18" s="343"/>
      <c r="ANB18" s="343"/>
      <c r="ANC18" s="343"/>
      <c r="AND18" s="343"/>
      <c r="ANE18" s="343"/>
      <c r="ANF18" s="343"/>
      <c r="ANG18" s="343"/>
      <c r="ANH18" s="343"/>
      <c r="ANI18" s="343"/>
      <c r="ANJ18" s="343"/>
      <c r="ANK18" s="343"/>
      <c r="ANL18" s="343"/>
      <c r="ANM18" s="343"/>
      <c r="ANN18" s="343"/>
      <c r="ANO18" s="343"/>
      <c r="ANP18" s="343"/>
      <c r="ANQ18" s="343"/>
      <c r="ANR18" s="343"/>
      <c r="ANS18" s="343"/>
      <c r="ANT18" s="343"/>
      <c r="ANU18" s="343"/>
      <c r="ANV18" s="343"/>
      <c r="ANW18" s="343"/>
      <c r="ANX18" s="343"/>
      <c r="ANY18" s="343"/>
      <c r="ANZ18" s="343"/>
      <c r="AOA18" s="343"/>
      <c r="AOB18" s="343"/>
      <c r="AOC18" s="343"/>
      <c r="AOD18" s="343"/>
      <c r="AOE18" s="343"/>
      <c r="AOF18" s="343"/>
      <c r="AOG18" s="343"/>
      <c r="AOH18" s="343"/>
      <c r="AOI18" s="343"/>
      <c r="AOJ18" s="343"/>
      <c r="AOK18" s="343"/>
      <c r="AOL18" s="343"/>
      <c r="AOM18" s="343"/>
      <c r="AON18" s="343"/>
      <c r="AOO18" s="343"/>
      <c r="AOP18" s="343"/>
      <c r="AOQ18" s="343"/>
      <c r="AOR18" s="343"/>
      <c r="AOS18" s="343"/>
      <c r="AOT18" s="343"/>
      <c r="AOU18" s="343"/>
      <c r="AOV18" s="343"/>
      <c r="AOW18" s="343"/>
      <c r="AOX18" s="343"/>
      <c r="AOY18" s="343"/>
      <c r="AOZ18" s="343"/>
      <c r="APA18" s="343"/>
      <c r="APB18" s="343"/>
      <c r="APC18" s="343"/>
      <c r="APD18" s="343"/>
      <c r="APE18" s="343"/>
      <c r="APF18" s="343"/>
      <c r="APG18" s="343"/>
      <c r="APH18" s="343"/>
      <c r="API18" s="343"/>
      <c r="APJ18" s="343"/>
      <c r="APK18" s="343"/>
      <c r="APL18" s="343"/>
      <c r="APM18" s="343"/>
      <c r="APN18" s="343"/>
      <c r="APO18" s="343"/>
      <c r="APP18" s="343"/>
      <c r="APQ18" s="343"/>
      <c r="APR18" s="343"/>
      <c r="APS18" s="343"/>
      <c r="APT18" s="343"/>
      <c r="APU18" s="343"/>
      <c r="APV18" s="343"/>
      <c r="APW18" s="343"/>
      <c r="APX18" s="343"/>
      <c r="APY18" s="343"/>
      <c r="APZ18" s="343"/>
      <c r="AQA18" s="343"/>
      <c r="AQB18" s="343"/>
      <c r="AQC18" s="343"/>
      <c r="AQD18" s="343"/>
      <c r="AQE18" s="343"/>
      <c r="AQF18" s="343"/>
      <c r="AQG18" s="343"/>
      <c r="AQH18" s="343"/>
      <c r="AQI18" s="343"/>
      <c r="AQJ18" s="343"/>
      <c r="AQK18" s="343"/>
      <c r="AQL18" s="343"/>
      <c r="AQM18" s="343"/>
      <c r="AQN18" s="343"/>
      <c r="AQO18" s="343"/>
      <c r="AQP18" s="343"/>
      <c r="AQQ18" s="343"/>
      <c r="AQR18" s="343"/>
      <c r="AQS18" s="343"/>
      <c r="AQT18" s="343"/>
      <c r="AQU18" s="343"/>
      <c r="AQV18" s="343"/>
      <c r="AQW18" s="343"/>
      <c r="AQX18" s="343"/>
      <c r="AQY18" s="343"/>
      <c r="AQZ18" s="343"/>
      <c r="ARA18" s="343"/>
      <c r="ARB18" s="343"/>
      <c r="ARC18" s="343"/>
      <c r="ARD18" s="343"/>
      <c r="ARE18" s="343"/>
      <c r="ARF18" s="343"/>
      <c r="ARG18" s="343"/>
      <c r="ARH18" s="343"/>
      <c r="ARI18" s="343"/>
      <c r="ARJ18" s="343"/>
      <c r="ARK18" s="343"/>
      <c r="ARL18" s="343"/>
      <c r="ARM18" s="343"/>
      <c r="ARN18" s="343"/>
      <c r="ARO18" s="343"/>
      <c r="ARP18" s="343"/>
      <c r="ARQ18" s="343"/>
      <c r="ARR18" s="343"/>
      <c r="ARS18" s="343"/>
      <c r="ART18" s="343"/>
      <c r="ARU18" s="343"/>
      <c r="ARV18" s="343"/>
      <c r="ARW18" s="343"/>
      <c r="ARX18" s="343"/>
      <c r="ARY18" s="343"/>
      <c r="ARZ18" s="343"/>
      <c r="ASA18" s="343"/>
      <c r="ASB18" s="343"/>
      <c r="ASC18" s="343"/>
      <c r="ASD18" s="343"/>
      <c r="ASE18" s="343"/>
      <c r="ASF18" s="343"/>
      <c r="ASG18" s="343"/>
      <c r="ASH18" s="343"/>
      <c r="ASI18" s="343"/>
      <c r="ASJ18" s="343"/>
      <c r="ASK18" s="343"/>
      <c r="ASL18" s="343"/>
      <c r="ASM18" s="343"/>
      <c r="ASN18" s="343"/>
      <c r="ASO18" s="343"/>
      <c r="ASP18" s="343"/>
      <c r="ASQ18" s="343"/>
      <c r="ASR18" s="343"/>
      <c r="ASS18" s="343"/>
      <c r="AST18" s="343"/>
      <c r="ASU18" s="343"/>
      <c r="ASV18" s="343"/>
      <c r="ASW18" s="343"/>
      <c r="ASX18" s="343"/>
      <c r="ASY18" s="343"/>
      <c r="ASZ18" s="343"/>
      <c r="ATA18" s="343"/>
      <c r="ATB18" s="343"/>
      <c r="ATC18" s="343"/>
      <c r="ATD18" s="343"/>
      <c r="ATE18" s="343"/>
      <c r="ATF18" s="343"/>
      <c r="ATG18" s="343"/>
      <c r="ATH18" s="343"/>
      <c r="ATI18" s="343"/>
      <c r="ATJ18" s="343"/>
      <c r="ATK18" s="343"/>
      <c r="ATL18" s="343"/>
      <c r="ATM18" s="343"/>
      <c r="ATN18" s="343"/>
      <c r="ATO18" s="343"/>
      <c r="ATP18" s="343"/>
      <c r="ATQ18" s="343"/>
      <c r="ATR18" s="343"/>
      <c r="ATS18" s="343"/>
      <c r="ATT18" s="343"/>
      <c r="ATU18" s="343"/>
      <c r="ATV18" s="343"/>
      <c r="ATW18" s="343"/>
      <c r="ATX18" s="343"/>
      <c r="ATY18" s="343"/>
      <c r="ATZ18" s="343"/>
      <c r="AUA18" s="343"/>
      <c r="AUB18" s="343"/>
      <c r="AUC18" s="343"/>
      <c r="AUD18" s="343"/>
      <c r="AUE18" s="343"/>
      <c r="AUF18" s="343"/>
      <c r="AUG18" s="343"/>
      <c r="AUH18" s="343"/>
      <c r="AUI18" s="343"/>
      <c r="AUJ18" s="343"/>
      <c r="AUK18" s="343"/>
      <c r="AUL18" s="343"/>
      <c r="AUM18" s="343"/>
      <c r="AUN18" s="343"/>
      <c r="AUO18" s="343"/>
      <c r="AUP18" s="343"/>
      <c r="AUQ18" s="343"/>
      <c r="AUR18" s="343"/>
      <c r="AUS18" s="343"/>
      <c r="AUT18" s="343"/>
      <c r="AUU18" s="343"/>
      <c r="AUV18" s="343"/>
      <c r="AUW18" s="343"/>
      <c r="AUX18" s="343"/>
      <c r="AUY18" s="343"/>
      <c r="AUZ18" s="343"/>
      <c r="AVA18" s="343"/>
      <c r="AVB18" s="343"/>
      <c r="AVC18" s="343"/>
      <c r="AVD18" s="343"/>
      <c r="AVE18" s="343"/>
      <c r="AVF18" s="343"/>
      <c r="AVG18" s="343"/>
      <c r="AVH18" s="343"/>
      <c r="AVI18" s="343"/>
      <c r="AVJ18" s="343"/>
      <c r="AVK18" s="343"/>
      <c r="AVL18" s="343"/>
      <c r="AVM18" s="343"/>
      <c r="AVN18" s="343"/>
      <c r="AVO18" s="343"/>
      <c r="AVP18" s="343"/>
      <c r="AVQ18" s="343"/>
      <c r="AVR18" s="343"/>
      <c r="AVS18" s="343"/>
      <c r="AVT18" s="343"/>
      <c r="AVU18" s="343"/>
      <c r="AVV18" s="343"/>
      <c r="AVW18" s="343"/>
      <c r="AVX18" s="343"/>
      <c r="AVY18" s="343"/>
      <c r="AVZ18" s="343"/>
      <c r="AWA18" s="343"/>
      <c r="AWB18" s="343"/>
      <c r="AWC18" s="343"/>
      <c r="AWD18" s="343"/>
      <c r="AWE18" s="343"/>
      <c r="AWF18" s="343"/>
      <c r="AWG18" s="343"/>
      <c r="AWH18" s="343"/>
      <c r="AWI18" s="343"/>
      <c r="AWJ18" s="343"/>
      <c r="AWK18" s="343"/>
      <c r="AWL18" s="343"/>
      <c r="AWM18" s="343"/>
      <c r="AWN18" s="343"/>
      <c r="AWO18" s="343"/>
      <c r="AWP18" s="343"/>
      <c r="AWQ18" s="343"/>
      <c r="AWR18" s="343"/>
      <c r="AWS18" s="343"/>
      <c r="AWT18" s="343"/>
      <c r="AWU18" s="343"/>
      <c r="AWV18" s="343"/>
      <c r="AWW18" s="343"/>
      <c r="AWX18" s="343"/>
      <c r="AWY18" s="343"/>
      <c r="AWZ18" s="343"/>
      <c r="AXA18" s="343"/>
      <c r="AXB18" s="343"/>
      <c r="AXC18" s="343"/>
      <c r="AXD18" s="343"/>
      <c r="AXE18" s="343"/>
      <c r="AXF18" s="343"/>
      <c r="AXG18" s="343"/>
      <c r="AXH18" s="343"/>
      <c r="AXI18" s="343"/>
      <c r="AXJ18" s="343"/>
      <c r="AXK18" s="343"/>
      <c r="AXL18" s="343"/>
      <c r="AXM18" s="343"/>
      <c r="AXN18" s="343"/>
      <c r="AXO18" s="343"/>
      <c r="AXP18" s="343"/>
      <c r="AXQ18" s="343"/>
      <c r="AXR18" s="343"/>
      <c r="AXS18" s="343"/>
      <c r="AXT18" s="343"/>
      <c r="AXU18" s="343"/>
      <c r="AXV18" s="343"/>
      <c r="AXW18" s="343"/>
      <c r="AXX18" s="343"/>
      <c r="AXY18" s="343"/>
      <c r="AXZ18" s="343"/>
      <c r="AYA18" s="343"/>
      <c r="AYB18" s="343"/>
      <c r="AYC18" s="343"/>
      <c r="AYD18" s="343"/>
      <c r="AYE18" s="343"/>
      <c r="AYF18" s="343"/>
      <c r="AYG18" s="343"/>
      <c r="AYH18" s="343"/>
      <c r="AYI18" s="343"/>
      <c r="AYJ18" s="343"/>
      <c r="AYK18" s="343"/>
      <c r="AYL18" s="343"/>
      <c r="AYM18" s="343"/>
      <c r="AYN18" s="343"/>
      <c r="AYO18" s="343"/>
      <c r="AYP18" s="343"/>
      <c r="AYQ18" s="343"/>
      <c r="AYR18" s="343"/>
      <c r="AYS18" s="343"/>
      <c r="AYT18" s="343"/>
      <c r="AYU18" s="343"/>
      <c r="AYV18" s="343"/>
      <c r="AYW18" s="343"/>
      <c r="AYX18" s="343"/>
      <c r="AYY18" s="343"/>
      <c r="AYZ18" s="343"/>
      <c r="AZA18" s="343"/>
      <c r="AZB18" s="343"/>
      <c r="AZC18" s="343"/>
      <c r="AZD18" s="343"/>
      <c r="AZE18" s="343"/>
      <c r="AZF18" s="343"/>
      <c r="AZG18" s="343"/>
      <c r="AZH18" s="343"/>
      <c r="AZI18" s="343"/>
      <c r="AZJ18" s="343"/>
      <c r="AZK18" s="343"/>
      <c r="AZL18" s="343"/>
      <c r="AZM18" s="343"/>
      <c r="AZN18" s="343"/>
      <c r="AZO18" s="343"/>
      <c r="AZP18" s="343"/>
      <c r="AZQ18" s="343"/>
      <c r="AZR18" s="343"/>
      <c r="AZS18" s="343"/>
      <c r="AZT18" s="343"/>
      <c r="AZU18" s="343"/>
      <c r="AZV18" s="343"/>
      <c r="AZW18" s="343"/>
      <c r="AZX18" s="343"/>
      <c r="AZY18" s="343"/>
      <c r="AZZ18" s="343"/>
      <c r="BAA18" s="343"/>
      <c r="BAB18" s="343"/>
      <c r="BAC18" s="343"/>
      <c r="BAD18" s="343"/>
      <c r="BAE18" s="343"/>
      <c r="BAF18" s="343"/>
      <c r="BAG18" s="343"/>
      <c r="BAH18" s="343"/>
      <c r="BAI18" s="343"/>
      <c r="BAJ18" s="343"/>
      <c r="BAK18" s="343"/>
      <c r="BAL18" s="343"/>
      <c r="BAM18" s="343"/>
      <c r="BAN18" s="343"/>
      <c r="BAO18" s="343"/>
      <c r="BAP18" s="343"/>
      <c r="BAQ18" s="343"/>
      <c r="BAR18" s="343"/>
      <c r="BAS18" s="343"/>
      <c r="BAT18" s="343"/>
      <c r="BAU18" s="343"/>
      <c r="BAV18" s="343"/>
      <c r="BAW18" s="343"/>
      <c r="BAX18" s="343"/>
      <c r="BAY18" s="343"/>
      <c r="BAZ18" s="343"/>
      <c r="BBA18" s="343"/>
      <c r="BBB18" s="343"/>
      <c r="BBC18" s="343"/>
      <c r="BBD18" s="343"/>
      <c r="BBE18" s="343"/>
      <c r="BBF18" s="343"/>
      <c r="BBG18" s="343"/>
      <c r="BBH18" s="343"/>
      <c r="BBI18" s="343"/>
      <c r="BBJ18" s="343"/>
      <c r="BBK18" s="343"/>
      <c r="BBL18" s="343"/>
      <c r="BBM18" s="343"/>
      <c r="BBN18" s="343"/>
      <c r="BBO18" s="343"/>
      <c r="BBP18" s="343"/>
      <c r="BBQ18" s="343"/>
      <c r="BBR18" s="343"/>
      <c r="BBS18" s="343"/>
      <c r="BBT18" s="343"/>
      <c r="BBU18" s="343"/>
      <c r="BBV18" s="343"/>
      <c r="BBW18" s="343"/>
      <c r="BBX18" s="343"/>
      <c r="BBY18" s="343"/>
      <c r="BBZ18" s="343"/>
      <c r="BCA18" s="343"/>
      <c r="BCB18" s="343"/>
      <c r="BCC18" s="343"/>
      <c r="BCD18" s="343"/>
      <c r="BCE18" s="343"/>
      <c r="BCF18" s="343"/>
      <c r="BCG18" s="343"/>
      <c r="BCH18" s="343"/>
      <c r="BCI18" s="343"/>
      <c r="BCJ18" s="343"/>
      <c r="BCK18" s="343"/>
      <c r="BCL18" s="343"/>
      <c r="BCM18" s="343"/>
      <c r="BCN18" s="343"/>
      <c r="BCO18" s="343"/>
      <c r="BCP18" s="343"/>
      <c r="BCQ18" s="343"/>
      <c r="BCR18" s="343"/>
      <c r="BCS18" s="343"/>
      <c r="BCT18" s="343"/>
      <c r="BCU18" s="343"/>
      <c r="BCV18" s="343"/>
      <c r="BCW18" s="343"/>
      <c r="BCX18" s="343"/>
      <c r="BCY18" s="343"/>
      <c r="BCZ18" s="343"/>
      <c r="BDA18" s="343"/>
      <c r="BDB18" s="343"/>
      <c r="BDC18" s="343"/>
      <c r="BDD18" s="343"/>
      <c r="BDE18" s="343"/>
      <c r="BDF18" s="343"/>
      <c r="BDG18" s="343"/>
      <c r="BDH18" s="343"/>
      <c r="BDI18" s="343"/>
      <c r="BDJ18" s="343"/>
      <c r="BDK18" s="343"/>
      <c r="BDL18" s="343"/>
      <c r="BDM18" s="343"/>
      <c r="BDN18" s="343"/>
      <c r="BDO18" s="343"/>
      <c r="BDP18" s="343"/>
      <c r="BDQ18" s="343"/>
      <c r="BDR18" s="343"/>
      <c r="BDS18" s="343"/>
      <c r="BDT18" s="343"/>
      <c r="BDU18" s="343"/>
      <c r="BDV18" s="343"/>
      <c r="BDW18" s="343"/>
      <c r="BDX18" s="343"/>
      <c r="BDY18" s="343"/>
      <c r="BDZ18" s="343"/>
      <c r="BEA18" s="343"/>
      <c r="BEB18" s="343"/>
      <c r="BEC18" s="343"/>
      <c r="BED18" s="343"/>
      <c r="BEE18" s="343"/>
      <c r="BEF18" s="343"/>
      <c r="BEG18" s="343"/>
      <c r="BEH18" s="343"/>
      <c r="BEI18" s="343"/>
      <c r="BEJ18" s="343"/>
      <c r="BEK18" s="343"/>
      <c r="BEL18" s="343"/>
      <c r="BEM18" s="343"/>
      <c r="BEN18" s="343"/>
      <c r="BEO18" s="343"/>
      <c r="BEP18" s="343"/>
      <c r="BEQ18" s="343"/>
      <c r="BER18" s="343"/>
      <c r="BES18" s="343"/>
      <c r="BET18" s="343"/>
      <c r="BEU18" s="343"/>
      <c r="BEV18" s="343"/>
      <c r="BEW18" s="343"/>
      <c r="BEX18" s="343"/>
      <c r="BEY18" s="343"/>
      <c r="BEZ18" s="343"/>
      <c r="BFA18" s="343"/>
      <c r="BFB18" s="343"/>
      <c r="BFC18" s="343"/>
      <c r="BFD18" s="343"/>
      <c r="BFE18" s="343"/>
      <c r="BFF18" s="343"/>
      <c r="BFG18" s="343"/>
      <c r="BFH18" s="343"/>
      <c r="BFI18" s="343"/>
      <c r="BFJ18" s="343"/>
      <c r="BFK18" s="343"/>
      <c r="BFL18" s="343"/>
      <c r="BFM18" s="343"/>
      <c r="BFN18" s="343"/>
      <c r="BFO18" s="343"/>
      <c r="BFP18" s="343"/>
      <c r="BFQ18" s="343"/>
      <c r="BFR18" s="343"/>
      <c r="BFS18" s="343"/>
      <c r="BFT18" s="343"/>
      <c r="BFU18" s="343"/>
      <c r="BFV18" s="343"/>
      <c r="BFW18" s="343"/>
      <c r="BFX18" s="343"/>
      <c r="BFY18" s="343"/>
      <c r="BFZ18" s="343"/>
      <c r="BGA18" s="343"/>
      <c r="BGB18" s="343"/>
      <c r="BGC18" s="343"/>
      <c r="BGD18" s="343"/>
      <c r="BGE18" s="343"/>
      <c r="BGF18" s="343"/>
      <c r="BGG18" s="343"/>
      <c r="BGH18" s="343"/>
      <c r="BGI18" s="343"/>
      <c r="BGJ18" s="343"/>
      <c r="BGK18" s="343"/>
      <c r="BGL18" s="343"/>
      <c r="BGM18" s="343"/>
      <c r="BGN18" s="343"/>
      <c r="BGO18" s="343"/>
      <c r="BGP18" s="343"/>
      <c r="BGQ18" s="343"/>
      <c r="BGR18" s="343"/>
      <c r="BGS18" s="343"/>
      <c r="BGT18" s="343"/>
      <c r="BGU18" s="343"/>
      <c r="BGV18" s="343"/>
      <c r="BGW18" s="343"/>
      <c r="BGX18" s="343"/>
      <c r="BGY18" s="343"/>
      <c r="BGZ18" s="343"/>
      <c r="BHA18" s="343"/>
      <c r="BHB18" s="343"/>
      <c r="BHC18" s="343"/>
      <c r="BHD18" s="343"/>
      <c r="BHE18" s="343"/>
      <c r="BHF18" s="343"/>
      <c r="BHG18" s="343"/>
      <c r="BHH18" s="343"/>
      <c r="BHI18" s="343"/>
      <c r="BHJ18" s="343"/>
      <c r="BHK18" s="343"/>
      <c r="BHL18" s="343"/>
      <c r="BHM18" s="343"/>
      <c r="BHN18" s="343"/>
      <c r="BHO18" s="343"/>
      <c r="BHP18" s="343"/>
      <c r="BHQ18" s="343"/>
      <c r="BHR18" s="343"/>
      <c r="BHS18" s="343"/>
      <c r="BHT18" s="343"/>
      <c r="BHU18" s="343"/>
      <c r="BHV18" s="343"/>
      <c r="BHW18" s="343"/>
      <c r="BHX18" s="343"/>
      <c r="BHY18" s="343"/>
      <c r="BHZ18" s="343"/>
      <c r="BIA18" s="343"/>
      <c r="BIB18" s="343"/>
      <c r="BIC18" s="343"/>
      <c r="BID18" s="343"/>
      <c r="BIE18" s="343"/>
      <c r="BIF18" s="343"/>
      <c r="BIG18" s="343"/>
      <c r="BIH18" s="343"/>
      <c r="BII18" s="343"/>
      <c r="BIJ18" s="343"/>
      <c r="BIK18" s="343"/>
      <c r="BIL18" s="343"/>
      <c r="BIM18" s="343"/>
      <c r="BIN18" s="343"/>
      <c r="BIO18" s="343"/>
      <c r="BIP18" s="343"/>
      <c r="BIQ18" s="343"/>
      <c r="BIR18" s="343"/>
      <c r="BIS18" s="343"/>
      <c r="BIT18" s="343"/>
      <c r="BIU18" s="343"/>
      <c r="BIV18" s="343"/>
      <c r="BIW18" s="343"/>
      <c r="BIX18" s="343"/>
      <c r="BIY18" s="343"/>
      <c r="BIZ18" s="343"/>
      <c r="BJA18" s="343"/>
      <c r="BJB18" s="343"/>
      <c r="BJC18" s="343"/>
      <c r="BJD18" s="343"/>
      <c r="BJE18" s="343"/>
      <c r="BJF18" s="343"/>
      <c r="BJG18" s="343"/>
      <c r="BJH18" s="343"/>
      <c r="BJI18" s="343"/>
      <c r="BJJ18" s="343"/>
      <c r="BJK18" s="343"/>
      <c r="BJL18" s="343"/>
      <c r="BJM18" s="343"/>
      <c r="BJN18" s="343"/>
      <c r="BJO18" s="343"/>
      <c r="BJP18" s="343"/>
      <c r="BJQ18" s="343"/>
      <c r="BJR18" s="343"/>
      <c r="BJS18" s="343"/>
      <c r="BJT18" s="343"/>
      <c r="BJU18" s="343"/>
      <c r="BJV18" s="343"/>
      <c r="BJW18" s="343"/>
      <c r="BJX18" s="343"/>
      <c r="BJY18" s="343"/>
      <c r="BJZ18" s="343"/>
      <c r="BKA18" s="343"/>
      <c r="BKB18" s="343"/>
      <c r="BKC18" s="343"/>
      <c r="BKD18" s="343"/>
      <c r="BKE18" s="343"/>
      <c r="BKF18" s="343"/>
      <c r="BKG18" s="343"/>
      <c r="BKH18" s="343"/>
      <c r="BKI18" s="343"/>
      <c r="BKJ18" s="343"/>
      <c r="BKK18" s="343"/>
      <c r="BKL18" s="343"/>
      <c r="BKM18" s="343"/>
      <c r="BKN18" s="343"/>
      <c r="BKO18" s="343"/>
      <c r="BKP18" s="343"/>
      <c r="BKQ18" s="343"/>
      <c r="BKR18" s="343"/>
      <c r="BKS18" s="343"/>
      <c r="BKT18" s="343"/>
      <c r="BKU18" s="343"/>
      <c r="BKV18" s="343"/>
      <c r="BKW18" s="343"/>
      <c r="BKX18" s="343"/>
      <c r="BKY18" s="343"/>
      <c r="BKZ18" s="343"/>
      <c r="BLA18" s="343"/>
      <c r="BLB18" s="343"/>
      <c r="BLC18" s="343"/>
      <c r="BLD18" s="343"/>
      <c r="BLE18" s="343"/>
      <c r="BLF18" s="343"/>
      <c r="BLG18" s="343"/>
      <c r="BLH18" s="343"/>
      <c r="BLI18" s="343"/>
      <c r="BLJ18" s="343"/>
      <c r="BLK18" s="343"/>
      <c r="BLL18" s="343"/>
      <c r="BLM18" s="343"/>
      <c r="BLN18" s="343"/>
      <c r="BLO18" s="343"/>
      <c r="BLP18" s="343"/>
      <c r="BLQ18" s="343"/>
      <c r="BLR18" s="343"/>
      <c r="BLS18" s="343"/>
      <c r="BLT18" s="343"/>
      <c r="BLU18" s="343"/>
      <c r="BLV18" s="343"/>
      <c r="BLW18" s="343"/>
      <c r="BLX18" s="343"/>
      <c r="BLY18" s="343"/>
      <c r="BLZ18" s="343"/>
      <c r="BMA18" s="343"/>
      <c r="BMB18" s="343"/>
      <c r="BMC18" s="343"/>
      <c r="BMD18" s="343"/>
      <c r="BME18" s="343"/>
      <c r="BMF18" s="343"/>
      <c r="BMG18" s="343"/>
      <c r="BMH18" s="343"/>
      <c r="BMI18" s="343"/>
      <c r="BMJ18" s="343"/>
      <c r="BMK18" s="343"/>
      <c r="BML18" s="343"/>
      <c r="BMM18" s="343"/>
      <c r="BMN18" s="343"/>
      <c r="BMO18" s="343"/>
      <c r="BMP18" s="343"/>
      <c r="BMQ18" s="343"/>
      <c r="BMR18" s="343"/>
      <c r="BMS18" s="343"/>
      <c r="BMT18" s="343"/>
      <c r="BMU18" s="343"/>
      <c r="BMV18" s="343"/>
      <c r="BMW18" s="343"/>
      <c r="BMX18" s="343"/>
      <c r="BMY18" s="343"/>
      <c r="BMZ18" s="343"/>
      <c r="BNA18" s="343"/>
      <c r="BNB18" s="343"/>
      <c r="BNC18" s="343"/>
      <c r="BND18" s="343"/>
      <c r="BNE18" s="343"/>
      <c r="BNF18" s="343"/>
      <c r="BNG18" s="343"/>
      <c r="BNH18" s="343"/>
      <c r="BNI18" s="343"/>
      <c r="BNJ18" s="343"/>
      <c r="BNK18" s="343"/>
      <c r="BNL18" s="343"/>
      <c r="BNM18" s="343"/>
      <c r="BNN18" s="343"/>
      <c r="BNO18" s="343"/>
      <c r="BNP18" s="343"/>
      <c r="BNQ18" s="343"/>
      <c r="BNR18" s="343"/>
      <c r="BNS18" s="343"/>
      <c r="BNT18" s="343"/>
      <c r="BNU18" s="343"/>
      <c r="BNV18" s="343"/>
      <c r="BNW18" s="343"/>
      <c r="BNX18" s="343"/>
      <c r="BNY18" s="343"/>
      <c r="BNZ18" s="343"/>
      <c r="BOA18" s="343"/>
      <c r="BOB18" s="343"/>
      <c r="BOC18" s="343"/>
      <c r="BOD18" s="343"/>
      <c r="BOE18" s="343"/>
      <c r="BOF18" s="343"/>
      <c r="BOG18" s="343"/>
      <c r="BOH18" s="343"/>
      <c r="BOI18" s="343"/>
      <c r="BOJ18" s="343"/>
      <c r="BOK18" s="343"/>
      <c r="BOL18" s="343"/>
      <c r="BOM18" s="343"/>
      <c r="BON18" s="343"/>
      <c r="BOO18" s="343"/>
      <c r="BOP18" s="343"/>
      <c r="BOQ18" s="343"/>
      <c r="BOR18" s="343"/>
      <c r="BOS18" s="343"/>
      <c r="BOT18" s="343"/>
      <c r="BOU18" s="343"/>
      <c r="BOV18" s="343"/>
      <c r="BOW18" s="343"/>
      <c r="BOX18" s="343"/>
      <c r="BOY18" s="343"/>
      <c r="BOZ18" s="343"/>
      <c r="BPA18" s="343"/>
      <c r="BPB18" s="343"/>
      <c r="BPC18" s="343"/>
      <c r="BPD18" s="343"/>
      <c r="BPE18" s="343"/>
      <c r="BPF18" s="343"/>
      <c r="BPG18" s="343"/>
      <c r="BPH18" s="343"/>
      <c r="BPI18" s="343"/>
      <c r="BPJ18" s="343"/>
      <c r="BPK18" s="343"/>
      <c r="BPL18" s="343"/>
      <c r="BPM18" s="343"/>
      <c r="BPN18" s="343"/>
      <c r="BPO18" s="343"/>
      <c r="BPP18" s="343"/>
      <c r="BPQ18" s="343"/>
      <c r="BPR18" s="343"/>
      <c r="BPS18" s="343"/>
      <c r="BPT18" s="343"/>
      <c r="BPU18" s="343"/>
      <c r="BPV18" s="343"/>
      <c r="BPW18" s="343"/>
      <c r="BPX18" s="343"/>
      <c r="BPY18" s="343"/>
      <c r="BPZ18" s="343"/>
      <c r="BQA18" s="343"/>
      <c r="BQB18" s="343"/>
      <c r="BQC18" s="343"/>
      <c r="BQD18" s="343"/>
      <c r="BQE18" s="343"/>
      <c r="BQF18" s="343"/>
      <c r="BQG18" s="343"/>
      <c r="BQH18" s="343"/>
      <c r="BQI18" s="343"/>
      <c r="BQJ18" s="343"/>
      <c r="BQK18" s="343"/>
      <c r="BQL18" s="343"/>
      <c r="BQM18" s="343"/>
      <c r="BQN18" s="343"/>
      <c r="BQO18" s="343"/>
      <c r="BQP18" s="343"/>
      <c r="BQQ18" s="343"/>
      <c r="BQR18" s="343"/>
      <c r="BQS18" s="343"/>
      <c r="BQT18" s="343"/>
      <c r="BQU18" s="343"/>
      <c r="BQV18" s="343"/>
      <c r="BQW18" s="343"/>
      <c r="BQX18" s="343"/>
      <c r="BQY18" s="343"/>
      <c r="BQZ18" s="343"/>
      <c r="BRA18" s="343"/>
      <c r="BRB18" s="343"/>
      <c r="BRC18" s="343"/>
      <c r="BRD18" s="343"/>
      <c r="BRE18" s="343"/>
      <c r="BRF18" s="343"/>
      <c r="BRG18" s="343"/>
      <c r="BRH18" s="343"/>
      <c r="BRI18" s="343"/>
      <c r="BRJ18" s="343"/>
      <c r="BRK18" s="343"/>
      <c r="BRL18" s="343"/>
      <c r="BRM18" s="343"/>
      <c r="BRN18" s="343"/>
      <c r="BRO18" s="343"/>
      <c r="BRP18" s="343"/>
      <c r="BRQ18" s="343"/>
      <c r="BRR18" s="343"/>
      <c r="BRS18" s="343"/>
      <c r="BRT18" s="343"/>
      <c r="BRU18" s="343"/>
      <c r="BRV18" s="343"/>
      <c r="BRW18" s="343"/>
      <c r="BRX18" s="343"/>
      <c r="BRY18" s="343"/>
      <c r="BRZ18" s="343"/>
      <c r="BSA18" s="343"/>
      <c r="BSB18" s="343"/>
      <c r="BSC18" s="343"/>
      <c r="BSD18" s="343"/>
      <c r="BSE18" s="343"/>
      <c r="BSF18" s="343"/>
      <c r="BSG18" s="343"/>
      <c r="BSH18" s="343"/>
      <c r="BSI18" s="343"/>
      <c r="BSJ18" s="343"/>
      <c r="BSK18" s="343"/>
      <c r="BSL18" s="343"/>
      <c r="BSM18" s="343"/>
      <c r="BSN18" s="343"/>
      <c r="BSO18" s="343"/>
      <c r="BSP18" s="343"/>
      <c r="BSQ18" s="343"/>
      <c r="BSR18" s="343"/>
      <c r="BSS18" s="343"/>
      <c r="BST18" s="343"/>
      <c r="BSU18" s="343"/>
      <c r="BSV18" s="343"/>
      <c r="BSW18" s="343"/>
      <c r="BSX18" s="343"/>
      <c r="BSY18" s="343"/>
      <c r="BSZ18" s="343"/>
      <c r="BTA18" s="343"/>
      <c r="BTB18" s="343"/>
      <c r="BTC18" s="343"/>
      <c r="BTD18" s="343"/>
      <c r="BTE18" s="343"/>
      <c r="BTF18" s="343"/>
      <c r="BTG18" s="343"/>
      <c r="BTH18" s="343"/>
      <c r="BTI18" s="343"/>
      <c r="BTJ18" s="343"/>
      <c r="BTK18" s="343"/>
      <c r="BTL18" s="343"/>
      <c r="BTM18" s="343"/>
      <c r="BTN18" s="343"/>
      <c r="BTO18" s="343"/>
      <c r="BTP18" s="343"/>
      <c r="BTQ18" s="343"/>
      <c r="BTR18" s="343"/>
      <c r="BTS18" s="343"/>
      <c r="BTT18" s="343"/>
      <c r="BTU18" s="343"/>
      <c r="BTV18" s="343"/>
      <c r="BTW18" s="343"/>
      <c r="BTX18" s="343"/>
      <c r="BTY18" s="343"/>
      <c r="BTZ18" s="343"/>
      <c r="BUA18" s="343"/>
      <c r="BUB18" s="343"/>
      <c r="BUC18" s="343"/>
      <c r="BUD18" s="343"/>
      <c r="BUE18" s="343"/>
      <c r="BUF18" s="343"/>
      <c r="BUG18" s="343"/>
      <c r="BUH18" s="343"/>
      <c r="BUI18" s="343"/>
      <c r="BUJ18" s="343"/>
      <c r="BUK18" s="343"/>
      <c r="BUL18" s="343"/>
      <c r="BUM18" s="343"/>
      <c r="BUN18" s="343"/>
      <c r="BUO18" s="343"/>
      <c r="BUP18" s="343"/>
      <c r="BUQ18" s="343"/>
      <c r="BUR18" s="343"/>
      <c r="BUS18" s="343"/>
      <c r="BUT18" s="343"/>
      <c r="BUU18" s="343"/>
      <c r="BUV18" s="343"/>
      <c r="BUW18" s="343"/>
      <c r="BUX18" s="343"/>
      <c r="BUY18" s="343"/>
      <c r="BUZ18" s="343"/>
      <c r="BVA18" s="343"/>
      <c r="BVB18" s="343"/>
      <c r="BVC18" s="343"/>
      <c r="BVD18" s="343"/>
      <c r="BVE18" s="343"/>
      <c r="BVF18" s="343"/>
      <c r="BVG18" s="343"/>
      <c r="BVH18" s="343"/>
      <c r="BVI18" s="343"/>
      <c r="BVJ18" s="343"/>
      <c r="BVK18" s="343"/>
      <c r="BVL18" s="343"/>
      <c r="BVM18" s="343"/>
      <c r="BVN18" s="343"/>
      <c r="BVO18" s="343"/>
      <c r="BVP18" s="343"/>
      <c r="BVQ18" s="343"/>
      <c r="BVR18" s="343"/>
      <c r="BVS18" s="343"/>
      <c r="BVT18" s="343"/>
      <c r="BVU18" s="343"/>
      <c r="BVV18" s="343"/>
      <c r="BVW18" s="343"/>
      <c r="BVX18" s="343"/>
      <c r="BVY18" s="343"/>
      <c r="BVZ18" s="343"/>
      <c r="BWA18" s="343"/>
      <c r="BWB18" s="343"/>
      <c r="BWC18" s="343"/>
      <c r="BWD18" s="343"/>
      <c r="BWE18" s="343"/>
      <c r="BWF18" s="343"/>
      <c r="BWG18" s="343"/>
      <c r="BWH18" s="343"/>
      <c r="BWI18" s="343"/>
      <c r="BWJ18" s="343"/>
      <c r="BWK18" s="343"/>
      <c r="BWL18" s="343"/>
      <c r="BWM18" s="343"/>
      <c r="BWN18" s="343"/>
      <c r="BWO18" s="343"/>
      <c r="BWP18" s="343"/>
      <c r="BWQ18" s="343"/>
      <c r="BWR18" s="343"/>
      <c r="BWS18" s="343"/>
      <c r="BWT18" s="343"/>
      <c r="BWU18" s="343"/>
      <c r="BWV18" s="343"/>
      <c r="BWW18" s="343"/>
      <c r="BWX18" s="343"/>
      <c r="BWY18" s="343"/>
      <c r="BWZ18" s="343"/>
      <c r="BXA18" s="343"/>
      <c r="BXB18" s="343"/>
      <c r="BXC18" s="343"/>
      <c r="BXD18" s="343"/>
      <c r="BXE18" s="343"/>
      <c r="BXF18" s="343"/>
      <c r="BXG18" s="343"/>
      <c r="BXH18" s="343"/>
      <c r="BXI18" s="343"/>
      <c r="BXJ18" s="343"/>
      <c r="BXK18" s="343"/>
      <c r="BXL18" s="343"/>
      <c r="BXM18" s="343"/>
      <c r="BXN18" s="343"/>
      <c r="BXO18" s="343"/>
      <c r="BXP18" s="343"/>
      <c r="BXQ18" s="343"/>
      <c r="BXR18" s="343"/>
      <c r="BXS18" s="343"/>
      <c r="BXT18" s="343"/>
      <c r="BXU18" s="343"/>
      <c r="BXV18" s="343"/>
      <c r="BXW18" s="343"/>
      <c r="BXX18" s="343"/>
      <c r="BXY18" s="343"/>
      <c r="BXZ18" s="343"/>
      <c r="BYA18" s="343"/>
      <c r="BYB18" s="343"/>
      <c r="BYC18" s="343"/>
      <c r="BYD18" s="343"/>
      <c r="BYE18" s="343"/>
      <c r="BYF18" s="343"/>
      <c r="BYG18" s="343"/>
      <c r="BYH18" s="343"/>
      <c r="BYI18" s="343"/>
      <c r="BYJ18" s="343"/>
      <c r="BYK18" s="343"/>
      <c r="BYL18" s="343"/>
      <c r="BYM18" s="343"/>
      <c r="BYN18" s="343"/>
      <c r="BYO18" s="343"/>
      <c r="BYP18" s="343"/>
      <c r="BYQ18" s="343"/>
      <c r="BYR18" s="343"/>
      <c r="BYS18" s="343"/>
      <c r="BYT18" s="343"/>
      <c r="BYU18" s="343"/>
      <c r="BYV18" s="343"/>
      <c r="BYW18" s="343"/>
      <c r="BYX18" s="343"/>
      <c r="BYY18" s="343"/>
      <c r="BYZ18" s="343"/>
      <c r="BZA18" s="343"/>
      <c r="BZB18" s="343"/>
      <c r="BZC18" s="343"/>
      <c r="BZD18" s="343"/>
      <c r="BZE18" s="343"/>
      <c r="BZF18" s="343"/>
      <c r="BZG18" s="343"/>
      <c r="BZH18" s="343"/>
      <c r="BZI18" s="343"/>
      <c r="BZJ18" s="343"/>
      <c r="BZK18" s="343"/>
      <c r="BZL18" s="343"/>
      <c r="BZM18" s="343"/>
      <c r="BZN18" s="343"/>
      <c r="BZO18" s="343"/>
      <c r="BZP18" s="343"/>
      <c r="BZQ18" s="343"/>
      <c r="BZR18" s="343"/>
      <c r="BZS18" s="343"/>
      <c r="BZT18" s="343"/>
      <c r="BZU18" s="343"/>
      <c r="BZV18" s="343"/>
      <c r="BZW18" s="343"/>
      <c r="BZX18" s="343"/>
      <c r="BZY18" s="343"/>
      <c r="BZZ18" s="343"/>
      <c r="CAA18" s="343"/>
      <c r="CAB18" s="343"/>
      <c r="CAC18" s="343"/>
      <c r="CAD18" s="343"/>
      <c r="CAE18" s="343"/>
      <c r="CAF18" s="343"/>
      <c r="CAG18" s="343"/>
      <c r="CAH18" s="343"/>
      <c r="CAI18" s="343"/>
      <c r="CAJ18" s="343"/>
      <c r="CAK18" s="343"/>
      <c r="CAL18" s="343"/>
      <c r="CAM18" s="343"/>
      <c r="CAN18" s="343"/>
      <c r="CAO18" s="343"/>
      <c r="CAP18" s="343"/>
      <c r="CAQ18" s="343"/>
      <c r="CAR18" s="343"/>
      <c r="CAS18" s="343"/>
      <c r="CAT18" s="343"/>
      <c r="CAU18" s="343"/>
      <c r="CAV18" s="343"/>
      <c r="CAW18" s="343"/>
      <c r="CAX18" s="343"/>
      <c r="CAY18" s="343"/>
      <c r="CAZ18" s="343"/>
      <c r="CBA18" s="343"/>
      <c r="CBB18" s="343"/>
      <c r="CBC18" s="343"/>
      <c r="CBD18" s="343"/>
      <c r="CBE18" s="343"/>
      <c r="CBF18" s="343"/>
      <c r="CBG18" s="343"/>
      <c r="CBH18" s="343"/>
      <c r="CBI18" s="343"/>
      <c r="CBJ18" s="343"/>
      <c r="CBK18" s="343"/>
      <c r="CBL18" s="343"/>
      <c r="CBM18" s="343"/>
      <c r="CBN18" s="343"/>
      <c r="CBO18" s="343"/>
      <c r="CBP18" s="343"/>
      <c r="CBQ18" s="343"/>
      <c r="CBR18" s="343"/>
      <c r="CBS18" s="343"/>
      <c r="CBT18" s="343"/>
      <c r="CBU18" s="343"/>
      <c r="CBV18" s="343"/>
      <c r="CBW18" s="343"/>
      <c r="CBX18" s="343"/>
      <c r="CBY18" s="343"/>
      <c r="CBZ18" s="343"/>
      <c r="CCA18" s="343"/>
      <c r="CCB18" s="343"/>
      <c r="CCC18" s="343"/>
      <c r="CCD18" s="343"/>
      <c r="CCE18" s="343"/>
      <c r="CCF18" s="343"/>
      <c r="CCG18" s="343"/>
      <c r="CCH18" s="343"/>
      <c r="CCI18" s="343"/>
      <c r="CCJ18" s="343"/>
      <c r="CCK18" s="343"/>
      <c r="CCL18" s="343"/>
      <c r="CCM18" s="343"/>
      <c r="CCN18" s="343"/>
      <c r="CCO18" s="343"/>
      <c r="CCP18" s="343"/>
      <c r="CCQ18" s="343"/>
      <c r="CCR18" s="343"/>
      <c r="CCS18" s="343"/>
      <c r="CCT18" s="343"/>
      <c r="CCU18" s="343"/>
      <c r="CCV18" s="343"/>
      <c r="CCW18" s="343"/>
      <c r="CCX18" s="343"/>
      <c r="CCY18" s="343"/>
      <c r="CCZ18" s="343"/>
      <c r="CDA18" s="343"/>
      <c r="CDB18" s="343"/>
      <c r="CDC18" s="343"/>
      <c r="CDD18" s="343"/>
      <c r="CDE18" s="343"/>
      <c r="CDF18" s="343"/>
      <c r="CDG18" s="343"/>
      <c r="CDH18" s="343"/>
      <c r="CDI18" s="343"/>
      <c r="CDJ18" s="343"/>
      <c r="CDK18" s="343"/>
      <c r="CDL18" s="343"/>
      <c r="CDM18" s="343"/>
      <c r="CDN18" s="343"/>
      <c r="CDO18" s="343"/>
      <c r="CDP18" s="343"/>
      <c r="CDQ18" s="343"/>
      <c r="CDR18" s="343"/>
      <c r="CDS18" s="343"/>
      <c r="CDT18" s="343"/>
      <c r="CDU18" s="343"/>
      <c r="CDV18" s="343"/>
      <c r="CDW18" s="343"/>
      <c r="CDX18" s="343"/>
      <c r="CDY18" s="343"/>
      <c r="CDZ18" s="343"/>
      <c r="CEA18" s="343"/>
      <c r="CEB18" s="343"/>
      <c r="CEC18" s="343"/>
      <c r="CED18" s="343"/>
      <c r="CEE18" s="343"/>
      <c r="CEF18" s="343"/>
      <c r="CEG18" s="343"/>
      <c r="CEH18" s="343"/>
      <c r="CEI18" s="343"/>
      <c r="CEJ18" s="343"/>
      <c r="CEK18" s="343"/>
      <c r="CEL18" s="343"/>
      <c r="CEM18" s="343"/>
      <c r="CEN18" s="343"/>
      <c r="CEO18" s="343"/>
      <c r="CEP18" s="343"/>
      <c r="CEQ18" s="343"/>
      <c r="CER18" s="343"/>
      <c r="CES18" s="343"/>
      <c r="CET18" s="343"/>
      <c r="CEU18" s="343"/>
      <c r="CEV18" s="343"/>
      <c r="CEW18" s="343"/>
      <c r="CEX18" s="343"/>
      <c r="CEY18" s="343"/>
      <c r="CEZ18" s="343"/>
      <c r="CFA18" s="343"/>
      <c r="CFB18" s="343"/>
      <c r="CFC18" s="343"/>
      <c r="CFD18" s="343"/>
      <c r="CFE18" s="343"/>
      <c r="CFF18" s="343"/>
      <c r="CFG18" s="343"/>
      <c r="CFH18" s="343"/>
      <c r="CFI18" s="343"/>
      <c r="CFJ18" s="343"/>
      <c r="CFK18" s="343"/>
      <c r="CFL18" s="343"/>
      <c r="CFM18" s="343"/>
      <c r="CFN18" s="343"/>
      <c r="CFO18" s="343"/>
      <c r="CFP18" s="343"/>
      <c r="CFQ18" s="343"/>
      <c r="CFR18" s="343"/>
      <c r="CFS18" s="343"/>
      <c r="CFT18" s="343"/>
      <c r="CFU18" s="343"/>
      <c r="CFV18" s="343"/>
      <c r="CFW18" s="343"/>
      <c r="CFX18" s="343"/>
      <c r="CFY18" s="343"/>
      <c r="CFZ18" s="343"/>
      <c r="CGA18" s="343"/>
      <c r="CGB18" s="343"/>
      <c r="CGC18" s="343"/>
      <c r="CGD18" s="343"/>
      <c r="CGE18" s="343"/>
      <c r="CGF18" s="343"/>
      <c r="CGG18" s="343"/>
      <c r="CGH18" s="343"/>
      <c r="CGI18" s="343"/>
      <c r="CGJ18" s="343"/>
      <c r="CGK18" s="343"/>
      <c r="CGL18" s="343"/>
      <c r="CGM18" s="343"/>
      <c r="CGN18" s="343"/>
      <c r="CGO18" s="343"/>
      <c r="CGP18" s="343"/>
      <c r="CGQ18" s="343"/>
      <c r="CGR18" s="343"/>
      <c r="CGS18" s="343"/>
      <c r="CGT18" s="343"/>
      <c r="CGU18" s="343"/>
      <c r="CGV18" s="343"/>
      <c r="CGW18" s="343"/>
      <c r="CGX18" s="343"/>
      <c r="CGY18" s="343"/>
      <c r="CGZ18" s="343"/>
      <c r="CHA18" s="343"/>
      <c r="CHB18" s="343"/>
      <c r="CHC18" s="343"/>
      <c r="CHD18" s="343"/>
      <c r="CHE18" s="343"/>
      <c r="CHF18" s="343"/>
      <c r="CHG18" s="343"/>
      <c r="CHH18" s="343"/>
      <c r="CHI18" s="343"/>
      <c r="CHJ18" s="343"/>
      <c r="CHK18" s="343"/>
      <c r="CHL18" s="343"/>
      <c r="CHM18" s="343"/>
      <c r="CHN18" s="343"/>
      <c r="CHO18" s="343"/>
      <c r="CHP18" s="343"/>
      <c r="CHQ18" s="343"/>
      <c r="CHR18" s="343"/>
      <c r="CHS18" s="343"/>
      <c r="CHT18" s="343"/>
      <c r="CHU18" s="343"/>
      <c r="CHV18" s="343"/>
      <c r="CHW18" s="343"/>
      <c r="CHX18" s="343"/>
      <c r="CHY18" s="343"/>
      <c r="CHZ18" s="343"/>
      <c r="CIA18" s="343"/>
      <c r="CIB18" s="343"/>
      <c r="CIC18" s="343"/>
      <c r="CID18" s="343"/>
      <c r="CIE18" s="343"/>
      <c r="CIF18" s="343"/>
      <c r="CIG18" s="343"/>
      <c r="CIH18" s="343"/>
      <c r="CII18" s="343"/>
      <c r="CIJ18" s="343"/>
      <c r="CIK18" s="343"/>
      <c r="CIL18" s="343"/>
      <c r="CIM18" s="343"/>
      <c r="CIN18" s="343"/>
      <c r="CIO18" s="343"/>
      <c r="CIP18" s="343"/>
      <c r="CIQ18" s="343"/>
      <c r="CIR18" s="343"/>
      <c r="CIS18" s="343"/>
      <c r="CIT18" s="343"/>
      <c r="CIU18" s="343"/>
      <c r="CIV18" s="343"/>
      <c r="CIW18" s="343"/>
      <c r="CIX18" s="343"/>
      <c r="CIY18" s="343"/>
      <c r="CIZ18" s="343"/>
      <c r="CJA18" s="343"/>
      <c r="CJB18" s="343"/>
      <c r="CJC18" s="343"/>
      <c r="CJD18" s="343"/>
      <c r="CJE18" s="343"/>
      <c r="CJF18" s="343"/>
      <c r="CJG18" s="343"/>
      <c r="CJH18" s="343"/>
      <c r="CJI18" s="343"/>
      <c r="CJJ18" s="343"/>
      <c r="CJK18" s="343"/>
      <c r="CJL18" s="343"/>
      <c r="CJM18" s="343"/>
      <c r="CJN18" s="343"/>
      <c r="CJO18" s="343"/>
      <c r="CJP18" s="343"/>
      <c r="CJQ18" s="343"/>
      <c r="CJR18" s="343"/>
      <c r="CJS18" s="343"/>
      <c r="CJT18" s="343"/>
      <c r="CJU18" s="343"/>
      <c r="CJV18" s="343"/>
      <c r="CJW18" s="343"/>
      <c r="CJX18" s="343"/>
      <c r="CJY18" s="343"/>
      <c r="CJZ18" s="343"/>
      <c r="CKA18" s="343"/>
      <c r="CKB18" s="343"/>
      <c r="CKC18" s="343"/>
      <c r="CKD18" s="343"/>
      <c r="CKE18" s="343"/>
      <c r="CKF18" s="343"/>
      <c r="CKG18" s="343"/>
      <c r="CKH18" s="343"/>
      <c r="CKI18" s="343"/>
      <c r="CKJ18" s="343"/>
      <c r="CKK18" s="343"/>
      <c r="CKL18" s="343"/>
      <c r="CKM18" s="343"/>
      <c r="CKN18" s="343"/>
      <c r="CKO18" s="343"/>
      <c r="CKP18" s="343"/>
      <c r="CKQ18" s="343"/>
      <c r="CKR18" s="343"/>
      <c r="CKS18" s="343"/>
      <c r="CKT18" s="343"/>
      <c r="CKU18" s="343"/>
      <c r="CKV18" s="343"/>
      <c r="CKW18" s="343"/>
      <c r="CKX18" s="343"/>
      <c r="CKY18" s="343"/>
      <c r="CKZ18" s="343"/>
      <c r="CLA18" s="343"/>
      <c r="CLB18" s="343"/>
      <c r="CLC18" s="343"/>
      <c r="CLD18" s="343"/>
      <c r="CLE18" s="343"/>
      <c r="CLF18" s="343"/>
      <c r="CLG18" s="343"/>
      <c r="CLH18" s="343"/>
      <c r="CLI18" s="343"/>
      <c r="CLJ18" s="343"/>
      <c r="CLK18" s="343"/>
      <c r="CLL18" s="343"/>
      <c r="CLM18" s="343"/>
      <c r="CLN18" s="343"/>
      <c r="CLO18" s="343"/>
      <c r="CLP18" s="343"/>
      <c r="CLQ18" s="343"/>
      <c r="CLR18" s="343"/>
      <c r="CLS18" s="343"/>
      <c r="CLT18" s="343"/>
      <c r="CLU18" s="343"/>
      <c r="CLV18" s="343"/>
      <c r="CLW18" s="343"/>
      <c r="CLX18" s="343"/>
      <c r="CLY18" s="343"/>
      <c r="CLZ18" s="343"/>
      <c r="CMA18" s="343"/>
      <c r="CMB18" s="343"/>
      <c r="CMC18" s="343"/>
      <c r="CMD18" s="343"/>
      <c r="CME18" s="343"/>
      <c r="CMF18" s="343"/>
      <c r="CMG18" s="343"/>
      <c r="CMH18" s="343"/>
      <c r="CMI18" s="343"/>
      <c r="CMJ18" s="343"/>
      <c r="CMK18" s="343"/>
      <c r="CML18" s="343"/>
      <c r="CMM18" s="343"/>
      <c r="CMN18" s="343"/>
      <c r="CMO18" s="343"/>
      <c r="CMP18" s="343"/>
      <c r="CMQ18" s="343"/>
      <c r="CMR18" s="343"/>
      <c r="CMS18" s="343"/>
      <c r="CMT18" s="343"/>
      <c r="CMU18" s="343"/>
      <c r="CMV18" s="343"/>
      <c r="CMW18" s="343"/>
      <c r="CMX18" s="343"/>
      <c r="CMY18" s="343"/>
      <c r="CMZ18" s="343"/>
      <c r="CNA18" s="343"/>
      <c r="CNB18" s="343"/>
      <c r="CNC18" s="343"/>
      <c r="CND18" s="343"/>
      <c r="CNE18" s="343"/>
      <c r="CNF18" s="343"/>
      <c r="CNG18" s="343"/>
      <c r="CNH18" s="343"/>
      <c r="CNI18" s="343"/>
      <c r="CNJ18" s="343"/>
      <c r="CNK18" s="343"/>
      <c r="CNL18" s="343"/>
      <c r="CNM18" s="343"/>
      <c r="CNN18" s="343"/>
      <c r="CNO18" s="343"/>
      <c r="CNP18" s="343"/>
      <c r="CNQ18" s="343"/>
      <c r="CNR18" s="343"/>
      <c r="CNS18" s="343"/>
      <c r="CNT18" s="343"/>
      <c r="CNU18" s="343"/>
      <c r="CNV18" s="343"/>
      <c r="CNW18" s="343"/>
      <c r="CNX18" s="343"/>
      <c r="CNY18" s="343"/>
      <c r="CNZ18" s="343"/>
      <c r="COA18" s="343"/>
      <c r="COB18" s="343"/>
      <c r="COC18" s="343"/>
      <c r="COD18" s="343"/>
      <c r="COE18" s="343"/>
      <c r="COF18" s="343"/>
      <c r="COG18" s="343"/>
      <c r="COH18" s="343"/>
      <c r="COI18" s="343"/>
      <c r="COJ18" s="343"/>
      <c r="COK18" s="343"/>
      <c r="COL18" s="343"/>
      <c r="COM18" s="343"/>
      <c r="CON18" s="343"/>
      <c r="COO18" s="343"/>
      <c r="COP18" s="343"/>
      <c r="COQ18" s="343"/>
      <c r="COR18" s="343"/>
      <c r="COS18" s="343"/>
      <c r="COT18" s="343"/>
      <c r="COU18" s="343"/>
      <c r="COV18" s="343"/>
      <c r="COW18" s="343"/>
      <c r="COX18" s="343"/>
      <c r="COY18" s="343"/>
      <c r="COZ18" s="343"/>
      <c r="CPA18" s="343"/>
      <c r="CPB18" s="343"/>
      <c r="CPC18" s="343"/>
      <c r="CPD18" s="343"/>
      <c r="CPE18" s="343"/>
      <c r="CPF18" s="343"/>
      <c r="CPG18" s="343"/>
      <c r="CPH18" s="343"/>
      <c r="CPI18" s="343"/>
      <c r="CPJ18" s="343"/>
      <c r="CPK18" s="343"/>
      <c r="CPL18" s="343"/>
      <c r="CPM18" s="343"/>
      <c r="CPN18" s="343"/>
      <c r="CPO18" s="343"/>
      <c r="CPP18" s="343"/>
      <c r="CPQ18" s="343"/>
      <c r="CPR18" s="343"/>
      <c r="CPS18" s="343"/>
      <c r="CPT18" s="343"/>
      <c r="CPU18" s="343"/>
      <c r="CPV18" s="343"/>
      <c r="CPW18" s="343"/>
      <c r="CPX18" s="343"/>
      <c r="CPY18" s="343"/>
      <c r="CPZ18" s="343"/>
      <c r="CQA18" s="343"/>
      <c r="CQB18" s="343"/>
      <c r="CQC18" s="343"/>
      <c r="CQD18" s="343"/>
      <c r="CQE18" s="343"/>
      <c r="CQF18" s="343"/>
      <c r="CQG18" s="343"/>
      <c r="CQH18" s="343"/>
      <c r="CQI18" s="343"/>
      <c r="CQJ18" s="343"/>
      <c r="CQK18" s="343"/>
      <c r="CQL18" s="343"/>
      <c r="CQM18" s="343"/>
      <c r="CQN18" s="343"/>
      <c r="CQO18" s="343"/>
      <c r="CQP18" s="343"/>
      <c r="CQQ18" s="343"/>
      <c r="CQR18" s="343"/>
      <c r="CQS18" s="343"/>
      <c r="CQT18" s="343"/>
      <c r="CQU18" s="343"/>
      <c r="CQV18" s="343"/>
      <c r="CQW18" s="343"/>
      <c r="CQX18" s="343"/>
      <c r="CQY18" s="343"/>
      <c r="CQZ18" s="343"/>
      <c r="CRA18" s="343"/>
      <c r="CRB18" s="343"/>
      <c r="CRC18" s="343"/>
      <c r="CRD18" s="343"/>
      <c r="CRE18" s="343"/>
      <c r="CRF18" s="343"/>
      <c r="CRG18" s="343"/>
      <c r="CRH18" s="343"/>
      <c r="CRI18" s="343"/>
      <c r="CRJ18" s="343"/>
      <c r="CRK18" s="343"/>
      <c r="CRL18" s="343"/>
      <c r="CRM18" s="343"/>
      <c r="CRN18" s="343"/>
      <c r="CRO18" s="343"/>
      <c r="CRP18" s="343"/>
      <c r="CRQ18" s="343"/>
      <c r="CRR18" s="343"/>
      <c r="CRS18" s="343"/>
      <c r="CRT18" s="343"/>
      <c r="CRU18" s="343"/>
      <c r="CRV18" s="343"/>
      <c r="CRW18" s="343"/>
      <c r="CRX18" s="343"/>
      <c r="CRY18" s="343"/>
      <c r="CRZ18" s="343"/>
      <c r="CSA18" s="343"/>
      <c r="CSB18" s="343"/>
      <c r="CSC18" s="343"/>
      <c r="CSD18" s="343"/>
      <c r="CSE18" s="343"/>
      <c r="CSF18" s="343"/>
      <c r="CSG18" s="343"/>
      <c r="CSH18" s="343"/>
      <c r="CSI18" s="343"/>
      <c r="CSJ18" s="343"/>
      <c r="CSK18" s="343"/>
      <c r="CSL18" s="343"/>
      <c r="CSM18" s="343"/>
      <c r="CSN18" s="343"/>
      <c r="CSO18" s="343"/>
      <c r="CSP18" s="343"/>
      <c r="CSQ18" s="343"/>
      <c r="CSR18" s="343"/>
      <c r="CSS18" s="343"/>
      <c r="CST18" s="343"/>
      <c r="CSU18" s="343"/>
      <c r="CSV18" s="343"/>
      <c r="CSW18" s="343"/>
      <c r="CSX18" s="343"/>
      <c r="CSY18" s="343"/>
      <c r="CSZ18" s="343"/>
      <c r="CTA18" s="343"/>
      <c r="CTB18" s="343"/>
      <c r="CTC18" s="343"/>
      <c r="CTD18" s="343"/>
      <c r="CTE18" s="343"/>
      <c r="CTF18" s="343"/>
      <c r="CTG18" s="343"/>
      <c r="CTH18" s="343"/>
      <c r="CTI18" s="343"/>
      <c r="CTJ18" s="343"/>
      <c r="CTK18" s="343"/>
      <c r="CTL18" s="343"/>
      <c r="CTM18" s="343"/>
      <c r="CTN18" s="343"/>
      <c r="CTO18" s="343"/>
      <c r="CTP18" s="343"/>
      <c r="CTQ18" s="343"/>
      <c r="CTR18" s="343"/>
      <c r="CTS18" s="343"/>
      <c r="CTT18" s="343"/>
      <c r="CTU18" s="343"/>
      <c r="CTV18" s="343"/>
      <c r="CTW18" s="343"/>
      <c r="CTX18" s="343"/>
      <c r="CTY18" s="343"/>
      <c r="CTZ18" s="343"/>
      <c r="CUA18" s="343"/>
      <c r="CUB18" s="343"/>
      <c r="CUC18" s="343"/>
      <c r="CUD18" s="343"/>
      <c r="CUE18" s="343"/>
      <c r="CUF18" s="343"/>
      <c r="CUG18" s="343"/>
      <c r="CUH18" s="343"/>
      <c r="CUI18" s="343"/>
      <c r="CUJ18" s="343"/>
      <c r="CUK18" s="343"/>
      <c r="CUL18" s="343"/>
      <c r="CUM18" s="343"/>
      <c r="CUN18" s="343"/>
      <c r="CUO18" s="343"/>
      <c r="CUP18" s="343"/>
      <c r="CUQ18" s="343"/>
      <c r="CUR18" s="343"/>
      <c r="CUS18" s="343"/>
      <c r="CUT18" s="343"/>
      <c r="CUU18" s="343"/>
      <c r="CUV18" s="343"/>
      <c r="CUW18" s="343"/>
      <c r="CUX18" s="343"/>
      <c r="CUY18" s="343"/>
      <c r="CUZ18" s="343"/>
      <c r="CVA18" s="343"/>
      <c r="CVB18" s="343"/>
      <c r="CVC18" s="343"/>
      <c r="CVD18" s="343"/>
      <c r="CVE18" s="343"/>
      <c r="CVF18" s="343"/>
      <c r="CVG18" s="343"/>
      <c r="CVH18" s="343"/>
      <c r="CVI18" s="343"/>
      <c r="CVJ18" s="343"/>
      <c r="CVK18" s="343"/>
      <c r="CVL18" s="343"/>
      <c r="CVM18" s="343"/>
      <c r="CVN18" s="343"/>
      <c r="CVO18" s="343"/>
      <c r="CVP18" s="343"/>
      <c r="CVQ18" s="343"/>
      <c r="CVR18" s="343"/>
      <c r="CVS18" s="343"/>
      <c r="CVT18" s="343"/>
      <c r="CVU18" s="343"/>
      <c r="CVV18" s="343"/>
      <c r="CVW18" s="343"/>
      <c r="CVX18" s="343"/>
      <c r="CVY18" s="343"/>
      <c r="CVZ18" s="343"/>
      <c r="CWA18" s="343"/>
      <c r="CWB18" s="343"/>
      <c r="CWC18" s="343"/>
      <c r="CWD18" s="343"/>
      <c r="CWE18" s="343"/>
      <c r="CWF18" s="343"/>
      <c r="CWG18" s="343"/>
      <c r="CWH18" s="343"/>
      <c r="CWI18" s="343"/>
      <c r="CWJ18" s="343"/>
      <c r="CWK18" s="343"/>
      <c r="CWL18" s="343"/>
      <c r="CWM18" s="343"/>
      <c r="CWN18" s="343"/>
      <c r="CWO18" s="343"/>
      <c r="CWP18" s="343"/>
      <c r="CWQ18" s="343"/>
      <c r="CWR18" s="343"/>
      <c r="CWS18" s="343"/>
      <c r="CWT18" s="343"/>
      <c r="CWU18" s="343"/>
      <c r="CWV18" s="343"/>
      <c r="CWW18" s="343"/>
      <c r="CWX18" s="343"/>
      <c r="CWY18" s="343"/>
      <c r="CWZ18" s="343"/>
      <c r="CXA18" s="343"/>
      <c r="CXB18" s="343"/>
      <c r="CXC18" s="343"/>
      <c r="CXD18" s="343"/>
      <c r="CXE18" s="343"/>
      <c r="CXF18" s="343"/>
      <c r="CXG18" s="343"/>
      <c r="CXH18" s="343"/>
      <c r="CXI18" s="343"/>
      <c r="CXJ18" s="343"/>
      <c r="CXK18" s="343"/>
      <c r="CXL18" s="343"/>
      <c r="CXM18" s="343"/>
      <c r="CXN18" s="343"/>
      <c r="CXO18" s="343"/>
      <c r="CXP18" s="343"/>
      <c r="CXQ18" s="343"/>
      <c r="CXR18" s="343"/>
      <c r="CXS18" s="343"/>
      <c r="CXT18" s="343"/>
      <c r="CXU18" s="343"/>
      <c r="CXV18" s="343"/>
      <c r="CXW18" s="343"/>
      <c r="CXX18" s="343"/>
      <c r="CXY18" s="343"/>
      <c r="CXZ18" s="343"/>
      <c r="CYA18" s="343"/>
      <c r="CYB18" s="343"/>
      <c r="CYC18" s="343"/>
      <c r="CYD18" s="343"/>
      <c r="CYE18" s="343"/>
      <c r="CYF18" s="343"/>
      <c r="CYG18" s="343"/>
      <c r="CYH18" s="343"/>
      <c r="CYI18" s="343"/>
      <c r="CYJ18" s="343"/>
      <c r="CYK18" s="343"/>
      <c r="CYL18" s="343"/>
      <c r="CYM18" s="343"/>
      <c r="CYN18" s="343"/>
      <c r="CYO18" s="343"/>
      <c r="CYP18" s="343"/>
      <c r="CYQ18" s="343"/>
      <c r="CYR18" s="343"/>
      <c r="CYS18" s="343"/>
      <c r="CYT18" s="343"/>
      <c r="CYU18" s="343"/>
      <c r="CYV18" s="343"/>
      <c r="CYW18" s="343"/>
      <c r="CYX18" s="343"/>
      <c r="CYY18" s="343"/>
      <c r="CYZ18" s="343"/>
      <c r="CZA18" s="343"/>
      <c r="CZB18" s="343"/>
      <c r="CZC18" s="343"/>
      <c r="CZD18" s="343"/>
      <c r="CZE18" s="343"/>
      <c r="CZF18" s="343"/>
      <c r="CZG18" s="343"/>
      <c r="CZH18" s="343"/>
      <c r="CZI18" s="343"/>
      <c r="CZJ18" s="343"/>
      <c r="CZK18" s="343"/>
      <c r="CZL18" s="343"/>
      <c r="CZM18" s="343"/>
      <c r="CZN18" s="343"/>
      <c r="CZO18" s="343"/>
      <c r="CZP18" s="343"/>
      <c r="CZQ18" s="343"/>
      <c r="CZR18" s="343"/>
      <c r="CZS18" s="343"/>
      <c r="CZT18" s="343"/>
      <c r="CZU18" s="343"/>
      <c r="CZV18" s="343"/>
      <c r="CZW18" s="343"/>
      <c r="CZX18" s="343"/>
      <c r="CZY18" s="343"/>
      <c r="CZZ18" s="343"/>
      <c r="DAA18" s="343"/>
      <c r="DAB18" s="343"/>
      <c r="DAC18" s="343"/>
      <c r="DAD18" s="343"/>
      <c r="DAE18" s="343"/>
      <c r="DAF18" s="343"/>
      <c r="DAG18" s="343"/>
      <c r="DAH18" s="343"/>
      <c r="DAI18" s="343"/>
      <c r="DAJ18" s="343"/>
      <c r="DAK18" s="343"/>
      <c r="DAL18" s="343"/>
      <c r="DAM18" s="343"/>
      <c r="DAN18" s="343"/>
      <c r="DAO18" s="343"/>
      <c r="DAP18" s="343"/>
      <c r="DAQ18" s="343"/>
      <c r="DAR18" s="343"/>
      <c r="DAS18" s="343"/>
      <c r="DAT18" s="343"/>
      <c r="DAU18" s="343"/>
      <c r="DAV18" s="343"/>
      <c r="DAW18" s="343"/>
      <c r="DAX18" s="343"/>
      <c r="DAY18" s="343"/>
      <c r="DAZ18" s="343"/>
      <c r="DBA18" s="343"/>
      <c r="DBB18" s="343"/>
      <c r="DBC18" s="343"/>
      <c r="DBD18" s="343"/>
      <c r="DBE18" s="343"/>
      <c r="DBF18" s="343"/>
      <c r="DBG18" s="343"/>
      <c r="DBH18" s="343"/>
      <c r="DBI18" s="343"/>
      <c r="DBJ18" s="343"/>
      <c r="DBK18" s="343"/>
      <c r="DBL18" s="343"/>
      <c r="DBM18" s="343"/>
      <c r="DBN18" s="343"/>
      <c r="DBO18" s="343"/>
      <c r="DBP18" s="343"/>
      <c r="DBQ18" s="343"/>
      <c r="DBR18" s="343"/>
      <c r="DBS18" s="343"/>
      <c r="DBT18" s="343"/>
      <c r="DBU18" s="343"/>
      <c r="DBV18" s="343"/>
      <c r="DBW18" s="343"/>
      <c r="DBX18" s="343"/>
      <c r="DBY18" s="343"/>
      <c r="DBZ18" s="343"/>
      <c r="DCA18" s="343"/>
      <c r="DCB18" s="343"/>
      <c r="DCC18" s="343"/>
      <c r="DCD18" s="343"/>
      <c r="DCE18" s="343"/>
      <c r="DCF18" s="343"/>
      <c r="DCG18" s="343"/>
      <c r="DCH18" s="343"/>
      <c r="DCI18" s="343"/>
      <c r="DCJ18" s="343"/>
      <c r="DCK18" s="343"/>
      <c r="DCL18" s="343"/>
      <c r="DCM18" s="343"/>
      <c r="DCN18" s="343"/>
      <c r="DCO18" s="343"/>
      <c r="DCP18" s="343"/>
      <c r="DCQ18" s="343"/>
      <c r="DCR18" s="343"/>
      <c r="DCS18" s="343"/>
      <c r="DCT18" s="343"/>
      <c r="DCU18" s="343"/>
      <c r="DCV18" s="343"/>
      <c r="DCW18" s="343"/>
      <c r="DCX18" s="343"/>
      <c r="DCY18" s="343"/>
      <c r="DCZ18" s="343"/>
      <c r="DDA18" s="343"/>
      <c r="DDB18" s="343"/>
      <c r="DDC18" s="343"/>
      <c r="DDD18" s="343"/>
      <c r="DDE18" s="343"/>
      <c r="DDF18" s="343"/>
      <c r="DDG18" s="343"/>
      <c r="DDH18" s="343"/>
      <c r="DDI18" s="343"/>
      <c r="DDJ18" s="343"/>
      <c r="DDK18" s="343"/>
      <c r="DDL18" s="343"/>
      <c r="DDM18" s="343"/>
      <c r="DDN18" s="343"/>
      <c r="DDO18" s="343"/>
      <c r="DDP18" s="343"/>
      <c r="DDQ18" s="343"/>
      <c r="DDR18" s="343"/>
      <c r="DDS18" s="343"/>
      <c r="DDT18" s="343"/>
      <c r="DDU18" s="343"/>
      <c r="DDV18" s="343"/>
      <c r="DDW18" s="343"/>
      <c r="DDX18" s="343"/>
      <c r="DDY18" s="343"/>
      <c r="DDZ18" s="343"/>
      <c r="DEA18" s="343"/>
      <c r="DEB18" s="343"/>
      <c r="DEC18" s="343"/>
      <c r="DED18" s="343"/>
      <c r="DEE18" s="343"/>
      <c r="DEF18" s="343"/>
      <c r="DEG18" s="343"/>
      <c r="DEH18" s="343"/>
      <c r="DEI18" s="343"/>
      <c r="DEJ18" s="343"/>
      <c r="DEK18" s="343"/>
      <c r="DEL18" s="343"/>
      <c r="DEM18" s="343"/>
      <c r="DEN18" s="343"/>
      <c r="DEO18" s="343"/>
      <c r="DEP18" s="343"/>
      <c r="DEQ18" s="343"/>
      <c r="DER18" s="343"/>
      <c r="DES18" s="343"/>
      <c r="DET18" s="343"/>
      <c r="DEU18" s="343"/>
      <c r="DEV18" s="343"/>
      <c r="DEW18" s="343"/>
      <c r="DEX18" s="343"/>
      <c r="DEY18" s="343"/>
      <c r="DEZ18" s="343"/>
      <c r="DFA18" s="343"/>
      <c r="DFB18" s="343"/>
      <c r="DFC18" s="343"/>
      <c r="DFD18" s="343"/>
      <c r="DFE18" s="343"/>
      <c r="DFF18" s="343"/>
      <c r="DFG18" s="343"/>
      <c r="DFH18" s="343"/>
      <c r="DFI18" s="343"/>
      <c r="DFJ18" s="343"/>
      <c r="DFK18" s="343"/>
      <c r="DFL18" s="343"/>
      <c r="DFM18" s="343"/>
      <c r="DFN18" s="343"/>
      <c r="DFO18" s="343"/>
      <c r="DFP18" s="343"/>
      <c r="DFQ18" s="343"/>
      <c r="DFR18" s="343"/>
      <c r="DFS18" s="343"/>
      <c r="DFT18" s="343"/>
      <c r="DFU18" s="343"/>
      <c r="DFV18" s="343"/>
      <c r="DFW18" s="343"/>
      <c r="DFX18" s="343"/>
      <c r="DFY18" s="343"/>
      <c r="DFZ18" s="343"/>
      <c r="DGA18" s="343"/>
      <c r="DGB18" s="343"/>
      <c r="DGC18" s="343"/>
      <c r="DGD18" s="343"/>
      <c r="DGE18" s="343"/>
      <c r="DGF18" s="343"/>
      <c r="DGG18" s="343"/>
      <c r="DGH18" s="343"/>
      <c r="DGI18" s="343"/>
      <c r="DGJ18" s="343"/>
      <c r="DGK18" s="343"/>
      <c r="DGL18" s="343"/>
      <c r="DGM18" s="343"/>
      <c r="DGN18" s="343"/>
      <c r="DGO18" s="343"/>
      <c r="DGP18" s="343"/>
      <c r="DGQ18" s="343"/>
      <c r="DGR18" s="343"/>
      <c r="DGS18" s="343"/>
      <c r="DGT18" s="343"/>
      <c r="DGU18" s="343"/>
      <c r="DGV18" s="343"/>
      <c r="DGW18" s="343"/>
      <c r="DGX18" s="343"/>
      <c r="DGY18" s="343"/>
      <c r="DGZ18" s="343"/>
      <c r="DHA18" s="343"/>
      <c r="DHB18" s="343"/>
      <c r="DHC18" s="343"/>
      <c r="DHD18" s="343"/>
      <c r="DHE18" s="343"/>
      <c r="DHF18" s="343"/>
      <c r="DHG18" s="343"/>
      <c r="DHH18" s="343"/>
      <c r="DHI18" s="343"/>
      <c r="DHJ18" s="343"/>
      <c r="DHK18" s="343"/>
      <c r="DHL18" s="343"/>
      <c r="DHM18" s="343"/>
      <c r="DHN18" s="343"/>
      <c r="DHO18" s="343"/>
      <c r="DHP18" s="343"/>
      <c r="DHQ18" s="343"/>
      <c r="DHR18" s="343"/>
      <c r="DHS18" s="343"/>
      <c r="DHT18" s="343"/>
      <c r="DHU18" s="343"/>
      <c r="DHV18" s="343"/>
      <c r="DHW18" s="343"/>
      <c r="DHX18" s="343"/>
      <c r="DHY18" s="343"/>
      <c r="DHZ18" s="343"/>
      <c r="DIA18" s="343"/>
      <c r="DIB18" s="343"/>
      <c r="DIC18" s="343"/>
      <c r="DID18" s="343"/>
      <c r="DIE18" s="343"/>
      <c r="DIF18" s="343"/>
      <c r="DIG18" s="343"/>
      <c r="DIH18" s="343"/>
      <c r="DII18" s="343"/>
      <c r="DIJ18" s="343"/>
      <c r="DIK18" s="343"/>
      <c r="DIL18" s="343"/>
      <c r="DIM18" s="343"/>
      <c r="DIN18" s="343"/>
      <c r="DIO18" s="343"/>
      <c r="DIP18" s="343"/>
      <c r="DIQ18" s="343"/>
      <c r="DIR18" s="343"/>
      <c r="DIS18" s="343"/>
      <c r="DIT18" s="343"/>
      <c r="DIU18" s="343"/>
      <c r="DIV18" s="343"/>
      <c r="DIW18" s="343"/>
      <c r="DIX18" s="343"/>
      <c r="DIY18" s="343"/>
      <c r="DIZ18" s="343"/>
      <c r="DJA18" s="343"/>
      <c r="DJB18" s="343"/>
      <c r="DJC18" s="343"/>
      <c r="DJD18" s="343"/>
      <c r="DJE18" s="343"/>
      <c r="DJF18" s="343"/>
      <c r="DJG18" s="343"/>
      <c r="DJH18" s="343"/>
      <c r="DJI18" s="343"/>
      <c r="DJJ18" s="343"/>
      <c r="DJK18" s="343"/>
      <c r="DJL18" s="343"/>
      <c r="DJM18" s="343"/>
      <c r="DJN18" s="343"/>
      <c r="DJO18" s="343"/>
      <c r="DJP18" s="343"/>
      <c r="DJQ18" s="343"/>
      <c r="DJR18" s="343"/>
      <c r="DJS18" s="343"/>
      <c r="DJT18" s="343"/>
      <c r="DJU18" s="343"/>
      <c r="DJV18" s="343"/>
      <c r="DJW18" s="343"/>
      <c r="DJX18" s="343"/>
      <c r="DJY18" s="343"/>
      <c r="DJZ18" s="343"/>
      <c r="DKA18" s="343"/>
      <c r="DKB18" s="343"/>
      <c r="DKC18" s="343"/>
      <c r="DKD18" s="343"/>
      <c r="DKE18" s="343"/>
      <c r="DKF18" s="343"/>
      <c r="DKG18" s="343"/>
      <c r="DKH18" s="343"/>
      <c r="DKI18" s="343"/>
      <c r="DKJ18" s="343"/>
      <c r="DKK18" s="343"/>
      <c r="DKL18" s="343"/>
      <c r="DKM18" s="343"/>
      <c r="DKN18" s="343"/>
      <c r="DKO18" s="343"/>
      <c r="DKP18" s="343"/>
      <c r="DKQ18" s="343"/>
      <c r="DKR18" s="343"/>
      <c r="DKS18" s="343"/>
      <c r="DKT18" s="343"/>
      <c r="DKU18" s="343"/>
      <c r="DKV18" s="343"/>
      <c r="DKW18" s="343"/>
      <c r="DKX18" s="343"/>
      <c r="DKY18" s="343"/>
      <c r="DKZ18" s="343"/>
      <c r="DLA18" s="343"/>
      <c r="DLB18" s="343"/>
      <c r="DLC18" s="343"/>
      <c r="DLD18" s="343"/>
      <c r="DLE18" s="343"/>
      <c r="DLF18" s="343"/>
      <c r="DLG18" s="343"/>
      <c r="DLH18" s="343"/>
      <c r="DLI18" s="343"/>
      <c r="DLJ18" s="343"/>
      <c r="DLK18" s="343"/>
      <c r="DLL18" s="343"/>
      <c r="DLM18" s="343"/>
      <c r="DLN18" s="343"/>
      <c r="DLO18" s="343"/>
      <c r="DLP18" s="343"/>
      <c r="DLQ18" s="343"/>
      <c r="DLR18" s="343"/>
      <c r="DLS18" s="343"/>
      <c r="DLT18" s="343"/>
      <c r="DLU18" s="343"/>
      <c r="DLV18" s="343"/>
      <c r="DLW18" s="343"/>
      <c r="DLX18" s="343"/>
      <c r="DLY18" s="343"/>
      <c r="DLZ18" s="343"/>
      <c r="DMA18" s="343"/>
      <c r="DMB18" s="343"/>
      <c r="DMC18" s="343"/>
      <c r="DMD18" s="343"/>
      <c r="DME18" s="343"/>
      <c r="DMF18" s="343"/>
      <c r="DMG18" s="343"/>
      <c r="DMH18" s="343"/>
      <c r="DMI18" s="343"/>
      <c r="DMJ18" s="343"/>
      <c r="DMK18" s="343"/>
      <c r="DML18" s="343"/>
      <c r="DMM18" s="343"/>
      <c r="DMN18" s="343"/>
      <c r="DMO18" s="343"/>
      <c r="DMP18" s="343"/>
      <c r="DMQ18" s="343"/>
      <c r="DMR18" s="343"/>
      <c r="DMS18" s="343"/>
      <c r="DMT18" s="343"/>
      <c r="DMU18" s="343"/>
      <c r="DMV18" s="343"/>
      <c r="DMW18" s="343"/>
      <c r="DMX18" s="343"/>
      <c r="DMY18" s="343"/>
      <c r="DMZ18" s="343"/>
      <c r="DNA18" s="343"/>
      <c r="DNB18" s="343"/>
      <c r="DNC18" s="343"/>
      <c r="DND18" s="343"/>
      <c r="DNE18" s="343"/>
      <c r="DNF18" s="343"/>
      <c r="DNG18" s="343"/>
      <c r="DNH18" s="343"/>
      <c r="DNI18" s="343"/>
      <c r="DNJ18" s="343"/>
      <c r="DNK18" s="343"/>
      <c r="DNL18" s="343"/>
      <c r="DNM18" s="343"/>
      <c r="DNN18" s="343"/>
      <c r="DNO18" s="343"/>
      <c r="DNP18" s="343"/>
      <c r="DNQ18" s="343"/>
      <c r="DNR18" s="343"/>
      <c r="DNS18" s="343"/>
      <c r="DNT18" s="343"/>
      <c r="DNU18" s="343"/>
      <c r="DNV18" s="343"/>
      <c r="DNW18" s="343"/>
      <c r="DNX18" s="343"/>
      <c r="DNY18" s="343"/>
      <c r="DNZ18" s="343"/>
      <c r="DOA18" s="343"/>
      <c r="DOB18" s="343"/>
      <c r="DOC18" s="343"/>
      <c r="DOD18" s="343"/>
      <c r="DOE18" s="343"/>
      <c r="DOF18" s="343"/>
      <c r="DOG18" s="343"/>
      <c r="DOH18" s="343"/>
      <c r="DOI18" s="343"/>
      <c r="DOJ18" s="343"/>
      <c r="DOK18" s="343"/>
      <c r="DOL18" s="343"/>
      <c r="DOM18" s="343"/>
      <c r="DON18" s="343"/>
      <c r="DOO18" s="343"/>
      <c r="DOP18" s="343"/>
      <c r="DOQ18" s="343"/>
      <c r="DOR18" s="343"/>
      <c r="DOS18" s="343"/>
      <c r="DOT18" s="343"/>
      <c r="DOU18" s="343"/>
      <c r="DOV18" s="343"/>
      <c r="DOW18" s="343"/>
      <c r="DOX18" s="343"/>
      <c r="DOY18" s="343"/>
      <c r="DOZ18" s="343"/>
      <c r="DPA18" s="343"/>
      <c r="DPB18" s="343"/>
      <c r="DPC18" s="343"/>
      <c r="DPD18" s="343"/>
      <c r="DPE18" s="343"/>
      <c r="DPF18" s="343"/>
      <c r="DPG18" s="343"/>
      <c r="DPH18" s="343"/>
      <c r="DPI18" s="343"/>
      <c r="DPJ18" s="343"/>
      <c r="DPK18" s="343"/>
      <c r="DPL18" s="343"/>
      <c r="DPM18" s="343"/>
      <c r="DPN18" s="343"/>
      <c r="DPO18" s="343"/>
      <c r="DPP18" s="343"/>
      <c r="DPQ18" s="343"/>
      <c r="DPR18" s="343"/>
      <c r="DPS18" s="343"/>
      <c r="DPT18" s="343"/>
      <c r="DPU18" s="343"/>
      <c r="DPV18" s="343"/>
      <c r="DPW18" s="343"/>
      <c r="DPX18" s="343"/>
      <c r="DPY18" s="343"/>
      <c r="DPZ18" s="343"/>
      <c r="DQA18" s="343"/>
      <c r="DQB18" s="343"/>
      <c r="DQC18" s="343"/>
      <c r="DQD18" s="343"/>
      <c r="DQE18" s="343"/>
      <c r="DQF18" s="343"/>
      <c r="DQG18" s="343"/>
      <c r="DQH18" s="343"/>
      <c r="DQI18" s="343"/>
      <c r="DQJ18" s="343"/>
      <c r="DQK18" s="343"/>
      <c r="DQL18" s="343"/>
      <c r="DQM18" s="343"/>
      <c r="DQN18" s="343"/>
      <c r="DQO18" s="343"/>
      <c r="DQP18" s="343"/>
      <c r="DQQ18" s="343"/>
      <c r="DQR18" s="343"/>
      <c r="DQS18" s="343"/>
      <c r="DQT18" s="343"/>
      <c r="DQU18" s="343"/>
      <c r="DQV18" s="343"/>
      <c r="DQW18" s="343"/>
      <c r="DQX18" s="343"/>
      <c r="DQY18" s="343"/>
      <c r="DQZ18" s="343"/>
      <c r="DRA18" s="343"/>
      <c r="DRB18" s="343"/>
      <c r="DRC18" s="343"/>
      <c r="DRD18" s="343"/>
      <c r="DRE18" s="343"/>
      <c r="DRF18" s="343"/>
      <c r="DRG18" s="343"/>
      <c r="DRH18" s="343"/>
      <c r="DRI18" s="343"/>
      <c r="DRJ18" s="343"/>
      <c r="DRK18" s="343"/>
      <c r="DRL18" s="343"/>
      <c r="DRM18" s="343"/>
      <c r="DRN18" s="343"/>
      <c r="DRO18" s="343"/>
      <c r="DRP18" s="343"/>
      <c r="DRQ18" s="343"/>
      <c r="DRR18" s="343"/>
      <c r="DRS18" s="343"/>
      <c r="DRT18" s="343"/>
      <c r="DRU18" s="343"/>
      <c r="DRV18" s="343"/>
      <c r="DRW18" s="343"/>
      <c r="DRX18" s="343"/>
      <c r="DRY18" s="343"/>
      <c r="DRZ18" s="343"/>
      <c r="DSA18" s="343"/>
      <c r="DSB18" s="343"/>
      <c r="DSC18" s="343"/>
      <c r="DSD18" s="343"/>
      <c r="DSE18" s="343"/>
      <c r="DSF18" s="343"/>
      <c r="DSG18" s="343"/>
      <c r="DSH18" s="343"/>
      <c r="DSI18" s="343"/>
      <c r="DSJ18" s="343"/>
      <c r="DSK18" s="343"/>
      <c r="DSL18" s="343"/>
      <c r="DSM18" s="343"/>
      <c r="DSN18" s="343"/>
      <c r="DSO18" s="343"/>
      <c r="DSP18" s="343"/>
      <c r="DSQ18" s="343"/>
      <c r="DSR18" s="343"/>
      <c r="DSS18" s="343"/>
      <c r="DST18" s="343"/>
      <c r="DSU18" s="343"/>
      <c r="DSV18" s="343"/>
      <c r="DSW18" s="343"/>
      <c r="DSX18" s="343"/>
      <c r="DSY18" s="343"/>
      <c r="DSZ18" s="343"/>
      <c r="DTA18" s="343"/>
      <c r="DTB18" s="343"/>
      <c r="DTC18" s="343"/>
      <c r="DTD18" s="343"/>
      <c r="DTE18" s="343"/>
      <c r="DTF18" s="343"/>
      <c r="DTG18" s="343"/>
      <c r="DTH18" s="343"/>
      <c r="DTI18" s="343"/>
      <c r="DTJ18" s="343"/>
      <c r="DTK18" s="343"/>
      <c r="DTL18" s="343"/>
      <c r="DTM18" s="343"/>
      <c r="DTN18" s="343"/>
      <c r="DTO18" s="343"/>
      <c r="DTP18" s="343"/>
      <c r="DTQ18" s="343"/>
      <c r="DTR18" s="343"/>
      <c r="DTS18" s="343"/>
      <c r="DTT18" s="343"/>
      <c r="DTU18" s="343"/>
      <c r="DTV18" s="343"/>
      <c r="DTW18" s="343"/>
      <c r="DTX18" s="343"/>
      <c r="DTY18" s="343"/>
      <c r="DTZ18" s="343"/>
      <c r="DUA18" s="343"/>
      <c r="DUB18" s="343"/>
      <c r="DUC18" s="343"/>
      <c r="DUD18" s="343"/>
      <c r="DUE18" s="343"/>
      <c r="DUF18" s="343"/>
      <c r="DUG18" s="343"/>
      <c r="DUH18" s="343"/>
      <c r="DUI18" s="343"/>
      <c r="DUJ18" s="343"/>
      <c r="DUK18" s="343"/>
      <c r="DUL18" s="343"/>
      <c r="DUM18" s="343"/>
      <c r="DUN18" s="343"/>
      <c r="DUO18" s="343"/>
      <c r="DUP18" s="343"/>
      <c r="DUQ18" s="343"/>
      <c r="DUR18" s="343"/>
      <c r="DUS18" s="343"/>
      <c r="DUT18" s="343"/>
      <c r="DUU18" s="343"/>
      <c r="DUV18" s="343"/>
      <c r="DUW18" s="343"/>
      <c r="DUX18" s="343"/>
      <c r="DUY18" s="343"/>
      <c r="DUZ18" s="343"/>
      <c r="DVA18" s="343"/>
      <c r="DVB18" s="343"/>
      <c r="DVC18" s="343"/>
      <c r="DVD18" s="343"/>
      <c r="DVE18" s="343"/>
      <c r="DVF18" s="343"/>
      <c r="DVG18" s="343"/>
      <c r="DVH18" s="343"/>
      <c r="DVI18" s="343"/>
      <c r="DVJ18" s="343"/>
      <c r="DVK18" s="343"/>
      <c r="DVL18" s="343"/>
      <c r="DVM18" s="343"/>
      <c r="DVN18" s="343"/>
      <c r="DVO18" s="343"/>
      <c r="DVP18" s="343"/>
      <c r="DVQ18" s="343"/>
      <c r="DVR18" s="343"/>
      <c r="DVS18" s="343"/>
      <c r="DVT18" s="343"/>
      <c r="DVU18" s="343"/>
      <c r="DVV18" s="343"/>
      <c r="DVW18" s="343"/>
      <c r="DVX18" s="343"/>
      <c r="DVY18" s="343"/>
      <c r="DVZ18" s="343"/>
      <c r="DWA18" s="343"/>
      <c r="DWB18" s="343"/>
      <c r="DWC18" s="343"/>
      <c r="DWD18" s="343"/>
      <c r="DWE18" s="343"/>
      <c r="DWF18" s="343"/>
      <c r="DWG18" s="343"/>
      <c r="DWH18" s="343"/>
      <c r="DWI18" s="343"/>
      <c r="DWJ18" s="343"/>
      <c r="DWK18" s="343"/>
      <c r="DWL18" s="343"/>
      <c r="DWM18" s="343"/>
      <c r="DWN18" s="343"/>
      <c r="DWO18" s="343"/>
      <c r="DWP18" s="343"/>
      <c r="DWQ18" s="343"/>
      <c r="DWR18" s="343"/>
      <c r="DWS18" s="343"/>
      <c r="DWT18" s="343"/>
      <c r="DWU18" s="343"/>
      <c r="DWV18" s="343"/>
      <c r="DWW18" s="343"/>
      <c r="DWX18" s="343"/>
      <c r="DWY18" s="343"/>
      <c r="DWZ18" s="343"/>
      <c r="DXA18" s="343"/>
      <c r="DXB18" s="343"/>
      <c r="DXC18" s="343"/>
      <c r="DXD18" s="343"/>
      <c r="DXE18" s="343"/>
      <c r="DXF18" s="343"/>
      <c r="DXG18" s="343"/>
      <c r="DXH18" s="343"/>
      <c r="DXI18" s="343"/>
      <c r="DXJ18" s="343"/>
      <c r="DXK18" s="343"/>
      <c r="DXL18" s="343"/>
      <c r="DXM18" s="343"/>
      <c r="DXN18" s="343"/>
      <c r="DXO18" s="343"/>
      <c r="DXP18" s="343"/>
      <c r="DXQ18" s="343"/>
      <c r="DXR18" s="343"/>
      <c r="DXS18" s="343"/>
      <c r="DXT18" s="343"/>
      <c r="DXU18" s="343"/>
      <c r="DXV18" s="343"/>
      <c r="DXW18" s="343"/>
      <c r="DXX18" s="343"/>
      <c r="DXY18" s="343"/>
      <c r="DXZ18" s="343"/>
      <c r="DYA18" s="343"/>
      <c r="DYB18" s="343"/>
      <c r="DYC18" s="343"/>
      <c r="DYD18" s="343"/>
      <c r="DYE18" s="343"/>
      <c r="DYF18" s="343"/>
      <c r="DYG18" s="343"/>
      <c r="DYH18" s="343"/>
      <c r="DYI18" s="343"/>
      <c r="DYJ18" s="343"/>
      <c r="DYK18" s="343"/>
      <c r="DYL18" s="343"/>
      <c r="DYM18" s="343"/>
      <c r="DYN18" s="343"/>
      <c r="DYO18" s="343"/>
      <c r="DYP18" s="343"/>
      <c r="DYQ18" s="343"/>
      <c r="DYR18" s="343"/>
      <c r="DYS18" s="343"/>
      <c r="DYT18" s="343"/>
      <c r="DYU18" s="343"/>
      <c r="DYV18" s="343"/>
      <c r="DYW18" s="343"/>
      <c r="DYX18" s="343"/>
      <c r="DYY18" s="343"/>
      <c r="DYZ18" s="343"/>
      <c r="DZA18" s="343"/>
      <c r="DZB18" s="343"/>
      <c r="DZC18" s="343"/>
      <c r="DZD18" s="343"/>
      <c r="DZE18" s="343"/>
      <c r="DZF18" s="343"/>
      <c r="DZG18" s="343"/>
      <c r="DZH18" s="343"/>
      <c r="DZI18" s="343"/>
      <c r="DZJ18" s="343"/>
      <c r="DZK18" s="343"/>
      <c r="DZL18" s="343"/>
      <c r="DZM18" s="343"/>
      <c r="DZN18" s="343"/>
      <c r="DZO18" s="343"/>
      <c r="DZP18" s="343"/>
      <c r="DZQ18" s="343"/>
      <c r="DZR18" s="343"/>
      <c r="DZS18" s="343"/>
      <c r="DZT18" s="343"/>
      <c r="DZU18" s="343"/>
      <c r="DZV18" s="343"/>
      <c r="DZW18" s="343"/>
      <c r="DZX18" s="343"/>
      <c r="DZY18" s="343"/>
      <c r="DZZ18" s="343"/>
      <c r="EAA18" s="343"/>
      <c r="EAB18" s="343"/>
      <c r="EAC18" s="343"/>
      <c r="EAD18" s="343"/>
      <c r="EAE18" s="343"/>
      <c r="EAF18" s="343"/>
      <c r="EAG18" s="343"/>
      <c r="EAH18" s="343"/>
      <c r="EAI18" s="343"/>
      <c r="EAJ18" s="343"/>
      <c r="EAK18" s="343"/>
      <c r="EAL18" s="343"/>
      <c r="EAM18" s="343"/>
      <c r="EAN18" s="343"/>
      <c r="EAO18" s="343"/>
      <c r="EAP18" s="343"/>
      <c r="EAQ18" s="343"/>
      <c r="EAR18" s="343"/>
      <c r="EAS18" s="343"/>
      <c r="EAT18" s="343"/>
      <c r="EAU18" s="343"/>
      <c r="EAV18" s="343"/>
      <c r="EAW18" s="343"/>
      <c r="EAX18" s="343"/>
      <c r="EAY18" s="343"/>
      <c r="EAZ18" s="343"/>
      <c r="EBA18" s="343"/>
      <c r="EBB18" s="343"/>
      <c r="EBC18" s="343"/>
      <c r="EBD18" s="343"/>
      <c r="EBE18" s="343"/>
      <c r="EBF18" s="343"/>
      <c r="EBG18" s="343"/>
      <c r="EBH18" s="343"/>
      <c r="EBI18" s="343"/>
      <c r="EBJ18" s="343"/>
      <c r="EBK18" s="343"/>
      <c r="EBL18" s="343"/>
      <c r="EBM18" s="343"/>
      <c r="EBN18" s="343"/>
      <c r="EBO18" s="343"/>
      <c r="EBP18" s="343"/>
      <c r="EBQ18" s="343"/>
      <c r="EBR18" s="343"/>
      <c r="EBS18" s="343"/>
      <c r="EBT18" s="343"/>
      <c r="EBU18" s="343"/>
      <c r="EBV18" s="343"/>
      <c r="EBW18" s="343"/>
      <c r="EBX18" s="343"/>
      <c r="EBY18" s="343"/>
      <c r="EBZ18" s="343"/>
      <c r="ECA18" s="343"/>
      <c r="ECB18" s="343"/>
      <c r="ECC18" s="343"/>
      <c r="ECD18" s="343"/>
      <c r="ECE18" s="343"/>
      <c r="ECF18" s="343"/>
      <c r="ECG18" s="343"/>
      <c r="ECH18" s="343"/>
      <c r="ECI18" s="343"/>
      <c r="ECJ18" s="343"/>
      <c r="ECK18" s="343"/>
      <c r="ECL18" s="343"/>
      <c r="ECM18" s="343"/>
      <c r="ECN18" s="343"/>
      <c r="ECO18" s="343"/>
      <c r="ECP18" s="343"/>
      <c r="ECQ18" s="343"/>
      <c r="ECR18" s="343"/>
      <c r="ECS18" s="343"/>
      <c r="ECT18" s="343"/>
      <c r="ECU18" s="343"/>
      <c r="ECV18" s="343"/>
      <c r="ECW18" s="343"/>
      <c r="ECX18" s="343"/>
      <c r="ECY18" s="343"/>
      <c r="ECZ18" s="343"/>
      <c r="EDA18" s="343"/>
      <c r="EDB18" s="343"/>
      <c r="EDC18" s="343"/>
      <c r="EDD18" s="343"/>
      <c r="EDE18" s="343"/>
      <c r="EDF18" s="343"/>
      <c r="EDG18" s="343"/>
      <c r="EDH18" s="343"/>
      <c r="EDI18" s="343"/>
      <c r="EDJ18" s="343"/>
      <c r="EDK18" s="343"/>
      <c r="EDL18" s="343"/>
      <c r="EDM18" s="343"/>
      <c r="EDN18" s="343"/>
      <c r="EDO18" s="343"/>
      <c r="EDP18" s="343"/>
      <c r="EDQ18" s="343"/>
      <c r="EDR18" s="343"/>
      <c r="EDS18" s="343"/>
      <c r="EDT18" s="343"/>
      <c r="EDU18" s="343"/>
      <c r="EDV18" s="343"/>
      <c r="EDW18" s="343"/>
      <c r="EDX18" s="343"/>
      <c r="EDY18" s="343"/>
      <c r="EDZ18" s="343"/>
      <c r="EEA18" s="343"/>
      <c r="EEB18" s="343"/>
      <c r="EEC18" s="343"/>
      <c r="EED18" s="343"/>
      <c r="EEE18" s="343"/>
      <c r="EEF18" s="343"/>
      <c r="EEG18" s="343"/>
      <c r="EEH18" s="343"/>
      <c r="EEI18" s="343"/>
      <c r="EEJ18" s="343"/>
      <c r="EEK18" s="343"/>
      <c r="EEL18" s="343"/>
      <c r="EEM18" s="343"/>
      <c r="EEN18" s="343"/>
      <c r="EEO18" s="343"/>
      <c r="EEP18" s="343"/>
      <c r="EEQ18" s="343"/>
      <c r="EER18" s="343"/>
      <c r="EES18" s="343"/>
      <c r="EET18" s="343"/>
      <c r="EEU18" s="343"/>
      <c r="EEV18" s="343"/>
      <c r="EEW18" s="343"/>
      <c r="EEX18" s="343"/>
      <c r="EEY18" s="343"/>
      <c r="EEZ18" s="343"/>
      <c r="EFA18" s="343"/>
      <c r="EFB18" s="343"/>
      <c r="EFC18" s="343"/>
      <c r="EFD18" s="343"/>
      <c r="EFE18" s="343"/>
      <c r="EFF18" s="343"/>
      <c r="EFG18" s="343"/>
      <c r="EFH18" s="343"/>
      <c r="EFI18" s="343"/>
      <c r="EFJ18" s="343"/>
      <c r="EFK18" s="343"/>
      <c r="EFL18" s="343"/>
      <c r="EFM18" s="343"/>
      <c r="EFN18" s="343"/>
      <c r="EFO18" s="343"/>
      <c r="EFP18" s="343"/>
      <c r="EFQ18" s="343"/>
      <c r="EFR18" s="343"/>
      <c r="EFS18" s="343"/>
      <c r="EFT18" s="343"/>
      <c r="EFU18" s="343"/>
      <c r="EFV18" s="343"/>
      <c r="EFW18" s="343"/>
      <c r="EFX18" s="343"/>
      <c r="EFY18" s="343"/>
      <c r="EFZ18" s="343"/>
      <c r="EGA18" s="343"/>
      <c r="EGB18" s="343"/>
      <c r="EGC18" s="343"/>
      <c r="EGD18" s="343"/>
      <c r="EGE18" s="343"/>
      <c r="EGF18" s="343"/>
      <c r="EGG18" s="343"/>
      <c r="EGH18" s="343"/>
      <c r="EGI18" s="343"/>
      <c r="EGJ18" s="343"/>
      <c r="EGK18" s="343"/>
      <c r="EGL18" s="343"/>
      <c r="EGM18" s="343"/>
      <c r="EGN18" s="343"/>
      <c r="EGO18" s="343"/>
      <c r="EGP18" s="343"/>
      <c r="EGQ18" s="343"/>
      <c r="EGR18" s="343"/>
      <c r="EGS18" s="343"/>
      <c r="EGT18" s="343"/>
      <c r="EGU18" s="343"/>
      <c r="EGV18" s="343"/>
      <c r="EGW18" s="343"/>
      <c r="EGX18" s="343"/>
      <c r="EGY18" s="343"/>
      <c r="EGZ18" s="343"/>
      <c r="EHA18" s="343"/>
      <c r="EHB18" s="343"/>
      <c r="EHC18" s="343"/>
      <c r="EHD18" s="343"/>
      <c r="EHE18" s="343"/>
      <c r="EHF18" s="343"/>
      <c r="EHG18" s="343"/>
      <c r="EHH18" s="343"/>
      <c r="EHI18" s="343"/>
      <c r="EHJ18" s="343"/>
      <c r="EHK18" s="343"/>
      <c r="EHL18" s="343"/>
      <c r="EHM18" s="343"/>
      <c r="EHN18" s="343"/>
      <c r="EHO18" s="343"/>
      <c r="EHP18" s="343"/>
      <c r="EHQ18" s="343"/>
      <c r="EHR18" s="343"/>
      <c r="EHS18" s="343"/>
      <c r="EHT18" s="343"/>
      <c r="EHU18" s="343"/>
      <c r="EHV18" s="343"/>
      <c r="EHW18" s="343"/>
      <c r="EHX18" s="343"/>
      <c r="EHY18" s="343"/>
      <c r="EHZ18" s="343"/>
      <c r="EIA18" s="343"/>
      <c r="EIB18" s="343"/>
      <c r="EIC18" s="343"/>
      <c r="EID18" s="343"/>
      <c r="EIE18" s="343"/>
      <c r="EIF18" s="343"/>
      <c r="EIG18" s="343"/>
      <c r="EIH18" s="343"/>
      <c r="EII18" s="343"/>
      <c r="EIJ18" s="343"/>
      <c r="EIK18" s="343"/>
      <c r="EIL18" s="343"/>
      <c r="EIM18" s="343"/>
      <c r="EIN18" s="343"/>
      <c r="EIO18" s="343"/>
      <c r="EIP18" s="343"/>
      <c r="EIQ18" s="343"/>
      <c r="EIR18" s="343"/>
      <c r="EIS18" s="343"/>
      <c r="EIT18" s="343"/>
      <c r="EIU18" s="343"/>
      <c r="EIV18" s="343"/>
      <c r="EIW18" s="343"/>
      <c r="EIX18" s="343"/>
      <c r="EIY18" s="343"/>
      <c r="EIZ18" s="343"/>
      <c r="EJA18" s="343"/>
      <c r="EJB18" s="343"/>
      <c r="EJC18" s="343"/>
      <c r="EJD18" s="343"/>
      <c r="EJE18" s="343"/>
      <c r="EJF18" s="343"/>
      <c r="EJG18" s="343"/>
      <c r="EJH18" s="343"/>
      <c r="EJI18" s="343"/>
      <c r="EJJ18" s="343"/>
      <c r="EJK18" s="343"/>
      <c r="EJL18" s="343"/>
      <c r="EJM18" s="343"/>
      <c r="EJN18" s="343"/>
      <c r="EJO18" s="343"/>
      <c r="EJP18" s="343"/>
      <c r="EJQ18" s="343"/>
      <c r="EJR18" s="343"/>
      <c r="EJS18" s="343"/>
      <c r="EJT18" s="343"/>
      <c r="EJU18" s="343"/>
      <c r="EJV18" s="343"/>
      <c r="EJW18" s="343"/>
      <c r="EJX18" s="343"/>
      <c r="EJY18" s="343"/>
      <c r="EJZ18" s="343"/>
      <c r="EKA18" s="343"/>
      <c r="EKB18" s="343"/>
      <c r="EKC18" s="343"/>
      <c r="EKD18" s="343"/>
      <c r="EKE18" s="343"/>
      <c r="EKF18" s="343"/>
      <c r="EKG18" s="343"/>
      <c r="EKH18" s="343"/>
      <c r="EKI18" s="343"/>
      <c r="EKJ18" s="343"/>
      <c r="EKK18" s="343"/>
      <c r="EKL18" s="343"/>
      <c r="EKM18" s="343"/>
      <c r="EKN18" s="343"/>
      <c r="EKO18" s="343"/>
      <c r="EKP18" s="343"/>
      <c r="EKQ18" s="343"/>
      <c r="EKR18" s="343"/>
      <c r="EKS18" s="343"/>
      <c r="EKT18" s="343"/>
      <c r="EKU18" s="343"/>
      <c r="EKV18" s="343"/>
      <c r="EKW18" s="343"/>
      <c r="EKX18" s="343"/>
      <c r="EKY18" s="343"/>
      <c r="EKZ18" s="343"/>
      <c r="ELA18" s="343"/>
      <c r="ELB18" s="343"/>
      <c r="ELC18" s="343"/>
      <c r="ELD18" s="343"/>
      <c r="ELE18" s="343"/>
      <c r="ELF18" s="343"/>
      <c r="ELG18" s="343"/>
      <c r="ELH18" s="343"/>
      <c r="ELI18" s="343"/>
      <c r="ELJ18" s="343"/>
      <c r="ELK18" s="343"/>
      <c r="ELL18" s="343"/>
      <c r="ELM18" s="343"/>
      <c r="ELN18" s="343"/>
      <c r="ELO18" s="343"/>
      <c r="ELP18" s="343"/>
      <c r="ELQ18" s="343"/>
      <c r="ELR18" s="343"/>
      <c r="ELS18" s="343"/>
      <c r="ELT18" s="343"/>
      <c r="ELU18" s="343"/>
      <c r="ELV18" s="343"/>
      <c r="ELW18" s="343"/>
      <c r="ELX18" s="343"/>
      <c r="ELY18" s="343"/>
      <c r="ELZ18" s="343"/>
      <c r="EMA18" s="343"/>
      <c r="EMB18" s="343"/>
      <c r="EMC18" s="343"/>
      <c r="EMD18" s="343"/>
      <c r="EME18" s="343"/>
      <c r="EMF18" s="343"/>
      <c r="EMG18" s="343"/>
      <c r="EMH18" s="343"/>
      <c r="EMI18" s="343"/>
      <c r="EMJ18" s="343"/>
      <c r="EMK18" s="343"/>
      <c r="EML18" s="343"/>
      <c r="EMM18" s="343"/>
      <c r="EMN18" s="343"/>
      <c r="EMO18" s="343"/>
      <c r="EMP18" s="343"/>
      <c r="EMQ18" s="343"/>
      <c r="EMR18" s="343"/>
      <c r="EMS18" s="343"/>
      <c r="EMT18" s="343"/>
      <c r="EMU18" s="343"/>
      <c r="EMV18" s="343"/>
      <c r="EMW18" s="343"/>
      <c r="EMX18" s="343"/>
      <c r="EMY18" s="343"/>
      <c r="EMZ18" s="343"/>
      <c r="ENA18" s="343"/>
      <c r="ENB18" s="343"/>
      <c r="ENC18" s="343"/>
      <c r="END18" s="343"/>
      <c r="ENE18" s="343"/>
      <c r="ENF18" s="343"/>
      <c r="ENG18" s="343"/>
      <c r="ENH18" s="343"/>
      <c r="ENI18" s="343"/>
      <c r="ENJ18" s="343"/>
      <c r="ENK18" s="343"/>
      <c r="ENL18" s="343"/>
      <c r="ENM18" s="343"/>
      <c r="ENN18" s="343"/>
      <c r="ENO18" s="343"/>
      <c r="ENP18" s="343"/>
      <c r="ENQ18" s="343"/>
      <c r="ENR18" s="343"/>
      <c r="ENS18" s="343"/>
      <c r="ENT18" s="343"/>
      <c r="ENU18" s="343"/>
      <c r="ENV18" s="343"/>
      <c r="ENW18" s="343"/>
      <c r="ENX18" s="343"/>
      <c r="ENY18" s="343"/>
      <c r="ENZ18" s="343"/>
      <c r="EOA18" s="343"/>
      <c r="EOB18" s="343"/>
      <c r="EOC18" s="343"/>
      <c r="EOD18" s="343"/>
      <c r="EOE18" s="343"/>
      <c r="EOF18" s="343"/>
      <c r="EOG18" s="343"/>
      <c r="EOH18" s="343"/>
      <c r="EOI18" s="343"/>
      <c r="EOJ18" s="343"/>
      <c r="EOK18" s="343"/>
      <c r="EOL18" s="343"/>
      <c r="EOM18" s="343"/>
      <c r="EON18" s="343"/>
      <c r="EOO18" s="343"/>
      <c r="EOP18" s="343"/>
      <c r="EOQ18" s="343"/>
      <c r="EOR18" s="343"/>
      <c r="EOS18" s="343"/>
      <c r="EOT18" s="343"/>
      <c r="EOU18" s="343"/>
      <c r="EOV18" s="343"/>
      <c r="EOW18" s="343"/>
      <c r="EOX18" s="343"/>
      <c r="EOY18" s="343"/>
      <c r="EOZ18" s="343"/>
      <c r="EPA18" s="343"/>
      <c r="EPB18" s="343"/>
      <c r="EPC18" s="343"/>
      <c r="EPD18" s="343"/>
      <c r="EPE18" s="343"/>
      <c r="EPF18" s="343"/>
      <c r="EPG18" s="343"/>
      <c r="EPH18" s="343"/>
      <c r="EPI18" s="343"/>
      <c r="EPJ18" s="343"/>
      <c r="EPK18" s="343"/>
      <c r="EPL18" s="343"/>
      <c r="EPM18" s="343"/>
      <c r="EPN18" s="343"/>
      <c r="EPO18" s="343"/>
      <c r="EPP18" s="343"/>
      <c r="EPQ18" s="343"/>
      <c r="EPR18" s="343"/>
      <c r="EPS18" s="343"/>
      <c r="EPT18" s="343"/>
      <c r="EPU18" s="343"/>
      <c r="EPV18" s="343"/>
      <c r="EPW18" s="343"/>
      <c r="EPX18" s="343"/>
      <c r="EPY18" s="343"/>
      <c r="EPZ18" s="343"/>
      <c r="EQA18" s="343"/>
      <c r="EQB18" s="343"/>
      <c r="EQC18" s="343"/>
      <c r="EQD18" s="343"/>
      <c r="EQE18" s="343"/>
      <c r="EQF18" s="343"/>
      <c r="EQG18" s="343"/>
      <c r="EQH18" s="343"/>
      <c r="EQI18" s="343"/>
      <c r="EQJ18" s="343"/>
      <c r="EQK18" s="343"/>
      <c r="EQL18" s="343"/>
      <c r="EQM18" s="343"/>
      <c r="EQN18" s="343"/>
      <c r="EQO18" s="343"/>
      <c r="EQP18" s="343"/>
      <c r="EQQ18" s="343"/>
      <c r="EQR18" s="343"/>
      <c r="EQS18" s="343"/>
      <c r="EQT18" s="343"/>
      <c r="EQU18" s="343"/>
      <c r="EQV18" s="343"/>
      <c r="EQW18" s="343"/>
      <c r="EQX18" s="343"/>
      <c r="EQY18" s="343"/>
      <c r="EQZ18" s="343"/>
      <c r="ERA18" s="343"/>
      <c r="ERB18" s="343"/>
      <c r="ERC18" s="343"/>
      <c r="ERD18" s="343"/>
      <c r="ERE18" s="343"/>
      <c r="ERF18" s="343"/>
      <c r="ERG18" s="343"/>
      <c r="ERH18" s="343"/>
      <c r="ERI18" s="343"/>
      <c r="ERJ18" s="343"/>
      <c r="ERK18" s="343"/>
      <c r="ERL18" s="343"/>
      <c r="ERM18" s="343"/>
      <c r="ERN18" s="343"/>
      <c r="ERO18" s="343"/>
      <c r="ERP18" s="343"/>
      <c r="ERQ18" s="343"/>
      <c r="ERR18" s="343"/>
      <c r="ERS18" s="343"/>
      <c r="ERT18" s="343"/>
      <c r="ERU18" s="343"/>
      <c r="ERV18" s="343"/>
      <c r="ERW18" s="343"/>
      <c r="ERX18" s="343"/>
      <c r="ERY18" s="343"/>
      <c r="ERZ18" s="343"/>
      <c r="ESA18" s="343"/>
      <c r="ESB18" s="343"/>
      <c r="ESC18" s="343"/>
      <c r="ESD18" s="343"/>
      <c r="ESE18" s="343"/>
      <c r="ESF18" s="343"/>
      <c r="ESG18" s="343"/>
      <c r="ESH18" s="343"/>
      <c r="ESI18" s="343"/>
      <c r="ESJ18" s="343"/>
      <c r="ESK18" s="343"/>
      <c r="ESL18" s="343"/>
      <c r="ESM18" s="343"/>
      <c r="ESN18" s="343"/>
      <c r="ESO18" s="343"/>
      <c r="ESP18" s="343"/>
      <c r="ESQ18" s="343"/>
      <c r="ESR18" s="343"/>
      <c r="ESS18" s="343"/>
      <c r="EST18" s="343"/>
      <c r="ESU18" s="343"/>
      <c r="ESV18" s="343"/>
      <c r="ESW18" s="343"/>
      <c r="ESX18" s="343"/>
      <c r="ESY18" s="343"/>
      <c r="ESZ18" s="343"/>
      <c r="ETA18" s="343"/>
      <c r="ETB18" s="343"/>
      <c r="ETC18" s="343"/>
      <c r="ETD18" s="343"/>
      <c r="ETE18" s="343"/>
      <c r="ETF18" s="343"/>
      <c r="ETG18" s="343"/>
      <c r="ETH18" s="343"/>
      <c r="ETI18" s="343"/>
      <c r="ETJ18" s="343"/>
      <c r="ETK18" s="343"/>
      <c r="ETL18" s="343"/>
      <c r="ETM18" s="343"/>
      <c r="ETN18" s="343"/>
      <c r="ETO18" s="343"/>
      <c r="ETP18" s="343"/>
      <c r="ETQ18" s="343"/>
      <c r="ETR18" s="343"/>
      <c r="ETS18" s="343"/>
      <c r="ETT18" s="343"/>
      <c r="ETU18" s="343"/>
      <c r="ETV18" s="343"/>
      <c r="ETW18" s="343"/>
      <c r="ETX18" s="343"/>
      <c r="ETY18" s="343"/>
      <c r="ETZ18" s="343"/>
      <c r="EUA18" s="343"/>
      <c r="EUB18" s="343"/>
      <c r="EUC18" s="343"/>
      <c r="EUD18" s="343"/>
      <c r="EUE18" s="343"/>
      <c r="EUF18" s="343"/>
      <c r="EUG18" s="343"/>
      <c r="EUH18" s="343"/>
      <c r="EUI18" s="343"/>
      <c r="EUJ18" s="343"/>
      <c r="EUK18" s="343"/>
      <c r="EUL18" s="343"/>
      <c r="EUM18" s="343"/>
      <c r="EUN18" s="343"/>
      <c r="EUO18" s="343"/>
      <c r="EUP18" s="343"/>
      <c r="EUQ18" s="343"/>
      <c r="EUR18" s="343"/>
      <c r="EUS18" s="343"/>
      <c r="EUT18" s="343"/>
      <c r="EUU18" s="343"/>
      <c r="EUV18" s="343"/>
      <c r="EUW18" s="343"/>
      <c r="EUX18" s="343"/>
      <c r="EUY18" s="343"/>
      <c r="EUZ18" s="343"/>
      <c r="EVA18" s="343"/>
      <c r="EVB18" s="343"/>
      <c r="EVC18" s="343"/>
      <c r="EVD18" s="343"/>
      <c r="EVE18" s="343"/>
      <c r="EVF18" s="343"/>
      <c r="EVG18" s="343"/>
      <c r="EVH18" s="343"/>
      <c r="EVI18" s="343"/>
      <c r="EVJ18" s="343"/>
      <c r="EVK18" s="343"/>
      <c r="EVL18" s="343"/>
      <c r="EVM18" s="343"/>
      <c r="EVN18" s="343"/>
      <c r="EVO18" s="343"/>
      <c r="EVP18" s="343"/>
      <c r="EVQ18" s="343"/>
      <c r="EVR18" s="343"/>
      <c r="EVS18" s="343"/>
      <c r="EVT18" s="343"/>
      <c r="EVU18" s="343"/>
      <c r="EVV18" s="343"/>
      <c r="EVW18" s="343"/>
      <c r="EVX18" s="343"/>
      <c r="EVY18" s="343"/>
      <c r="EVZ18" s="343"/>
      <c r="EWA18" s="343"/>
      <c r="EWB18" s="343"/>
      <c r="EWC18" s="343"/>
      <c r="EWD18" s="343"/>
      <c r="EWE18" s="343"/>
      <c r="EWF18" s="343"/>
      <c r="EWG18" s="343"/>
      <c r="EWH18" s="343"/>
      <c r="EWI18" s="343"/>
      <c r="EWJ18" s="343"/>
      <c r="EWK18" s="343"/>
      <c r="EWL18" s="343"/>
      <c r="EWM18" s="343"/>
      <c r="EWN18" s="343"/>
      <c r="EWO18" s="343"/>
      <c r="EWP18" s="343"/>
      <c r="EWQ18" s="343"/>
      <c r="EWR18" s="343"/>
      <c r="EWS18" s="343"/>
      <c r="EWT18" s="343"/>
      <c r="EWU18" s="343"/>
      <c r="EWV18" s="343"/>
      <c r="EWW18" s="343"/>
      <c r="EWX18" s="343"/>
      <c r="EWY18" s="343"/>
      <c r="EWZ18" s="343"/>
      <c r="EXA18" s="343"/>
      <c r="EXB18" s="343"/>
      <c r="EXC18" s="343"/>
      <c r="EXD18" s="343"/>
      <c r="EXE18" s="343"/>
      <c r="EXF18" s="343"/>
      <c r="EXG18" s="343"/>
      <c r="EXH18" s="343"/>
      <c r="EXI18" s="343"/>
      <c r="EXJ18" s="343"/>
      <c r="EXK18" s="343"/>
      <c r="EXL18" s="343"/>
      <c r="EXM18" s="343"/>
      <c r="EXN18" s="343"/>
      <c r="EXO18" s="343"/>
      <c r="EXP18" s="343"/>
      <c r="EXQ18" s="343"/>
      <c r="EXR18" s="343"/>
      <c r="EXS18" s="343"/>
      <c r="EXT18" s="343"/>
      <c r="EXU18" s="343"/>
      <c r="EXV18" s="343"/>
      <c r="EXW18" s="343"/>
      <c r="EXX18" s="343"/>
      <c r="EXY18" s="343"/>
      <c r="EXZ18" s="343"/>
      <c r="EYA18" s="343"/>
      <c r="EYB18" s="343"/>
      <c r="EYC18" s="343"/>
      <c r="EYD18" s="343"/>
      <c r="EYE18" s="343"/>
      <c r="EYF18" s="343"/>
      <c r="EYG18" s="343"/>
      <c r="EYH18" s="343"/>
      <c r="EYI18" s="343"/>
      <c r="EYJ18" s="343"/>
      <c r="EYK18" s="343"/>
      <c r="EYL18" s="343"/>
      <c r="EYM18" s="343"/>
      <c r="EYN18" s="343"/>
      <c r="EYO18" s="343"/>
      <c r="EYP18" s="343"/>
      <c r="EYQ18" s="343"/>
      <c r="EYR18" s="343"/>
      <c r="EYS18" s="343"/>
      <c r="EYT18" s="343"/>
      <c r="EYU18" s="343"/>
      <c r="EYV18" s="343"/>
      <c r="EYW18" s="343"/>
      <c r="EYX18" s="343"/>
      <c r="EYY18" s="343"/>
      <c r="EYZ18" s="343"/>
      <c r="EZA18" s="343"/>
      <c r="EZB18" s="343"/>
      <c r="EZC18" s="343"/>
      <c r="EZD18" s="343"/>
      <c r="EZE18" s="343"/>
      <c r="EZF18" s="343"/>
      <c r="EZG18" s="343"/>
      <c r="EZH18" s="343"/>
      <c r="EZI18" s="343"/>
      <c r="EZJ18" s="343"/>
      <c r="EZK18" s="343"/>
      <c r="EZL18" s="343"/>
      <c r="EZM18" s="343"/>
      <c r="EZN18" s="343"/>
      <c r="EZO18" s="343"/>
      <c r="EZP18" s="343"/>
      <c r="EZQ18" s="343"/>
      <c r="EZR18" s="343"/>
      <c r="EZS18" s="343"/>
      <c r="EZT18" s="343"/>
      <c r="EZU18" s="343"/>
      <c r="EZV18" s="343"/>
      <c r="EZW18" s="343"/>
      <c r="EZX18" s="343"/>
      <c r="EZY18" s="343"/>
      <c r="EZZ18" s="343"/>
      <c r="FAA18" s="343"/>
      <c r="FAB18" s="343"/>
      <c r="FAC18" s="343"/>
      <c r="FAD18" s="343"/>
      <c r="FAE18" s="343"/>
      <c r="FAF18" s="343"/>
      <c r="FAG18" s="343"/>
      <c r="FAH18" s="343"/>
      <c r="FAI18" s="343"/>
      <c r="FAJ18" s="343"/>
      <c r="FAK18" s="343"/>
      <c r="FAL18" s="343"/>
      <c r="FAM18" s="343"/>
      <c r="FAN18" s="343"/>
      <c r="FAO18" s="343"/>
      <c r="FAP18" s="343"/>
      <c r="FAQ18" s="343"/>
      <c r="FAR18" s="343"/>
      <c r="FAS18" s="343"/>
      <c r="FAT18" s="343"/>
      <c r="FAU18" s="343"/>
      <c r="FAV18" s="343"/>
      <c r="FAW18" s="343"/>
      <c r="FAX18" s="343"/>
      <c r="FAY18" s="343"/>
      <c r="FAZ18" s="343"/>
      <c r="FBA18" s="343"/>
      <c r="FBB18" s="343"/>
      <c r="FBC18" s="343"/>
      <c r="FBD18" s="343"/>
      <c r="FBE18" s="343"/>
      <c r="FBF18" s="343"/>
      <c r="FBG18" s="343"/>
      <c r="FBH18" s="343"/>
      <c r="FBI18" s="343"/>
      <c r="FBJ18" s="343"/>
      <c r="FBK18" s="343"/>
      <c r="FBL18" s="343"/>
      <c r="FBM18" s="343"/>
      <c r="FBN18" s="343"/>
      <c r="FBO18" s="343"/>
      <c r="FBP18" s="343"/>
      <c r="FBQ18" s="343"/>
      <c r="FBR18" s="343"/>
      <c r="FBS18" s="343"/>
      <c r="FBT18" s="343"/>
      <c r="FBU18" s="343"/>
      <c r="FBV18" s="343"/>
      <c r="FBW18" s="343"/>
      <c r="FBX18" s="343"/>
      <c r="FBY18" s="343"/>
      <c r="FBZ18" s="343"/>
      <c r="FCA18" s="343"/>
      <c r="FCB18" s="343"/>
      <c r="FCC18" s="343"/>
      <c r="FCD18" s="343"/>
      <c r="FCE18" s="343"/>
      <c r="FCF18" s="343"/>
      <c r="FCG18" s="343"/>
      <c r="FCH18" s="343"/>
      <c r="FCI18" s="343"/>
      <c r="FCJ18" s="343"/>
      <c r="FCK18" s="343"/>
      <c r="FCL18" s="343"/>
      <c r="FCM18" s="343"/>
      <c r="FCN18" s="343"/>
      <c r="FCO18" s="343"/>
      <c r="FCP18" s="343"/>
      <c r="FCQ18" s="343"/>
      <c r="FCR18" s="343"/>
      <c r="FCS18" s="343"/>
      <c r="FCT18" s="343"/>
      <c r="FCU18" s="343"/>
      <c r="FCV18" s="343"/>
      <c r="FCW18" s="343"/>
      <c r="FCX18" s="343"/>
      <c r="FCY18" s="343"/>
      <c r="FCZ18" s="343"/>
      <c r="FDA18" s="343"/>
      <c r="FDB18" s="343"/>
      <c r="FDC18" s="343"/>
      <c r="FDD18" s="343"/>
      <c r="FDE18" s="343"/>
      <c r="FDF18" s="343"/>
      <c r="FDG18" s="343"/>
      <c r="FDH18" s="343"/>
      <c r="FDI18" s="343"/>
      <c r="FDJ18" s="343"/>
      <c r="FDK18" s="343"/>
      <c r="FDL18" s="343"/>
      <c r="FDM18" s="343"/>
      <c r="FDN18" s="343"/>
      <c r="FDO18" s="343"/>
      <c r="FDP18" s="343"/>
      <c r="FDQ18" s="343"/>
      <c r="FDR18" s="343"/>
      <c r="FDS18" s="343"/>
      <c r="FDT18" s="343"/>
      <c r="FDU18" s="343"/>
      <c r="FDV18" s="343"/>
      <c r="FDW18" s="343"/>
      <c r="FDX18" s="343"/>
      <c r="FDY18" s="343"/>
      <c r="FDZ18" s="343"/>
      <c r="FEA18" s="343"/>
      <c r="FEB18" s="343"/>
      <c r="FEC18" s="343"/>
      <c r="FED18" s="343"/>
      <c r="FEE18" s="343"/>
      <c r="FEF18" s="343"/>
      <c r="FEG18" s="343"/>
      <c r="FEH18" s="343"/>
      <c r="FEI18" s="343"/>
      <c r="FEJ18" s="343"/>
      <c r="FEK18" s="343"/>
      <c r="FEL18" s="343"/>
      <c r="FEM18" s="343"/>
      <c r="FEN18" s="343"/>
      <c r="FEO18" s="343"/>
      <c r="FEP18" s="343"/>
      <c r="FEQ18" s="343"/>
      <c r="FER18" s="343"/>
      <c r="FES18" s="343"/>
      <c r="FET18" s="343"/>
      <c r="FEU18" s="343"/>
      <c r="FEV18" s="343"/>
      <c r="FEW18" s="343"/>
      <c r="FEX18" s="343"/>
      <c r="FEY18" s="343"/>
      <c r="FEZ18" s="343"/>
      <c r="FFA18" s="343"/>
      <c r="FFB18" s="343"/>
      <c r="FFC18" s="343"/>
      <c r="FFD18" s="343"/>
      <c r="FFE18" s="343"/>
      <c r="FFF18" s="343"/>
      <c r="FFG18" s="343"/>
      <c r="FFH18" s="343"/>
      <c r="FFI18" s="343"/>
      <c r="FFJ18" s="343"/>
      <c r="FFK18" s="343"/>
      <c r="FFL18" s="343"/>
      <c r="FFM18" s="343"/>
      <c r="FFN18" s="343"/>
      <c r="FFO18" s="343"/>
      <c r="FFP18" s="343"/>
      <c r="FFQ18" s="343"/>
      <c r="FFR18" s="343"/>
      <c r="FFS18" s="343"/>
      <c r="FFT18" s="343"/>
      <c r="FFU18" s="343"/>
      <c r="FFV18" s="343"/>
      <c r="FFW18" s="343"/>
      <c r="FFX18" s="343"/>
      <c r="FFY18" s="343"/>
      <c r="FFZ18" s="343"/>
      <c r="FGA18" s="343"/>
      <c r="FGB18" s="343"/>
      <c r="FGC18" s="343"/>
      <c r="FGD18" s="343"/>
      <c r="FGE18" s="343"/>
      <c r="FGF18" s="343"/>
      <c r="FGG18" s="343"/>
      <c r="FGH18" s="343"/>
      <c r="FGI18" s="343"/>
      <c r="FGJ18" s="343"/>
      <c r="FGK18" s="343"/>
      <c r="FGL18" s="343"/>
      <c r="FGM18" s="343"/>
      <c r="FGN18" s="343"/>
      <c r="FGO18" s="343"/>
      <c r="FGP18" s="343"/>
      <c r="FGQ18" s="343"/>
      <c r="FGR18" s="343"/>
      <c r="FGS18" s="343"/>
      <c r="FGT18" s="343"/>
      <c r="FGU18" s="343"/>
      <c r="FGV18" s="343"/>
      <c r="FGW18" s="343"/>
      <c r="FGX18" s="343"/>
      <c r="FGY18" s="343"/>
      <c r="FGZ18" s="343"/>
      <c r="FHA18" s="343"/>
      <c r="FHB18" s="343"/>
      <c r="FHC18" s="343"/>
      <c r="FHD18" s="343"/>
      <c r="FHE18" s="343"/>
      <c r="FHF18" s="343"/>
      <c r="FHG18" s="343"/>
      <c r="FHH18" s="343"/>
      <c r="FHI18" s="343"/>
      <c r="FHJ18" s="343"/>
      <c r="FHK18" s="343"/>
      <c r="FHL18" s="343"/>
      <c r="FHM18" s="343"/>
      <c r="FHN18" s="343"/>
      <c r="FHO18" s="343"/>
      <c r="FHP18" s="343"/>
      <c r="FHQ18" s="343"/>
      <c r="FHR18" s="343"/>
      <c r="FHS18" s="343"/>
      <c r="FHT18" s="343"/>
      <c r="FHU18" s="343"/>
      <c r="FHV18" s="343"/>
      <c r="FHW18" s="343"/>
      <c r="FHX18" s="343"/>
      <c r="FHY18" s="343"/>
      <c r="FHZ18" s="343"/>
      <c r="FIA18" s="343"/>
      <c r="FIB18" s="343"/>
      <c r="FIC18" s="343"/>
      <c r="FID18" s="343"/>
      <c r="FIE18" s="343"/>
      <c r="FIF18" s="343"/>
      <c r="FIG18" s="343"/>
      <c r="FIH18" s="343"/>
      <c r="FII18" s="343"/>
      <c r="FIJ18" s="343"/>
      <c r="FIK18" s="343"/>
      <c r="FIL18" s="343"/>
      <c r="FIM18" s="343"/>
      <c r="FIN18" s="343"/>
      <c r="FIO18" s="343"/>
      <c r="FIP18" s="343"/>
      <c r="FIQ18" s="343"/>
      <c r="FIR18" s="343"/>
      <c r="FIS18" s="343"/>
      <c r="FIT18" s="343"/>
      <c r="FIU18" s="343"/>
      <c r="FIV18" s="343"/>
      <c r="FIW18" s="343"/>
      <c r="FIX18" s="343"/>
      <c r="FIY18" s="343"/>
      <c r="FIZ18" s="343"/>
      <c r="FJA18" s="343"/>
      <c r="FJB18" s="343"/>
      <c r="FJC18" s="343"/>
      <c r="FJD18" s="343"/>
      <c r="FJE18" s="343"/>
      <c r="FJF18" s="343"/>
      <c r="FJG18" s="343"/>
      <c r="FJH18" s="343"/>
      <c r="FJI18" s="343"/>
      <c r="FJJ18" s="343"/>
      <c r="FJK18" s="343"/>
      <c r="FJL18" s="343"/>
      <c r="FJM18" s="343"/>
      <c r="FJN18" s="343"/>
      <c r="FJO18" s="343"/>
      <c r="FJP18" s="343"/>
      <c r="FJQ18" s="343"/>
      <c r="FJR18" s="343"/>
      <c r="FJS18" s="343"/>
      <c r="FJT18" s="343"/>
      <c r="FJU18" s="343"/>
      <c r="FJV18" s="343"/>
      <c r="FJW18" s="343"/>
      <c r="FJX18" s="343"/>
      <c r="FJY18" s="343"/>
      <c r="FJZ18" s="343"/>
      <c r="FKA18" s="343"/>
      <c r="FKB18" s="343"/>
      <c r="FKC18" s="343"/>
      <c r="FKD18" s="343"/>
      <c r="FKE18" s="343"/>
      <c r="FKF18" s="343"/>
      <c r="FKG18" s="343"/>
      <c r="FKH18" s="343"/>
      <c r="FKI18" s="343"/>
      <c r="FKJ18" s="343"/>
      <c r="FKK18" s="343"/>
      <c r="FKL18" s="343"/>
      <c r="FKM18" s="343"/>
      <c r="FKN18" s="343"/>
      <c r="FKO18" s="343"/>
      <c r="FKP18" s="343"/>
      <c r="FKQ18" s="343"/>
      <c r="FKR18" s="343"/>
      <c r="FKS18" s="343"/>
      <c r="FKT18" s="343"/>
      <c r="FKU18" s="343"/>
      <c r="FKV18" s="343"/>
      <c r="FKW18" s="343"/>
      <c r="FKX18" s="343"/>
      <c r="FKY18" s="343"/>
      <c r="FKZ18" s="343"/>
      <c r="FLA18" s="343"/>
      <c r="FLB18" s="343"/>
      <c r="FLC18" s="343"/>
      <c r="FLD18" s="343"/>
      <c r="FLE18" s="343"/>
      <c r="FLF18" s="343"/>
      <c r="FLG18" s="343"/>
      <c r="FLH18" s="343"/>
      <c r="FLI18" s="343"/>
      <c r="FLJ18" s="343"/>
      <c r="FLK18" s="343"/>
      <c r="FLL18" s="343"/>
      <c r="FLM18" s="343"/>
      <c r="FLN18" s="343"/>
      <c r="FLO18" s="343"/>
      <c r="FLP18" s="343"/>
      <c r="FLQ18" s="343"/>
      <c r="FLR18" s="343"/>
      <c r="FLS18" s="343"/>
      <c r="FLT18" s="343"/>
      <c r="FLU18" s="343"/>
      <c r="FLV18" s="343"/>
      <c r="FLW18" s="343"/>
      <c r="FLX18" s="343"/>
      <c r="FLY18" s="343"/>
      <c r="FLZ18" s="343"/>
      <c r="FMA18" s="343"/>
      <c r="FMB18" s="343"/>
      <c r="FMC18" s="343"/>
      <c r="FMD18" s="343"/>
      <c r="FME18" s="343"/>
      <c r="FMF18" s="343"/>
      <c r="FMG18" s="343"/>
      <c r="FMH18" s="343"/>
      <c r="FMI18" s="343"/>
      <c r="FMJ18" s="343"/>
      <c r="FMK18" s="343"/>
      <c r="FML18" s="343"/>
      <c r="FMM18" s="343"/>
      <c r="FMN18" s="343"/>
      <c r="FMO18" s="343"/>
      <c r="FMP18" s="343"/>
      <c r="FMQ18" s="343"/>
      <c r="FMR18" s="343"/>
      <c r="FMS18" s="343"/>
      <c r="FMT18" s="343"/>
      <c r="FMU18" s="343"/>
      <c r="FMV18" s="343"/>
      <c r="FMW18" s="343"/>
      <c r="FMX18" s="343"/>
      <c r="FMY18" s="343"/>
      <c r="FMZ18" s="343"/>
      <c r="FNA18" s="343"/>
      <c r="FNB18" s="343"/>
      <c r="FNC18" s="343"/>
      <c r="FND18" s="343"/>
      <c r="FNE18" s="343"/>
      <c r="FNF18" s="343"/>
      <c r="FNG18" s="343"/>
      <c r="FNH18" s="343"/>
      <c r="FNI18" s="343"/>
      <c r="FNJ18" s="343"/>
      <c r="FNK18" s="343"/>
      <c r="FNL18" s="343"/>
      <c r="FNM18" s="343"/>
      <c r="FNN18" s="343"/>
      <c r="FNO18" s="343"/>
      <c r="FNP18" s="343"/>
      <c r="FNQ18" s="343"/>
      <c r="FNR18" s="343"/>
      <c r="FNS18" s="343"/>
      <c r="FNT18" s="343"/>
      <c r="FNU18" s="343"/>
      <c r="FNV18" s="343"/>
      <c r="FNW18" s="343"/>
      <c r="FNX18" s="343"/>
      <c r="FNY18" s="343"/>
      <c r="FNZ18" s="343"/>
      <c r="FOA18" s="343"/>
      <c r="FOB18" s="343"/>
      <c r="FOC18" s="343"/>
      <c r="FOD18" s="343"/>
      <c r="FOE18" s="343"/>
      <c r="FOF18" s="343"/>
      <c r="FOG18" s="343"/>
      <c r="FOH18" s="343"/>
      <c r="FOI18" s="343"/>
      <c r="FOJ18" s="343"/>
      <c r="FOK18" s="343"/>
      <c r="FOL18" s="343"/>
      <c r="FOM18" s="343"/>
      <c r="FON18" s="343"/>
      <c r="FOO18" s="343"/>
      <c r="FOP18" s="343"/>
      <c r="FOQ18" s="343"/>
      <c r="FOR18" s="343"/>
      <c r="FOS18" s="343"/>
      <c r="FOT18" s="343"/>
      <c r="FOU18" s="343"/>
      <c r="FOV18" s="343"/>
      <c r="FOW18" s="343"/>
      <c r="FOX18" s="343"/>
      <c r="FOY18" s="343"/>
      <c r="FOZ18" s="343"/>
      <c r="FPA18" s="343"/>
      <c r="FPB18" s="343"/>
      <c r="FPC18" s="343"/>
      <c r="FPD18" s="343"/>
      <c r="FPE18" s="343"/>
      <c r="FPF18" s="343"/>
      <c r="FPG18" s="343"/>
      <c r="FPH18" s="343"/>
      <c r="FPI18" s="343"/>
      <c r="FPJ18" s="343"/>
      <c r="FPK18" s="343"/>
      <c r="FPL18" s="343"/>
      <c r="FPM18" s="343"/>
      <c r="FPN18" s="343"/>
      <c r="FPO18" s="343"/>
      <c r="FPP18" s="343"/>
      <c r="FPQ18" s="343"/>
      <c r="FPR18" s="343"/>
      <c r="FPS18" s="343"/>
      <c r="FPT18" s="343"/>
      <c r="FPU18" s="343"/>
      <c r="FPV18" s="343"/>
      <c r="FPW18" s="343"/>
      <c r="FPX18" s="343"/>
      <c r="FPY18" s="343"/>
      <c r="FPZ18" s="343"/>
      <c r="FQA18" s="343"/>
      <c r="FQB18" s="343"/>
      <c r="FQC18" s="343"/>
      <c r="FQD18" s="343"/>
      <c r="FQE18" s="343"/>
      <c r="FQF18" s="343"/>
      <c r="FQG18" s="343"/>
      <c r="FQH18" s="343"/>
      <c r="FQI18" s="343"/>
      <c r="FQJ18" s="343"/>
      <c r="FQK18" s="343"/>
      <c r="FQL18" s="343"/>
      <c r="FQM18" s="343"/>
      <c r="FQN18" s="343"/>
      <c r="FQO18" s="343"/>
      <c r="FQP18" s="343"/>
      <c r="FQQ18" s="343"/>
      <c r="FQR18" s="343"/>
      <c r="FQS18" s="343"/>
      <c r="FQT18" s="343"/>
      <c r="FQU18" s="343"/>
      <c r="FQV18" s="343"/>
      <c r="FQW18" s="343"/>
      <c r="FQX18" s="343"/>
      <c r="FQY18" s="343"/>
      <c r="FQZ18" s="343"/>
      <c r="FRA18" s="343"/>
      <c r="FRB18" s="343"/>
      <c r="FRC18" s="343"/>
      <c r="FRD18" s="343"/>
      <c r="FRE18" s="343"/>
      <c r="FRF18" s="343"/>
      <c r="FRG18" s="343"/>
      <c r="FRH18" s="343"/>
      <c r="FRI18" s="343"/>
      <c r="FRJ18" s="343"/>
      <c r="FRK18" s="343"/>
      <c r="FRL18" s="343"/>
      <c r="FRM18" s="343"/>
      <c r="FRN18" s="343"/>
      <c r="FRO18" s="343"/>
      <c r="FRP18" s="343"/>
      <c r="FRQ18" s="343"/>
      <c r="FRR18" s="343"/>
      <c r="FRS18" s="343"/>
      <c r="FRT18" s="343"/>
      <c r="FRU18" s="343"/>
      <c r="FRV18" s="343"/>
      <c r="FRW18" s="343"/>
      <c r="FRX18" s="343"/>
      <c r="FRY18" s="343"/>
      <c r="FRZ18" s="343"/>
      <c r="FSA18" s="343"/>
      <c r="FSB18" s="343"/>
      <c r="FSC18" s="343"/>
      <c r="FSD18" s="343"/>
      <c r="FSE18" s="343"/>
      <c r="FSF18" s="343"/>
      <c r="FSG18" s="343"/>
      <c r="FSH18" s="343"/>
      <c r="FSI18" s="343"/>
      <c r="FSJ18" s="343"/>
      <c r="FSK18" s="343"/>
      <c r="FSL18" s="343"/>
      <c r="FSM18" s="343"/>
      <c r="FSN18" s="343"/>
      <c r="FSO18" s="343"/>
      <c r="FSP18" s="343"/>
      <c r="FSQ18" s="343"/>
      <c r="FSR18" s="343"/>
      <c r="FSS18" s="343"/>
      <c r="FST18" s="343"/>
      <c r="FSU18" s="343"/>
      <c r="FSV18" s="343"/>
      <c r="FSW18" s="343"/>
      <c r="FSX18" s="343"/>
      <c r="FSY18" s="343"/>
      <c r="FSZ18" s="343"/>
      <c r="FTA18" s="343"/>
      <c r="FTB18" s="343"/>
      <c r="FTC18" s="343"/>
      <c r="FTD18" s="343"/>
      <c r="FTE18" s="343"/>
      <c r="FTF18" s="343"/>
      <c r="FTG18" s="343"/>
      <c r="FTH18" s="343"/>
      <c r="FTI18" s="343"/>
      <c r="FTJ18" s="343"/>
      <c r="FTK18" s="343"/>
      <c r="FTL18" s="343"/>
      <c r="FTM18" s="343"/>
      <c r="FTN18" s="343"/>
      <c r="FTO18" s="343"/>
      <c r="FTP18" s="343"/>
      <c r="FTQ18" s="343"/>
      <c r="FTR18" s="343"/>
      <c r="FTS18" s="343"/>
      <c r="FTT18" s="343"/>
      <c r="FTU18" s="343"/>
      <c r="FTV18" s="343"/>
      <c r="FTW18" s="343"/>
      <c r="FTX18" s="343"/>
      <c r="FTY18" s="343"/>
      <c r="FTZ18" s="343"/>
      <c r="FUA18" s="343"/>
      <c r="FUB18" s="343"/>
      <c r="FUC18" s="343"/>
      <c r="FUD18" s="343"/>
      <c r="FUE18" s="343"/>
      <c r="FUF18" s="343"/>
      <c r="FUG18" s="343"/>
      <c r="FUH18" s="343"/>
      <c r="FUI18" s="343"/>
      <c r="FUJ18" s="343"/>
      <c r="FUK18" s="343"/>
      <c r="FUL18" s="343"/>
      <c r="FUM18" s="343"/>
      <c r="FUN18" s="343"/>
      <c r="FUO18" s="343"/>
      <c r="FUP18" s="343"/>
      <c r="FUQ18" s="343"/>
      <c r="FUR18" s="343"/>
      <c r="FUS18" s="343"/>
      <c r="FUT18" s="343"/>
      <c r="FUU18" s="343"/>
      <c r="FUV18" s="343"/>
      <c r="FUW18" s="343"/>
      <c r="FUX18" s="343"/>
      <c r="FUY18" s="343"/>
      <c r="FUZ18" s="343"/>
      <c r="FVA18" s="343"/>
      <c r="FVB18" s="343"/>
      <c r="FVC18" s="343"/>
      <c r="FVD18" s="343"/>
      <c r="FVE18" s="343"/>
      <c r="FVF18" s="343"/>
      <c r="FVG18" s="343"/>
      <c r="FVH18" s="343"/>
      <c r="FVI18" s="343"/>
      <c r="FVJ18" s="343"/>
      <c r="FVK18" s="343"/>
      <c r="FVL18" s="343"/>
      <c r="FVM18" s="343"/>
      <c r="FVN18" s="343"/>
      <c r="FVO18" s="343"/>
      <c r="FVP18" s="343"/>
      <c r="FVQ18" s="343"/>
      <c r="FVR18" s="343"/>
      <c r="FVS18" s="343"/>
      <c r="FVT18" s="343"/>
      <c r="FVU18" s="343"/>
      <c r="FVV18" s="343"/>
      <c r="FVW18" s="343"/>
      <c r="FVX18" s="343"/>
      <c r="FVY18" s="343"/>
      <c r="FVZ18" s="343"/>
      <c r="FWA18" s="343"/>
      <c r="FWB18" s="343"/>
      <c r="FWC18" s="343"/>
      <c r="FWD18" s="343"/>
      <c r="FWE18" s="343"/>
      <c r="FWF18" s="343"/>
      <c r="FWG18" s="343"/>
      <c r="FWH18" s="343"/>
      <c r="FWI18" s="343"/>
      <c r="FWJ18" s="343"/>
      <c r="FWK18" s="343"/>
      <c r="FWL18" s="343"/>
      <c r="FWM18" s="343"/>
      <c r="FWN18" s="343"/>
      <c r="FWO18" s="343"/>
      <c r="FWP18" s="343"/>
      <c r="FWQ18" s="343"/>
      <c r="FWR18" s="343"/>
      <c r="FWS18" s="343"/>
      <c r="FWT18" s="343"/>
      <c r="FWU18" s="343"/>
      <c r="FWV18" s="343"/>
      <c r="FWW18" s="343"/>
      <c r="FWX18" s="343"/>
      <c r="FWY18" s="343"/>
      <c r="FWZ18" s="343"/>
      <c r="FXA18" s="343"/>
      <c r="FXB18" s="343"/>
      <c r="FXC18" s="343"/>
      <c r="FXD18" s="343"/>
      <c r="FXE18" s="343"/>
      <c r="FXF18" s="343"/>
      <c r="FXG18" s="343"/>
      <c r="FXH18" s="343"/>
      <c r="FXI18" s="343"/>
      <c r="FXJ18" s="343"/>
      <c r="FXK18" s="343"/>
      <c r="FXL18" s="343"/>
      <c r="FXM18" s="343"/>
      <c r="FXN18" s="343"/>
      <c r="FXO18" s="343"/>
      <c r="FXP18" s="343"/>
      <c r="FXQ18" s="343"/>
      <c r="FXR18" s="343"/>
      <c r="FXS18" s="343"/>
      <c r="FXT18" s="343"/>
      <c r="FXU18" s="343"/>
      <c r="FXV18" s="343"/>
      <c r="FXW18" s="343"/>
      <c r="FXX18" s="343"/>
      <c r="FXY18" s="343"/>
      <c r="FXZ18" s="343"/>
      <c r="FYA18" s="343"/>
      <c r="FYB18" s="343"/>
      <c r="FYC18" s="343"/>
      <c r="FYD18" s="343"/>
      <c r="FYE18" s="343"/>
      <c r="FYF18" s="343"/>
      <c r="FYG18" s="343"/>
      <c r="FYH18" s="343"/>
      <c r="FYI18" s="343"/>
      <c r="FYJ18" s="343"/>
      <c r="FYK18" s="343"/>
      <c r="FYL18" s="343"/>
      <c r="FYM18" s="343"/>
      <c r="FYN18" s="343"/>
      <c r="FYO18" s="343"/>
      <c r="FYP18" s="343"/>
      <c r="FYQ18" s="343"/>
      <c r="FYR18" s="343"/>
      <c r="FYS18" s="343"/>
      <c r="FYT18" s="343"/>
      <c r="FYU18" s="343"/>
      <c r="FYV18" s="343"/>
      <c r="FYW18" s="343"/>
      <c r="FYX18" s="343"/>
      <c r="FYY18" s="343"/>
      <c r="FYZ18" s="343"/>
      <c r="FZA18" s="343"/>
      <c r="FZB18" s="343"/>
      <c r="FZC18" s="343"/>
      <c r="FZD18" s="343"/>
      <c r="FZE18" s="343"/>
      <c r="FZF18" s="343"/>
      <c r="FZG18" s="343"/>
      <c r="FZH18" s="343"/>
      <c r="FZI18" s="343"/>
      <c r="FZJ18" s="343"/>
      <c r="FZK18" s="343"/>
      <c r="FZL18" s="343"/>
      <c r="FZM18" s="343"/>
      <c r="FZN18" s="343"/>
      <c r="FZO18" s="343"/>
      <c r="FZP18" s="343"/>
      <c r="FZQ18" s="343"/>
      <c r="FZR18" s="343"/>
      <c r="FZS18" s="343"/>
      <c r="FZT18" s="343"/>
      <c r="FZU18" s="343"/>
      <c r="FZV18" s="343"/>
      <c r="FZW18" s="343"/>
      <c r="FZX18" s="343"/>
      <c r="FZY18" s="343"/>
      <c r="FZZ18" s="343"/>
      <c r="GAA18" s="343"/>
      <c r="GAB18" s="343"/>
      <c r="GAC18" s="343"/>
      <c r="GAD18" s="343"/>
      <c r="GAE18" s="343"/>
      <c r="GAF18" s="343"/>
      <c r="GAG18" s="343"/>
      <c r="GAH18" s="343"/>
      <c r="GAI18" s="343"/>
      <c r="GAJ18" s="343"/>
      <c r="GAK18" s="343"/>
      <c r="GAL18" s="343"/>
      <c r="GAM18" s="343"/>
      <c r="GAN18" s="343"/>
      <c r="GAO18" s="343"/>
      <c r="GAP18" s="343"/>
      <c r="GAQ18" s="343"/>
      <c r="GAR18" s="343"/>
      <c r="GAS18" s="343"/>
      <c r="GAT18" s="343"/>
      <c r="GAU18" s="343"/>
      <c r="GAV18" s="343"/>
      <c r="GAW18" s="343"/>
      <c r="GAX18" s="343"/>
      <c r="GAY18" s="343"/>
      <c r="GAZ18" s="343"/>
      <c r="GBA18" s="343"/>
      <c r="GBB18" s="343"/>
      <c r="GBC18" s="343"/>
      <c r="GBD18" s="343"/>
      <c r="GBE18" s="343"/>
      <c r="GBF18" s="343"/>
      <c r="GBG18" s="343"/>
      <c r="GBH18" s="343"/>
      <c r="GBI18" s="343"/>
      <c r="GBJ18" s="343"/>
      <c r="GBK18" s="343"/>
      <c r="GBL18" s="343"/>
      <c r="GBM18" s="343"/>
      <c r="GBN18" s="343"/>
      <c r="GBO18" s="343"/>
      <c r="GBP18" s="343"/>
      <c r="GBQ18" s="343"/>
      <c r="GBR18" s="343"/>
      <c r="GBS18" s="343"/>
      <c r="GBT18" s="343"/>
      <c r="GBU18" s="343"/>
      <c r="GBV18" s="343"/>
      <c r="GBW18" s="343"/>
      <c r="GBX18" s="343"/>
      <c r="GBY18" s="343"/>
      <c r="GBZ18" s="343"/>
      <c r="GCA18" s="343"/>
      <c r="GCB18" s="343"/>
      <c r="GCC18" s="343"/>
      <c r="GCD18" s="343"/>
      <c r="GCE18" s="343"/>
      <c r="GCF18" s="343"/>
      <c r="GCG18" s="343"/>
      <c r="GCH18" s="343"/>
      <c r="GCI18" s="343"/>
      <c r="GCJ18" s="343"/>
      <c r="GCK18" s="343"/>
      <c r="GCL18" s="343"/>
      <c r="GCM18" s="343"/>
      <c r="GCN18" s="343"/>
      <c r="GCO18" s="343"/>
      <c r="GCP18" s="343"/>
      <c r="GCQ18" s="343"/>
      <c r="GCR18" s="343"/>
      <c r="GCS18" s="343"/>
      <c r="GCT18" s="343"/>
      <c r="GCU18" s="343"/>
      <c r="GCV18" s="343"/>
      <c r="GCW18" s="343"/>
      <c r="GCX18" s="343"/>
      <c r="GCY18" s="343"/>
      <c r="GCZ18" s="343"/>
      <c r="GDA18" s="343"/>
      <c r="GDB18" s="343"/>
      <c r="GDC18" s="343"/>
      <c r="GDD18" s="343"/>
      <c r="GDE18" s="343"/>
      <c r="GDF18" s="343"/>
      <c r="GDG18" s="343"/>
      <c r="GDH18" s="343"/>
      <c r="GDI18" s="343"/>
      <c r="GDJ18" s="343"/>
      <c r="GDK18" s="343"/>
      <c r="GDL18" s="343"/>
      <c r="GDM18" s="343"/>
      <c r="GDN18" s="343"/>
      <c r="GDO18" s="343"/>
      <c r="GDP18" s="343"/>
      <c r="GDQ18" s="343"/>
      <c r="GDR18" s="343"/>
      <c r="GDS18" s="343"/>
      <c r="GDT18" s="343"/>
      <c r="GDU18" s="343"/>
      <c r="GDV18" s="343"/>
      <c r="GDW18" s="343"/>
      <c r="GDX18" s="343"/>
      <c r="GDY18" s="343"/>
      <c r="GDZ18" s="343"/>
      <c r="GEA18" s="343"/>
      <c r="GEB18" s="343"/>
      <c r="GEC18" s="343"/>
      <c r="GED18" s="343"/>
      <c r="GEE18" s="343"/>
      <c r="GEF18" s="343"/>
      <c r="GEG18" s="343"/>
      <c r="GEH18" s="343"/>
      <c r="GEI18" s="343"/>
      <c r="GEJ18" s="343"/>
      <c r="GEK18" s="343"/>
      <c r="GEL18" s="343"/>
      <c r="GEM18" s="343"/>
      <c r="GEN18" s="343"/>
      <c r="GEO18" s="343"/>
      <c r="GEP18" s="343"/>
      <c r="GEQ18" s="343"/>
      <c r="GER18" s="343"/>
      <c r="GES18" s="343"/>
      <c r="GET18" s="343"/>
      <c r="GEU18" s="343"/>
      <c r="GEV18" s="343"/>
      <c r="GEW18" s="343"/>
      <c r="GEX18" s="343"/>
      <c r="GEY18" s="343"/>
      <c r="GEZ18" s="343"/>
      <c r="GFA18" s="343"/>
      <c r="GFB18" s="343"/>
      <c r="GFC18" s="343"/>
      <c r="GFD18" s="343"/>
      <c r="GFE18" s="343"/>
      <c r="GFF18" s="343"/>
      <c r="GFG18" s="343"/>
      <c r="GFH18" s="343"/>
      <c r="GFI18" s="343"/>
      <c r="GFJ18" s="343"/>
      <c r="GFK18" s="343"/>
      <c r="GFL18" s="343"/>
      <c r="GFM18" s="343"/>
      <c r="GFN18" s="343"/>
      <c r="GFO18" s="343"/>
      <c r="GFP18" s="343"/>
      <c r="GFQ18" s="343"/>
      <c r="GFR18" s="343"/>
      <c r="GFS18" s="343"/>
      <c r="GFT18" s="343"/>
      <c r="GFU18" s="343"/>
      <c r="GFV18" s="343"/>
      <c r="GFW18" s="343"/>
      <c r="GFX18" s="343"/>
      <c r="GFY18" s="343"/>
      <c r="GFZ18" s="343"/>
      <c r="GGA18" s="343"/>
      <c r="GGB18" s="343"/>
      <c r="GGC18" s="343"/>
      <c r="GGD18" s="343"/>
      <c r="GGE18" s="343"/>
      <c r="GGF18" s="343"/>
      <c r="GGG18" s="343"/>
      <c r="GGH18" s="343"/>
      <c r="GGI18" s="343"/>
      <c r="GGJ18" s="343"/>
      <c r="GGK18" s="343"/>
      <c r="GGL18" s="343"/>
      <c r="GGM18" s="343"/>
      <c r="GGN18" s="343"/>
      <c r="GGO18" s="343"/>
      <c r="GGP18" s="343"/>
      <c r="GGQ18" s="343"/>
      <c r="GGR18" s="343"/>
      <c r="GGS18" s="343"/>
      <c r="GGT18" s="343"/>
      <c r="GGU18" s="343"/>
      <c r="GGV18" s="343"/>
      <c r="GGW18" s="343"/>
      <c r="GGX18" s="343"/>
      <c r="GGY18" s="343"/>
      <c r="GGZ18" s="343"/>
      <c r="GHA18" s="343"/>
      <c r="GHB18" s="343"/>
      <c r="GHC18" s="343"/>
      <c r="GHD18" s="343"/>
      <c r="GHE18" s="343"/>
      <c r="GHF18" s="343"/>
      <c r="GHG18" s="343"/>
      <c r="GHH18" s="343"/>
      <c r="GHI18" s="343"/>
      <c r="GHJ18" s="343"/>
      <c r="GHK18" s="343"/>
      <c r="GHL18" s="343"/>
      <c r="GHM18" s="343"/>
      <c r="GHN18" s="343"/>
      <c r="GHO18" s="343"/>
      <c r="GHP18" s="343"/>
      <c r="GHQ18" s="343"/>
      <c r="GHR18" s="343"/>
      <c r="GHS18" s="343"/>
      <c r="GHT18" s="343"/>
      <c r="GHU18" s="343"/>
      <c r="GHV18" s="343"/>
      <c r="GHW18" s="343"/>
      <c r="GHX18" s="343"/>
      <c r="GHY18" s="343"/>
      <c r="GHZ18" s="343"/>
      <c r="GIA18" s="343"/>
      <c r="GIB18" s="343"/>
      <c r="GIC18" s="343"/>
      <c r="GID18" s="343"/>
      <c r="GIE18" s="343"/>
      <c r="GIF18" s="343"/>
      <c r="GIG18" s="343"/>
      <c r="GIH18" s="343"/>
      <c r="GII18" s="343"/>
      <c r="GIJ18" s="343"/>
      <c r="GIK18" s="343"/>
      <c r="GIL18" s="343"/>
      <c r="GIM18" s="343"/>
      <c r="GIN18" s="343"/>
      <c r="GIO18" s="343"/>
      <c r="GIP18" s="343"/>
      <c r="GIQ18" s="343"/>
      <c r="GIR18" s="343"/>
      <c r="GIS18" s="343"/>
      <c r="GIT18" s="343"/>
      <c r="GIU18" s="343"/>
      <c r="GIV18" s="343"/>
      <c r="GIW18" s="343"/>
      <c r="GIX18" s="343"/>
      <c r="GIY18" s="343"/>
      <c r="GIZ18" s="343"/>
      <c r="GJA18" s="343"/>
      <c r="GJB18" s="343"/>
      <c r="GJC18" s="343"/>
      <c r="GJD18" s="343"/>
      <c r="GJE18" s="343"/>
      <c r="GJF18" s="343"/>
      <c r="GJG18" s="343"/>
      <c r="GJH18" s="343"/>
      <c r="GJI18" s="343"/>
      <c r="GJJ18" s="343"/>
      <c r="GJK18" s="343"/>
      <c r="GJL18" s="343"/>
      <c r="GJM18" s="343"/>
      <c r="GJN18" s="343"/>
      <c r="GJO18" s="343"/>
      <c r="GJP18" s="343"/>
      <c r="GJQ18" s="343"/>
      <c r="GJR18" s="343"/>
      <c r="GJS18" s="343"/>
      <c r="GJT18" s="343"/>
      <c r="GJU18" s="343"/>
      <c r="GJV18" s="343"/>
      <c r="GJW18" s="343"/>
      <c r="GJX18" s="343"/>
      <c r="GJY18" s="343"/>
      <c r="GJZ18" s="343"/>
      <c r="GKA18" s="343"/>
      <c r="GKB18" s="343"/>
      <c r="GKC18" s="343"/>
      <c r="GKD18" s="343"/>
      <c r="GKE18" s="343"/>
      <c r="GKF18" s="343"/>
      <c r="GKG18" s="343"/>
      <c r="GKH18" s="343"/>
      <c r="GKI18" s="343"/>
      <c r="GKJ18" s="343"/>
      <c r="GKK18" s="343"/>
      <c r="GKL18" s="343"/>
      <c r="GKM18" s="343"/>
      <c r="GKN18" s="343"/>
      <c r="GKO18" s="343"/>
      <c r="GKP18" s="343"/>
      <c r="GKQ18" s="343"/>
      <c r="GKR18" s="343"/>
      <c r="GKS18" s="343"/>
      <c r="GKT18" s="343"/>
      <c r="GKU18" s="343"/>
      <c r="GKV18" s="343"/>
      <c r="GKW18" s="343"/>
      <c r="GKX18" s="343"/>
      <c r="GKY18" s="343"/>
      <c r="GKZ18" s="343"/>
      <c r="GLA18" s="343"/>
      <c r="GLB18" s="343"/>
      <c r="GLC18" s="343"/>
      <c r="GLD18" s="343"/>
      <c r="GLE18" s="343"/>
      <c r="GLF18" s="343"/>
      <c r="GLG18" s="343"/>
      <c r="GLH18" s="343"/>
      <c r="GLI18" s="343"/>
      <c r="GLJ18" s="343"/>
      <c r="GLK18" s="343"/>
      <c r="GLL18" s="343"/>
      <c r="GLM18" s="343"/>
      <c r="GLN18" s="343"/>
      <c r="GLO18" s="343"/>
      <c r="GLP18" s="343"/>
      <c r="GLQ18" s="343"/>
      <c r="GLR18" s="343"/>
      <c r="GLS18" s="343"/>
      <c r="GLT18" s="343"/>
      <c r="GLU18" s="343"/>
      <c r="GLV18" s="343"/>
      <c r="GLW18" s="343"/>
      <c r="GLX18" s="343"/>
      <c r="GLY18" s="343"/>
      <c r="GLZ18" s="343"/>
      <c r="GMA18" s="343"/>
      <c r="GMB18" s="343"/>
      <c r="GMC18" s="343"/>
      <c r="GMD18" s="343"/>
      <c r="GME18" s="343"/>
      <c r="GMF18" s="343"/>
      <c r="GMG18" s="343"/>
      <c r="GMH18" s="343"/>
      <c r="GMI18" s="343"/>
      <c r="GMJ18" s="343"/>
      <c r="GMK18" s="343"/>
      <c r="GML18" s="343"/>
      <c r="GMM18" s="343"/>
      <c r="GMN18" s="343"/>
      <c r="GMO18" s="343"/>
      <c r="GMP18" s="343"/>
      <c r="GMQ18" s="343"/>
      <c r="GMR18" s="343"/>
      <c r="GMS18" s="343"/>
      <c r="GMT18" s="343"/>
      <c r="GMU18" s="343"/>
      <c r="GMV18" s="343"/>
      <c r="GMW18" s="343"/>
      <c r="GMX18" s="343"/>
      <c r="GMY18" s="343"/>
      <c r="GMZ18" s="343"/>
      <c r="GNA18" s="343"/>
      <c r="GNB18" s="343"/>
      <c r="GNC18" s="343"/>
      <c r="GND18" s="343"/>
      <c r="GNE18" s="343"/>
      <c r="GNF18" s="343"/>
      <c r="GNG18" s="343"/>
      <c r="GNH18" s="343"/>
      <c r="GNI18" s="343"/>
      <c r="GNJ18" s="343"/>
      <c r="GNK18" s="343"/>
      <c r="GNL18" s="343"/>
      <c r="GNM18" s="343"/>
      <c r="GNN18" s="343"/>
      <c r="GNO18" s="343"/>
      <c r="GNP18" s="343"/>
      <c r="GNQ18" s="343"/>
      <c r="GNR18" s="343"/>
      <c r="GNS18" s="343"/>
      <c r="GNT18" s="343"/>
      <c r="GNU18" s="343"/>
      <c r="GNV18" s="343"/>
      <c r="GNW18" s="343"/>
      <c r="GNX18" s="343"/>
      <c r="GNY18" s="343"/>
      <c r="GNZ18" s="343"/>
      <c r="GOA18" s="343"/>
      <c r="GOB18" s="343"/>
      <c r="GOC18" s="343"/>
      <c r="GOD18" s="343"/>
      <c r="GOE18" s="343"/>
      <c r="GOF18" s="343"/>
      <c r="GOG18" s="343"/>
      <c r="GOH18" s="343"/>
      <c r="GOI18" s="343"/>
      <c r="GOJ18" s="343"/>
      <c r="GOK18" s="343"/>
      <c r="GOL18" s="343"/>
      <c r="GOM18" s="343"/>
      <c r="GON18" s="343"/>
      <c r="GOO18" s="343"/>
      <c r="GOP18" s="343"/>
      <c r="GOQ18" s="343"/>
      <c r="GOR18" s="343"/>
      <c r="GOS18" s="343"/>
      <c r="GOT18" s="343"/>
      <c r="GOU18" s="343"/>
      <c r="GOV18" s="343"/>
      <c r="GOW18" s="343"/>
      <c r="GOX18" s="343"/>
      <c r="GOY18" s="343"/>
      <c r="GOZ18" s="343"/>
      <c r="GPA18" s="343"/>
      <c r="GPB18" s="343"/>
      <c r="GPC18" s="343"/>
      <c r="GPD18" s="343"/>
      <c r="GPE18" s="343"/>
      <c r="GPF18" s="343"/>
      <c r="GPG18" s="343"/>
      <c r="GPH18" s="343"/>
      <c r="GPI18" s="343"/>
      <c r="GPJ18" s="343"/>
      <c r="GPK18" s="343"/>
      <c r="GPL18" s="343"/>
      <c r="GPM18" s="343"/>
      <c r="GPN18" s="343"/>
      <c r="GPO18" s="343"/>
      <c r="GPP18" s="343"/>
      <c r="GPQ18" s="343"/>
      <c r="GPR18" s="343"/>
      <c r="GPS18" s="343"/>
      <c r="GPT18" s="343"/>
      <c r="GPU18" s="343"/>
      <c r="GPV18" s="343"/>
      <c r="GPW18" s="343"/>
      <c r="GPX18" s="343"/>
      <c r="GPY18" s="343"/>
      <c r="GPZ18" s="343"/>
      <c r="GQA18" s="343"/>
      <c r="GQB18" s="343"/>
      <c r="GQC18" s="343"/>
      <c r="GQD18" s="343"/>
      <c r="GQE18" s="343"/>
      <c r="GQF18" s="343"/>
      <c r="GQG18" s="343"/>
      <c r="GQH18" s="343"/>
      <c r="GQI18" s="343"/>
      <c r="GQJ18" s="343"/>
      <c r="GQK18" s="343"/>
      <c r="GQL18" s="343"/>
      <c r="GQM18" s="343"/>
      <c r="GQN18" s="343"/>
      <c r="GQO18" s="343"/>
      <c r="GQP18" s="343"/>
      <c r="GQQ18" s="343"/>
      <c r="GQR18" s="343"/>
      <c r="GQS18" s="343"/>
      <c r="GQT18" s="343"/>
      <c r="GQU18" s="343"/>
      <c r="GQV18" s="343"/>
      <c r="GQW18" s="343"/>
      <c r="GQX18" s="343"/>
      <c r="GQY18" s="343"/>
      <c r="GQZ18" s="343"/>
      <c r="GRA18" s="343"/>
      <c r="GRB18" s="343"/>
      <c r="GRC18" s="343"/>
      <c r="GRD18" s="343"/>
      <c r="GRE18" s="343"/>
      <c r="GRF18" s="343"/>
      <c r="GRG18" s="343"/>
      <c r="GRH18" s="343"/>
      <c r="GRI18" s="343"/>
      <c r="GRJ18" s="343"/>
      <c r="GRK18" s="343"/>
      <c r="GRL18" s="343"/>
      <c r="GRM18" s="343"/>
      <c r="GRN18" s="343"/>
      <c r="GRO18" s="343"/>
      <c r="GRP18" s="343"/>
      <c r="GRQ18" s="343"/>
      <c r="GRR18" s="343"/>
      <c r="GRS18" s="343"/>
      <c r="GRT18" s="343"/>
      <c r="GRU18" s="343"/>
      <c r="GRV18" s="343"/>
      <c r="GRW18" s="343"/>
      <c r="GRX18" s="343"/>
      <c r="GRY18" s="343"/>
      <c r="GRZ18" s="343"/>
      <c r="GSA18" s="343"/>
      <c r="GSB18" s="343"/>
      <c r="GSC18" s="343"/>
      <c r="GSD18" s="343"/>
      <c r="GSE18" s="343"/>
      <c r="GSF18" s="343"/>
      <c r="GSG18" s="343"/>
      <c r="GSH18" s="343"/>
      <c r="GSI18" s="343"/>
      <c r="GSJ18" s="343"/>
      <c r="GSK18" s="343"/>
      <c r="GSL18" s="343"/>
      <c r="GSM18" s="343"/>
      <c r="GSN18" s="343"/>
      <c r="GSO18" s="343"/>
      <c r="GSP18" s="343"/>
      <c r="GSQ18" s="343"/>
      <c r="GSR18" s="343"/>
      <c r="GSS18" s="343"/>
      <c r="GST18" s="343"/>
      <c r="GSU18" s="343"/>
      <c r="GSV18" s="343"/>
      <c r="GSW18" s="343"/>
      <c r="GSX18" s="343"/>
      <c r="GSY18" s="343"/>
      <c r="GSZ18" s="343"/>
      <c r="GTA18" s="343"/>
      <c r="GTB18" s="343"/>
      <c r="GTC18" s="343"/>
      <c r="GTD18" s="343"/>
      <c r="GTE18" s="343"/>
      <c r="GTF18" s="343"/>
      <c r="GTG18" s="343"/>
      <c r="GTH18" s="343"/>
      <c r="GTI18" s="343"/>
      <c r="GTJ18" s="343"/>
      <c r="GTK18" s="343"/>
      <c r="GTL18" s="343"/>
      <c r="GTM18" s="343"/>
      <c r="GTN18" s="343"/>
      <c r="GTO18" s="343"/>
      <c r="GTP18" s="343"/>
      <c r="GTQ18" s="343"/>
      <c r="GTR18" s="343"/>
      <c r="GTS18" s="343"/>
      <c r="GTT18" s="343"/>
      <c r="GTU18" s="343"/>
      <c r="GTV18" s="343"/>
      <c r="GTW18" s="343"/>
      <c r="GTX18" s="343"/>
      <c r="GTY18" s="343"/>
      <c r="GTZ18" s="343"/>
      <c r="GUA18" s="343"/>
      <c r="GUB18" s="343"/>
      <c r="GUC18" s="343"/>
      <c r="GUD18" s="343"/>
      <c r="GUE18" s="343"/>
      <c r="GUF18" s="343"/>
      <c r="GUG18" s="343"/>
      <c r="GUH18" s="343"/>
      <c r="GUI18" s="343"/>
      <c r="GUJ18" s="343"/>
      <c r="GUK18" s="343"/>
      <c r="GUL18" s="343"/>
      <c r="GUM18" s="343"/>
      <c r="GUN18" s="343"/>
      <c r="GUO18" s="343"/>
      <c r="GUP18" s="343"/>
      <c r="GUQ18" s="343"/>
      <c r="GUR18" s="343"/>
      <c r="GUS18" s="343"/>
      <c r="GUT18" s="343"/>
      <c r="GUU18" s="343"/>
      <c r="GUV18" s="343"/>
      <c r="GUW18" s="343"/>
      <c r="GUX18" s="343"/>
      <c r="GUY18" s="343"/>
      <c r="GUZ18" s="343"/>
      <c r="GVA18" s="343"/>
      <c r="GVB18" s="343"/>
      <c r="GVC18" s="343"/>
      <c r="GVD18" s="343"/>
      <c r="GVE18" s="343"/>
      <c r="GVF18" s="343"/>
      <c r="GVG18" s="343"/>
      <c r="GVH18" s="343"/>
      <c r="GVI18" s="343"/>
      <c r="GVJ18" s="343"/>
      <c r="GVK18" s="343"/>
      <c r="GVL18" s="343"/>
      <c r="GVM18" s="343"/>
      <c r="GVN18" s="343"/>
      <c r="GVO18" s="343"/>
      <c r="GVP18" s="343"/>
      <c r="GVQ18" s="343"/>
      <c r="GVR18" s="343"/>
      <c r="GVS18" s="343"/>
      <c r="GVT18" s="343"/>
      <c r="GVU18" s="343"/>
      <c r="GVV18" s="343"/>
      <c r="GVW18" s="343"/>
      <c r="GVX18" s="343"/>
      <c r="GVY18" s="343"/>
      <c r="GVZ18" s="343"/>
      <c r="GWA18" s="343"/>
      <c r="GWB18" s="343"/>
      <c r="GWC18" s="343"/>
      <c r="GWD18" s="343"/>
      <c r="GWE18" s="343"/>
      <c r="GWF18" s="343"/>
      <c r="GWG18" s="343"/>
      <c r="GWH18" s="343"/>
      <c r="GWI18" s="343"/>
      <c r="GWJ18" s="343"/>
      <c r="GWK18" s="343"/>
      <c r="GWL18" s="343"/>
      <c r="GWM18" s="343"/>
      <c r="GWN18" s="343"/>
      <c r="GWO18" s="343"/>
      <c r="GWP18" s="343"/>
      <c r="GWQ18" s="343"/>
      <c r="GWR18" s="343"/>
      <c r="GWS18" s="343"/>
      <c r="GWT18" s="343"/>
      <c r="GWU18" s="343"/>
      <c r="GWV18" s="343"/>
      <c r="GWW18" s="343"/>
      <c r="GWX18" s="343"/>
      <c r="GWY18" s="343"/>
      <c r="GWZ18" s="343"/>
      <c r="GXA18" s="343"/>
      <c r="GXB18" s="343"/>
      <c r="GXC18" s="343"/>
      <c r="GXD18" s="343"/>
      <c r="GXE18" s="343"/>
      <c r="GXF18" s="343"/>
      <c r="GXG18" s="343"/>
      <c r="GXH18" s="343"/>
      <c r="GXI18" s="343"/>
      <c r="GXJ18" s="343"/>
      <c r="GXK18" s="343"/>
      <c r="GXL18" s="343"/>
      <c r="GXM18" s="343"/>
      <c r="GXN18" s="343"/>
      <c r="GXO18" s="343"/>
      <c r="GXP18" s="343"/>
      <c r="GXQ18" s="343"/>
      <c r="GXR18" s="343"/>
      <c r="GXS18" s="343"/>
      <c r="GXT18" s="343"/>
      <c r="GXU18" s="343"/>
      <c r="GXV18" s="343"/>
      <c r="GXW18" s="343"/>
      <c r="GXX18" s="343"/>
      <c r="GXY18" s="343"/>
      <c r="GXZ18" s="343"/>
      <c r="GYA18" s="343"/>
      <c r="GYB18" s="343"/>
      <c r="GYC18" s="343"/>
      <c r="GYD18" s="343"/>
      <c r="GYE18" s="343"/>
      <c r="GYF18" s="343"/>
      <c r="GYG18" s="343"/>
      <c r="GYH18" s="343"/>
      <c r="GYI18" s="343"/>
      <c r="GYJ18" s="343"/>
      <c r="GYK18" s="343"/>
      <c r="GYL18" s="343"/>
      <c r="GYM18" s="343"/>
      <c r="GYN18" s="343"/>
      <c r="GYO18" s="343"/>
      <c r="GYP18" s="343"/>
      <c r="GYQ18" s="343"/>
      <c r="GYR18" s="343"/>
      <c r="GYS18" s="343"/>
      <c r="GYT18" s="343"/>
      <c r="GYU18" s="343"/>
      <c r="GYV18" s="343"/>
      <c r="GYW18" s="343"/>
      <c r="GYX18" s="343"/>
      <c r="GYY18" s="343"/>
      <c r="GYZ18" s="343"/>
      <c r="GZA18" s="343"/>
      <c r="GZB18" s="343"/>
      <c r="GZC18" s="343"/>
      <c r="GZD18" s="343"/>
      <c r="GZE18" s="343"/>
      <c r="GZF18" s="343"/>
      <c r="GZG18" s="343"/>
      <c r="GZH18" s="343"/>
      <c r="GZI18" s="343"/>
      <c r="GZJ18" s="343"/>
      <c r="GZK18" s="343"/>
      <c r="GZL18" s="343"/>
      <c r="GZM18" s="343"/>
      <c r="GZN18" s="343"/>
      <c r="GZO18" s="343"/>
      <c r="GZP18" s="343"/>
      <c r="GZQ18" s="343"/>
      <c r="GZR18" s="343"/>
      <c r="GZS18" s="343"/>
      <c r="GZT18" s="343"/>
      <c r="GZU18" s="343"/>
      <c r="GZV18" s="343"/>
      <c r="GZW18" s="343"/>
      <c r="GZX18" s="343"/>
      <c r="GZY18" s="343"/>
      <c r="GZZ18" s="343"/>
      <c r="HAA18" s="343"/>
      <c r="HAB18" s="343"/>
      <c r="HAC18" s="343"/>
      <c r="HAD18" s="343"/>
      <c r="HAE18" s="343"/>
      <c r="HAF18" s="343"/>
      <c r="HAG18" s="343"/>
      <c r="HAH18" s="343"/>
      <c r="HAI18" s="343"/>
      <c r="HAJ18" s="343"/>
      <c r="HAK18" s="343"/>
      <c r="HAL18" s="343"/>
      <c r="HAM18" s="343"/>
      <c r="HAN18" s="343"/>
      <c r="HAO18" s="343"/>
      <c r="HAP18" s="343"/>
      <c r="HAQ18" s="343"/>
      <c r="HAR18" s="343"/>
      <c r="HAS18" s="343"/>
      <c r="HAT18" s="343"/>
      <c r="HAU18" s="343"/>
      <c r="HAV18" s="343"/>
      <c r="HAW18" s="343"/>
      <c r="HAX18" s="343"/>
      <c r="HAY18" s="343"/>
      <c r="HAZ18" s="343"/>
      <c r="HBA18" s="343"/>
      <c r="HBB18" s="343"/>
      <c r="HBC18" s="343"/>
      <c r="HBD18" s="343"/>
      <c r="HBE18" s="343"/>
      <c r="HBF18" s="343"/>
      <c r="HBG18" s="343"/>
      <c r="HBH18" s="343"/>
      <c r="HBI18" s="343"/>
      <c r="HBJ18" s="343"/>
      <c r="HBK18" s="343"/>
      <c r="HBL18" s="343"/>
      <c r="HBM18" s="343"/>
      <c r="HBN18" s="343"/>
      <c r="HBO18" s="343"/>
      <c r="HBP18" s="343"/>
      <c r="HBQ18" s="343"/>
      <c r="HBR18" s="343"/>
      <c r="HBS18" s="343"/>
      <c r="HBT18" s="343"/>
      <c r="HBU18" s="343"/>
      <c r="HBV18" s="343"/>
      <c r="HBW18" s="343"/>
      <c r="HBX18" s="343"/>
      <c r="HBY18" s="343"/>
      <c r="HBZ18" s="343"/>
      <c r="HCA18" s="343"/>
      <c r="HCB18" s="343"/>
      <c r="HCC18" s="343"/>
      <c r="HCD18" s="343"/>
      <c r="HCE18" s="343"/>
      <c r="HCF18" s="343"/>
      <c r="HCG18" s="343"/>
      <c r="HCH18" s="343"/>
      <c r="HCI18" s="343"/>
      <c r="HCJ18" s="343"/>
      <c r="HCK18" s="343"/>
      <c r="HCL18" s="343"/>
      <c r="HCM18" s="343"/>
      <c r="HCN18" s="343"/>
      <c r="HCO18" s="343"/>
      <c r="HCP18" s="343"/>
      <c r="HCQ18" s="343"/>
      <c r="HCR18" s="343"/>
      <c r="HCS18" s="343"/>
      <c r="HCT18" s="343"/>
      <c r="HCU18" s="343"/>
      <c r="HCV18" s="343"/>
      <c r="HCW18" s="343"/>
      <c r="HCX18" s="343"/>
      <c r="HCY18" s="343"/>
      <c r="HCZ18" s="343"/>
      <c r="HDA18" s="343"/>
      <c r="HDB18" s="343"/>
      <c r="HDC18" s="343"/>
      <c r="HDD18" s="343"/>
      <c r="HDE18" s="343"/>
      <c r="HDF18" s="343"/>
      <c r="HDG18" s="343"/>
      <c r="HDH18" s="343"/>
      <c r="HDI18" s="343"/>
      <c r="HDJ18" s="343"/>
      <c r="HDK18" s="343"/>
      <c r="HDL18" s="343"/>
      <c r="HDM18" s="343"/>
      <c r="HDN18" s="343"/>
      <c r="HDO18" s="343"/>
      <c r="HDP18" s="343"/>
      <c r="HDQ18" s="343"/>
      <c r="HDR18" s="343"/>
      <c r="HDS18" s="343"/>
      <c r="HDT18" s="343"/>
      <c r="HDU18" s="343"/>
      <c r="HDV18" s="343"/>
      <c r="HDW18" s="343"/>
      <c r="HDX18" s="343"/>
      <c r="HDY18" s="343"/>
      <c r="HDZ18" s="343"/>
      <c r="HEA18" s="343"/>
      <c r="HEB18" s="343"/>
      <c r="HEC18" s="343"/>
      <c r="HED18" s="343"/>
      <c r="HEE18" s="343"/>
      <c r="HEF18" s="343"/>
      <c r="HEG18" s="343"/>
      <c r="HEH18" s="343"/>
      <c r="HEI18" s="343"/>
      <c r="HEJ18" s="343"/>
      <c r="HEK18" s="343"/>
      <c r="HEL18" s="343"/>
      <c r="HEM18" s="343"/>
      <c r="HEN18" s="343"/>
      <c r="HEO18" s="343"/>
      <c r="HEP18" s="343"/>
      <c r="HEQ18" s="343"/>
      <c r="HER18" s="343"/>
      <c r="HES18" s="343"/>
      <c r="HET18" s="343"/>
      <c r="HEU18" s="343"/>
      <c r="HEV18" s="343"/>
      <c r="HEW18" s="343"/>
      <c r="HEX18" s="343"/>
      <c r="HEY18" s="343"/>
      <c r="HEZ18" s="343"/>
      <c r="HFA18" s="343"/>
      <c r="HFB18" s="343"/>
      <c r="HFC18" s="343"/>
      <c r="HFD18" s="343"/>
      <c r="HFE18" s="343"/>
      <c r="HFF18" s="343"/>
      <c r="HFG18" s="343"/>
      <c r="HFH18" s="343"/>
      <c r="HFI18" s="343"/>
      <c r="HFJ18" s="343"/>
      <c r="HFK18" s="343"/>
      <c r="HFL18" s="343"/>
      <c r="HFM18" s="343"/>
      <c r="HFN18" s="343"/>
      <c r="HFO18" s="343"/>
      <c r="HFP18" s="343"/>
      <c r="HFQ18" s="343"/>
      <c r="HFR18" s="343"/>
      <c r="HFS18" s="343"/>
      <c r="HFT18" s="343"/>
      <c r="HFU18" s="343"/>
      <c r="HFV18" s="343"/>
      <c r="HFW18" s="343"/>
      <c r="HFX18" s="343"/>
      <c r="HFY18" s="343"/>
      <c r="HFZ18" s="343"/>
      <c r="HGA18" s="343"/>
      <c r="HGB18" s="343"/>
      <c r="HGC18" s="343"/>
      <c r="HGD18" s="343"/>
      <c r="HGE18" s="343"/>
      <c r="HGF18" s="343"/>
      <c r="HGG18" s="343"/>
      <c r="HGH18" s="343"/>
      <c r="HGI18" s="343"/>
      <c r="HGJ18" s="343"/>
      <c r="HGK18" s="343"/>
      <c r="HGL18" s="343"/>
      <c r="HGM18" s="343"/>
      <c r="HGN18" s="343"/>
      <c r="HGO18" s="343"/>
      <c r="HGP18" s="343"/>
      <c r="HGQ18" s="343"/>
      <c r="HGR18" s="343"/>
      <c r="HGS18" s="343"/>
      <c r="HGT18" s="343"/>
      <c r="HGU18" s="343"/>
      <c r="HGV18" s="343"/>
      <c r="HGW18" s="343"/>
      <c r="HGX18" s="343"/>
      <c r="HGY18" s="343"/>
      <c r="HGZ18" s="343"/>
      <c r="HHA18" s="343"/>
      <c r="HHB18" s="343"/>
      <c r="HHC18" s="343"/>
      <c r="HHD18" s="343"/>
      <c r="HHE18" s="343"/>
      <c r="HHF18" s="343"/>
      <c r="HHG18" s="343"/>
      <c r="HHH18" s="343"/>
      <c r="HHI18" s="343"/>
      <c r="HHJ18" s="343"/>
      <c r="HHK18" s="343"/>
      <c r="HHL18" s="343"/>
      <c r="HHM18" s="343"/>
      <c r="HHN18" s="343"/>
      <c r="HHO18" s="343"/>
      <c r="HHP18" s="343"/>
      <c r="HHQ18" s="343"/>
      <c r="HHR18" s="343"/>
      <c r="HHS18" s="343"/>
      <c r="HHT18" s="343"/>
      <c r="HHU18" s="343"/>
      <c r="HHV18" s="343"/>
      <c r="HHW18" s="343"/>
      <c r="HHX18" s="343"/>
      <c r="HHY18" s="343"/>
      <c r="HHZ18" s="343"/>
      <c r="HIA18" s="343"/>
      <c r="HIB18" s="343"/>
      <c r="HIC18" s="343"/>
      <c r="HID18" s="343"/>
      <c r="HIE18" s="343"/>
      <c r="HIF18" s="343"/>
      <c r="HIG18" s="343"/>
      <c r="HIH18" s="343"/>
      <c r="HII18" s="343"/>
      <c r="HIJ18" s="343"/>
      <c r="HIK18" s="343"/>
      <c r="HIL18" s="343"/>
      <c r="HIM18" s="343"/>
      <c r="HIN18" s="343"/>
      <c r="HIO18" s="343"/>
      <c r="HIP18" s="343"/>
      <c r="HIQ18" s="343"/>
      <c r="HIR18" s="343"/>
      <c r="HIS18" s="343"/>
      <c r="HIT18" s="343"/>
      <c r="HIU18" s="343"/>
      <c r="HIV18" s="343"/>
      <c r="HIW18" s="343"/>
      <c r="HIX18" s="343"/>
      <c r="HIY18" s="343"/>
      <c r="HIZ18" s="343"/>
      <c r="HJA18" s="343"/>
      <c r="HJB18" s="343"/>
      <c r="HJC18" s="343"/>
      <c r="HJD18" s="343"/>
      <c r="HJE18" s="343"/>
      <c r="HJF18" s="343"/>
      <c r="HJG18" s="343"/>
      <c r="HJH18" s="343"/>
      <c r="HJI18" s="343"/>
      <c r="HJJ18" s="343"/>
      <c r="HJK18" s="343"/>
      <c r="HJL18" s="343"/>
      <c r="HJM18" s="343"/>
      <c r="HJN18" s="343"/>
      <c r="HJO18" s="343"/>
      <c r="HJP18" s="343"/>
      <c r="HJQ18" s="343"/>
      <c r="HJR18" s="343"/>
      <c r="HJS18" s="343"/>
      <c r="HJT18" s="343"/>
      <c r="HJU18" s="343"/>
      <c r="HJV18" s="343"/>
      <c r="HJW18" s="343"/>
      <c r="HJX18" s="343"/>
      <c r="HJY18" s="343"/>
      <c r="HJZ18" s="343"/>
      <c r="HKA18" s="343"/>
      <c r="HKB18" s="343"/>
      <c r="HKC18" s="343"/>
      <c r="HKD18" s="343"/>
      <c r="HKE18" s="343"/>
      <c r="HKF18" s="343"/>
      <c r="HKG18" s="343"/>
      <c r="HKH18" s="343"/>
      <c r="HKI18" s="343"/>
      <c r="HKJ18" s="343"/>
      <c r="HKK18" s="343"/>
      <c r="HKL18" s="343"/>
      <c r="HKM18" s="343"/>
      <c r="HKN18" s="343"/>
      <c r="HKO18" s="343"/>
      <c r="HKP18" s="343"/>
      <c r="HKQ18" s="343"/>
      <c r="HKR18" s="343"/>
      <c r="HKS18" s="343"/>
      <c r="HKT18" s="343"/>
      <c r="HKU18" s="343"/>
      <c r="HKV18" s="343"/>
      <c r="HKW18" s="343"/>
      <c r="HKX18" s="343"/>
      <c r="HKY18" s="343"/>
      <c r="HKZ18" s="343"/>
      <c r="HLA18" s="343"/>
      <c r="HLB18" s="343"/>
      <c r="HLC18" s="343"/>
      <c r="HLD18" s="343"/>
      <c r="HLE18" s="343"/>
      <c r="HLF18" s="343"/>
      <c r="HLG18" s="343"/>
      <c r="HLH18" s="343"/>
      <c r="HLI18" s="343"/>
      <c r="HLJ18" s="343"/>
      <c r="HLK18" s="343"/>
      <c r="HLL18" s="343"/>
      <c r="HLM18" s="343"/>
      <c r="HLN18" s="343"/>
      <c r="HLO18" s="343"/>
      <c r="HLP18" s="343"/>
      <c r="HLQ18" s="343"/>
      <c r="HLR18" s="343"/>
      <c r="HLS18" s="343"/>
      <c r="HLT18" s="343"/>
      <c r="HLU18" s="343"/>
      <c r="HLV18" s="343"/>
      <c r="HLW18" s="343"/>
      <c r="HLX18" s="343"/>
      <c r="HLY18" s="343"/>
      <c r="HLZ18" s="343"/>
      <c r="HMA18" s="343"/>
      <c r="HMB18" s="343"/>
      <c r="HMC18" s="343"/>
      <c r="HMD18" s="343"/>
      <c r="HME18" s="343"/>
      <c r="HMF18" s="343"/>
      <c r="HMG18" s="343"/>
      <c r="HMH18" s="343"/>
      <c r="HMI18" s="343"/>
      <c r="HMJ18" s="343"/>
      <c r="HMK18" s="343"/>
      <c r="HML18" s="343"/>
      <c r="HMM18" s="343"/>
      <c r="HMN18" s="343"/>
      <c r="HMO18" s="343"/>
      <c r="HMP18" s="343"/>
      <c r="HMQ18" s="343"/>
      <c r="HMR18" s="343"/>
      <c r="HMS18" s="343"/>
      <c r="HMT18" s="343"/>
      <c r="HMU18" s="343"/>
      <c r="HMV18" s="343"/>
      <c r="HMW18" s="343"/>
      <c r="HMX18" s="343"/>
      <c r="HMY18" s="343"/>
      <c r="HMZ18" s="343"/>
      <c r="HNA18" s="343"/>
      <c r="HNB18" s="343"/>
      <c r="HNC18" s="343"/>
      <c r="HND18" s="343"/>
      <c r="HNE18" s="343"/>
      <c r="HNF18" s="343"/>
      <c r="HNG18" s="343"/>
      <c r="HNH18" s="343"/>
      <c r="HNI18" s="343"/>
      <c r="HNJ18" s="343"/>
      <c r="HNK18" s="343"/>
      <c r="HNL18" s="343"/>
      <c r="HNM18" s="343"/>
      <c r="HNN18" s="343"/>
      <c r="HNO18" s="343"/>
      <c r="HNP18" s="343"/>
      <c r="HNQ18" s="343"/>
      <c r="HNR18" s="343"/>
      <c r="HNS18" s="343"/>
      <c r="HNT18" s="343"/>
      <c r="HNU18" s="343"/>
      <c r="HNV18" s="343"/>
      <c r="HNW18" s="343"/>
      <c r="HNX18" s="343"/>
      <c r="HNY18" s="343"/>
      <c r="HNZ18" s="343"/>
      <c r="HOA18" s="343"/>
      <c r="HOB18" s="343"/>
      <c r="HOC18" s="343"/>
      <c r="HOD18" s="343"/>
      <c r="HOE18" s="343"/>
      <c r="HOF18" s="343"/>
      <c r="HOG18" s="343"/>
      <c r="HOH18" s="343"/>
      <c r="HOI18" s="343"/>
      <c r="HOJ18" s="343"/>
      <c r="HOK18" s="343"/>
      <c r="HOL18" s="343"/>
      <c r="HOM18" s="343"/>
      <c r="HON18" s="343"/>
      <c r="HOO18" s="343"/>
      <c r="HOP18" s="343"/>
      <c r="HOQ18" s="343"/>
      <c r="HOR18" s="343"/>
      <c r="HOS18" s="343"/>
      <c r="HOT18" s="343"/>
      <c r="HOU18" s="343"/>
      <c r="HOV18" s="343"/>
      <c r="HOW18" s="343"/>
      <c r="HOX18" s="343"/>
      <c r="HOY18" s="343"/>
      <c r="HOZ18" s="343"/>
      <c r="HPA18" s="343"/>
      <c r="HPB18" s="343"/>
      <c r="HPC18" s="343"/>
      <c r="HPD18" s="343"/>
      <c r="HPE18" s="343"/>
      <c r="HPF18" s="343"/>
      <c r="HPG18" s="343"/>
      <c r="HPH18" s="343"/>
      <c r="HPI18" s="343"/>
      <c r="HPJ18" s="343"/>
      <c r="HPK18" s="343"/>
      <c r="HPL18" s="343"/>
      <c r="HPM18" s="343"/>
      <c r="HPN18" s="343"/>
      <c r="HPO18" s="343"/>
      <c r="HPP18" s="343"/>
      <c r="HPQ18" s="343"/>
      <c r="HPR18" s="343"/>
      <c r="HPS18" s="343"/>
      <c r="HPT18" s="343"/>
      <c r="HPU18" s="343"/>
      <c r="HPV18" s="343"/>
      <c r="HPW18" s="343"/>
      <c r="HPX18" s="343"/>
      <c r="HPY18" s="343"/>
      <c r="HPZ18" s="343"/>
      <c r="HQA18" s="343"/>
      <c r="HQB18" s="343"/>
      <c r="HQC18" s="343"/>
      <c r="HQD18" s="343"/>
      <c r="HQE18" s="343"/>
      <c r="HQF18" s="343"/>
      <c r="HQG18" s="343"/>
      <c r="HQH18" s="343"/>
      <c r="HQI18" s="343"/>
      <c r="HQJ18" s="343"/>
      <c r="HQK18" s="343"/>
      <c r="HQL18" s="343"/>
      <c r="HQM18" s="343"/>
      <c r="HQN18" s="343"/>
      <c r="HQO18" s="343"/>
      <c r="HQP18" s="343"/>
      <c r="HQQ18" s="343"/>
      <c r="HQR18" s="343"/>
      <c r="HQS18" s="343"/>
      <c r="HQT18" s="343"/>
      <c r="HQU18" s="343"/>
      <c r="HQV18" s="343"/>
      <c r="HQW18" s="343"/>
      <c r="HQX18" s="343"/>
      <c r="HQY18" s="343"/>
      <c r="HQZ18" s="343"/>
      <c r="HRA18" s="343"/>
      <c r="HRB18" s="343"/>
      <c r="HRC18" s="343"/>
      <c r="HRD18" s="343"/>
      <c r="HRE18" s="343"/>
      <c r="HRF18" s="343"/>
      <c r="HRG18" s="343"/>
      <c r="HRH18" s="343"/>
      <c r="HRI18" s="343"/>
      <c r="HRJ18" s="343"/>
      <c r="HRK18" s="343"/>
      <c r="HRL18" s="343"/>
      <c r="HRM18" s="343"/>
      <c r="HRN18" s="343"/>
      <c r="HRO18" s="343"/>
      <c r="HRP18" s="343"/>
      <c r="HRQ18" s="343"/>
      <c r="HRR18" s="343"/>
      <c r="HRS18" s="343"/>
      <c r="HRT18" s="343"/>
      <c r="HRU18" s="343"/>
      <c r="HRV18" s="343"/>
      <c r="HRW18" s="343"/>
      <c r="HRX18" s="343"/>
      <c r="HRY18" s="343"/>
      <c r="HRZ18" s="343"/>
      <c r="HSA18" s="343"/>
      <c r="HSB18" s="343"/>
      <c r="HSC18" s="343"/>
      <c r="HSD18" s="343"/>
      <c r="HSE18" s="343"/>
      <c r="HSF18" s="343"/>
      <c r="HSG18" s="343"/>
      <c r="HSH18" s="343"/>
      <c r="HSI18" s="343"/>
      <c r="HSJ18" s="343"/>
      <c r="HSK18" s="343"/>
      <c r="HSL18" s="343"/>
      <c r="HSM18" s="343"/>
      <c r="HSN18" s="343"/>
      <c r="HSO18" s="343"/>
      <c r="HSP18" s="343"/>
      <c r="HSQ18" s="343"/>
      <c r="HSR18" s="343"/>
      <c r="HSS18" s="343"/>
      <c r="HST18" s="343"/>
      <c r="HSU18" s="343"/>
      <c r="HSV18" s="343"/>
      <c r="HSW18" s="343"/>
      <c r="HSX18" s="343"/>
      <c r="HSY18" s="343"/>
      <c r="HSZ18" s="343"/>
      <c r="HTA18" s="343"/>
      <c r="HTB18" s="343"/>
      <c r="HTC18" s="343"/>
      <c r="HTD18" s="343"/>
      <c r="HTE18" s="343"/>
      <c r="HTF18" s="343"/>
      <c r="HTG18" s="343"/>
      <c r="HTH18" s="343"/>
      <c r="HTI18" s="343"/>
      <c r="HTJ18" s="343"/>
      <c r="HTK18" s="343"/>
      <c r="HTL18" s="343"/>
      <c r="HTM18" s="343"/>
      <c r="HTN18" s="343"/>
      <c r="HTO18" s="343"/>
      <c r="HTP18" s="343"/>
      <c r="HTQ18" s="343"/>
      <c r="HTR18" s="343"/>
      <c r="HTS18" s="343"/>
      <c r="HTT18" s="343"/>
      <c r="HTU18" s="343"/>
      <c r="HTV18" s="343"/>
      <c r="HTW18" s="343"/>
      <c r="HTX18" s="343"/>
      <c r="HTY18" s="343"/>
      <c r="HTZ18" s="343"/>
      <c r="HUA18" s="343"/>
      <c r="HUB18" s="343"/>
      <c r="HUC18" s="343"/>
      <c r="HUD18" s="343"/>
      <c r="HUE18" s="343"/>
      <c r="HUF18" s="343"/>
      <c r="HUG18" s="343"/>
      <c r="HUH18" s="343"/>
      <c r="HUI18" s="343"/>
      <c r="HUJ18" s="343"/>
      <c r="HUK18" s="343"/>
      <c r="HUL18" s="343"/>
      <c r="HUM18" s="343"/>
      <c r="HUN18" s="343"/>
      <c r="HUO18" s="343"/>
      <c r="HUP18" s="343"/>
      <c r="HUQ18" s="343"/>
      <c r="HUR18" s="343"/>
      <c r="HUS18" s="343"/>
      <c r="HUT18" s="343"/>
      <c r="HUU18" s="343"/>
      <c r="HUV18" s="343"/>
      <c r="HUW18" s="343"/>
      <c r="HUX18" s="343"/>
      <c r="HUY18" s="343"/>
      <c r="HUZ18" s="343"/>
      <c r="HVA18" s="343"/>
      <c r="HVB18" s="343"/>
      <c r="HVC18" s="343"/>
      <c r="HVD18" s="343"/>
      <c r="HVE18" s="343"/>
      <c r="HVF18" s="343"/>
      <c r="HVG18" s="343"/>
      <c r="HVH18" s="343"/>
      <c r="HVI18" s="343"/>
      <c r="HVJ18" s="343"/>
      <c r="HVK18" s="343"/>
      <c r="HVL18" s="343"/>
      <c r="HVM18" s="343"/>
      <c r="HVN18" s="343"/>
      <c r="HVO18" s="343"/>
      <c r="HVP18" s="343"/>
      <c r="HVQ18" s="343"/>
      <c r="HVR18" s="343"/>
      <c r="HVS18" s="343"/>
      <c r="HVT18" s="343"/>
      <c r="HVU18" s="343"/>
      <c r="HVV18" s="343"/>
      <c r="HVW18" s="343"/>
      <c r="HVX18" s="343"/>
      <c r="HVY18" s="343"/>
      <c r="HVZ18" s="343"/>
      <c r="HWA18" s="343"/>
      <c r="HWB18" s="343"/>
      <c r="HWC18" s="343"/>
      <c r="HWD18" s="343"/>
      <c r="HWE18" s="343"/>
      <c r="HWF18" s="343"/>
      <c r="HWG18" s="343"/>
      <c r="HWH18" s="343"/>
      <c r="HWI18" s="343"/>
      <c r="HWJ18" s="343"/>
      <c r="HWK18" s="343"/>
      <c r="HWL18" s="343"/>
      <c r="HWM18" s="343"/>
      <c r="HWN18" s="343"/>
      <c r="HWO18" s="343"/>
      <c r="HWP18" s="343"/>
      <c r="HWQ18" s="343"/>
      <c r="HWR18" s="343"/>
      <c r="HWS18" s="343"/>
      <c r="HWT18" s="343"/>
      <c r="HWU18" s="343"/>
      <c r="HWV18" s="343"/>
      <c r="HWW18" s="343"/>
      <c r="HWX18" s="343"/>
      <c r="HWY18" s="343"/>
      <c r="HWZ18" s="343"/>
      <c r="HXA18" s="343"/>
      <c r="HXB18" s="343"/>
      <c r="HXC18" s="343"/>
      <c r="HXD18" s="343"/>
      <c r="HXE18" s="343"/>
      <c r="HXF18" s="343"/>
      <c r="HXG18" s="343"/>
      <c r="HXH18" s="343"/>
      <c r="HXI18" s="343"/>
      <c r="HXJ18" s="343"/>
      <c r="HXK18" s="343"/>
      <c r="HXL18" s="343"/>
      <c r="HXM18" s="343"/>
      <c r="HXN18" s="343"/>
      <c r="HXO18" s="343"/>
      <c r="HXP18" s="343"/>
      <c r="HXQ18" s="343"/>
      <c r="HXR18" s="343"/>
      <c r="HXS18" s="343"/>
      <c r="HXT18" s="343"/>
      <c r="HXU18" s="343"/>
      <c r="HXV18" s="343"/>
      <c r="HXW18" s="343"/>
      <c r="HXX18" s="343"/>
      <c r="HXY18" s="343"/>
      <c r="HXZ18" s="343"/>
      <c r="HYA18" s="343"/>
      <c r="HYB18" s="343"/>
      <c r="HYC18" s="343"/>
      <c r="HYD18" s="343"/>
      <c r="HYE18" s="343"/>
      <c r="HYF18" s="343"/>
      <c r="HYG18" s="343"/>
      <c r="HYH18" s="343"/>
      <c r="HYI18" s="343"/>
      <c r="HYJ18" s="343"/>
      <c r="HYK18" s="343"/>
      <c r="HYL18" s="343"/>
      <c r="HYM18" s="343"/>
      <c r="HYN18" s="343"/>
      <c r="HYO18" s="343"/>
      <c r="HYP18" s="343"/>
      <c r="HYQ18" s="343"/>
      <c r="HYR18" s="343"/>
      <c r="HYS18" s="343"/>
      <c r="HYT18" s="343"/>
      <c r="HYU18" s="343"/>
      <c r="HYV18" s="343"/>
      <c r="HYW18" s="343"/>
      <c r="HYX18" s="343"/>
      <c r="HYY18" s="343"/>
      <c r="HYZ18" s="343"/>
      <c r="HZA18" s="343"/>
      <c r="HZB18" s="343"/>
      <c r="HZC18" s="343"/>
      <c r="HZD18" s="343"/>
      <c r="HZE18" s="343"/>
      <c r="HZF18" s="343"/>
      <c r="HZG18" s="343"/>
      <c r="HZH18" s="343"/>
      <c r="HZI18" s="343"/>
      <c r="HZJ18" s="343"/>
      <c r="HZK18" s="343"/>
      <c r="HZL18" s="343"/>
      <c r="HZM18" s="343"/>
      <c r="HZN18" s="343"/>
      <c r="HZO18" s="343"/>
      <c r="HZP18" s="343"/>
      <c r="HZQ18" s="343"/>
      <c r="HZR18" s="343"/>
      <c r="HZS18" s="343"/>
      <c r="HZT18" s="343"/>
      <c r="HZU18" s="343"/>
      <c r="HZV18" s="343"/>
      <c r="HZW18" s="343"/>
      <c r="HZX18" s="343"/>
      <c r="HZY18" s="343"/>
      <c r="HZZ18" s="343"/>
      <c r="IAA18" s="343"/>
      <c r="IAB18" s="343"/>
      <c r="IAC18" s="343"/>
      <c r="IAD18" s="343"/>
      <c r="IAE18" s="343"/>
      <c r="IAF18" s="343"/>
      <c r="IAG18" s="343"/>
      <c r="IAH18" s="343"/>
      <c r="IAI18" s="343"/>
      <c r="IAJ18" s="343"/>
      <c r="IAK18" s="343"/>
      <c r="IAL18" s="343"/>
      <c r="IAM18" s="343"/>
      <c r="IAN18" s="343"/>
      <c r="IAO18" s="343"/>
      <c r="IAP18" s="343"/>
      <c r="IAQ18" s="343"/>
      <c r="IAR18" s="343"/>
      <c r="IAS18" s="343"/>
      <c r="IAT18" s="343"/>
      <c r="IAU18" s="343"/>
      <c r="IAV18" s="343"/>
      <c r="IAW18" s="343"/>
      <c r="IAX18" s="343"/>
      <c r="IAY18" s="343"/>
      <c r="IAZ18" s="343"/>
      <c r="IBA18" s="343"/>
      <c r="IBB18" s="343"/>
      <c r="IBC18" s="343"/>
      <c r="IBD18" s="343"/>
      <c r="IBE18" s="343"/>
      <c r="IBF18" s="343"/>
      <c r="IBG18" s="343"/>
      <c r="IBH18" s="343"/>
      <c r="IBI18" s="343"/>
      <c r="IBJ18" s="343"/>
      <c r="IBK18" s="343"/>
      <c r="IBL18" s="343"/>
      <c r="IBM18" s="343"/>
      <c r="IBN18" s="343"/>
      <c r="IBO18" s="343"/>
      <c r="IBP18" s="343"/>
      <c r="IBQ18" s="343"/>
      <c r="IBR18" s="343"/>
      <c r="IBS18" s="343"/>
      <c r="IBT18" s="343"/>
      <c r="IBU18" s="343"/>
      <c r="IBV18" s="343"/>
      <c r="IBW18" s="343"/>
      <c r="IBX18" s="343"/>
      <c r="IBY18" s="343"/>
      <c r="IBZ18" s="343"/>
      <c r="ICA18" s="343"/>
      <c r="ICB18" s="343"/>
      <c r="ICC18" s="343"/>
      <c r="ICD18" s="343"/>
      <c r="ICE18" s="343"/>
      <c r="ICF18" s="343"/>
      <c r="ICG18" s="343"/>
      <c r="ICH18" s="343"/>
      <c r="ICI18" s="343"/>
      <c r="ICJ18" s="343"/>
      <c r="ICK18" s="343"/>
      <c r="ICL18" s="343"/>
      <c r="ICM18" s="343"/>
      <c r="ICN18" s="343"/>
      <c r="ICO18" s="343"/>
      <c r="ICP18" s="343"/>
      <c r="ICQ18" s="343"/>
      <c r="ICR18" s="343"/>
      <c r="ICS18" s="343"/>
      <c r="ICT18" s="343"/>
      <c r="ICU18" s="343"/>
      <c r="ICV18" s="343"/>
      <c r="ICW18" s="343"/>
      <c r="ICX18" s="343"/>
      <c r="ICY18" s="343"/>
      <c r="ICZ18" s="343"/>
      <c r="IDA18" s="343"/>
      <c r="IDB18" s="343"/>
      <c r="IDC18" s="343"/>
      <c r="IDD18" s="343"/>
      <c r="IDE18" s="343"/>
      <c r="IDF18" s="343"/>
      <c r="IDG18" s="343"/>
      <c r="IDH18" s="343"/>
      <c r="IDI18" s="343"/>
      <c r="IDJ18" s="343"/>
      <c r="IDK18" s="343"/>
      <c r="IDL18" s="343"/>
      <c r="IDM18" s="343"/>
      <c r="IDN18" s="343"/>
      <c r="IDO18" s="343"/>
      <c r="IDP18" s="343"/>
      <c r="IDQ18" s="343"/>
      <c r="IDR18" s="343"/>
      <c r="IDS18" s="343"/>
      <c r="IDT18" s="343"/>
      <c r="IDU18" s="343"/>
      <c r="IDV18" s="343"/>
      <c r="IDW18" s="343"/>
      <c r="IDX18" s="343"/>
      <c r="IDY18" s="343"/>
      <c r="IDZ18" s="343"/>
      <c r="IEA18" s="343"/>
      <c r="IEB18" s="343"/>
      <c r="IEC18" s="343"/>
      <c r="IED18" s="343"/>
      <c r="IEE18" s="343"/>
      <c r="IEF18" s="343"/>
      <c r="IEG18" s="343"/>
      <c r="IEH18" s="343"/>
      <c r="IEI18" s="343"/>
      <c r="IEJ18" s="343"/>
      <c r="IEK18" s="343"/>
      <c r="IEL18" s="343"/>
      <c r="IEM18" s="343"/>
      <c r="IEN18" s="343"/>
      <c r="IEO18" s="343"/>
      <c r="IEP18" s="343"/>
      <c r="IEQ18" s="343"/>
      <c r="IER18" s="343"/>
      <c r="IES18" s="343"/>
      <c r="IET18" s="343"/>
      <c r="IEU18" s="343"/>
      <c r="IEV18" s="343"/>
      <c r="IEW18" s="343"/>
      <c r="IEX18" s="343"/>
      <c r="IEY18" s="343"/>
      <c r="IEZ18" s="343"/>
      <c r="IFA18" s="343"/>
      <c r="IFB18" s="343"/>
      <c r="IFC18" s="343"/>
      <c r="IFD18" s="343"/>
      <c r="IFE18" s="343"/>
      <c r="IFF18" s="343"/>
      <c r="IFG18" s="343"/>
      <c r="IFH18" s="343"/>
      <c r="IFI18" s="343"/>
      <c r="IFJ18" s="343"/>
      <c r="IFK18" s="343"/>
      <c r="IFL18" s="343"/>
      <c r="IFM18" s="343"/>
      <c r="IFN18" s="343"/>
      <c r="IFO18" s="343"/>
      <c r="IFP18" s="343"/>
      <c r="IFQ18" s="343"/>
      <c r="IFR18" s="343"/>
      <c r="IFS18" s="343"/>
      <c r="IFT18" s="343"/>
      <c r="IFU18" s="343"/>
      <c r="IFV18" s="343"/>
      <c r="IFW18" s="343"/>
      <c r="IFX18" s="343"/>
      <c r="IFY18" s="343"/>
      <c r="IFZ18" s="343"/>
      <c r="IGA18" s="343"/>
      <c r="IGB18" s="343"/>
      <c r="IGC18" s="343"/>
      <c r="IGD18" s="343"/>
      <c r="IGE18" s="343"/>
      <c r="IGF18" s="343"/>
      <c r="IGG18" s="343"/>
      <c r="IGH18" s="343"/>
      <c r="IGI18" s="343"/>
      <c r="IGJ18" s="343"/>
      <c r="IGK18" s="343"/>
      <c r="IGL18" s="343"/>
      <c r="IGM18" s="343"/>
      <c r="IGN18" s="343"/>
      <c r="IGO18" s="343"/>
      <c r="IGP18" s="343"/>
      <c r="IGQ18" s="343"/>
      <c r="IGR18" s="343"/>
      <c r="IGS18" s="343"/>
      <c r="IGT18" s="343"/>
      <c r="IGU18" s="343"/>
      <c r="IGV18" s="343"/>
      <c r="IGW18" s="343"/>
      <c r="IGX18" s="343"/>
      <c r="IGY18" s="343"/>
      <c r="IGZ18" s="343"/>
      <c r="IHA18" s="343"/>
      <c r="IHB18" s="343"/>
      <c r="IHC18" s="343"/>
      <c r="IHD18" s="343"/>
      <c r="IHE18" s="343"/>
      <c r="IHF18" s="343"/>
      <c r="IHG18" s="343"/>
      <c r="IHH18" s="343"/>
      <c r="IHI18" s="343"/>
      <c r="IHJ18" s="343"/>
      <c r="IHK18" s="343"/>
      <c r="IHL18" s="343"/>
      <c r="IHM18" s="343"/>
      <c r="IHN18" s="343"/>
      <c r="IHO18" s="343"/>
      <c r="IHP18" s="343"/>
      <c r="IHQ18" s="343"/>
      <c r="IHR18" s="343"/>
      <c r="IHS18" s="343"/>
      <c r="IHT18" s="343"/>
      <c r="IHU18" s="343"/>
      <c r="IHV18" s="343"/>
      <c r="IHW18" s="343"/>
      <c r="IHX18" s="343"/>
      <c r="IHY18" s="343"/>
      <c r="IHZ18" s="343"/>
      <c r="IIA18" s="343"/>
      <c r="IIB18" s="343"/>
      <c r="IIC18" s="343"/>
      <c r="IID18" s="343"/>
      <c r="IIE18" s="343"/>
      <c r="IIF18" s="343"/>
      <c r="IIG18" s="343"/>
      <c r="IIH18" s="343"/>
      <c r="III18" s="343"/>
      <c r="IIJ18" s="343"/>
      <c r="IIK18" s="343"/>
      <c r="IIL18" s="343"/>
      <c r="IIM18" s="343"/>
      <c r="IIN18" s="343"/>
      <c r="IIO18" s="343"/>
      <c r="IIP18" s="343"/>
      <c r="IIQ18" s="343"/>
      <c r="IIR18" s="343"/>
      <c r="IIS18" s="343"/>
      <c r="IIT18" s="343"/>
      <c r="IIU18" s="343"/>
      <c r="IIV18" s="343"/>
      <c r="IIW18" s="343"/>
      <c r="IIX18" s="343"/>
      <c r="IIY18" s="343"/>
      <c r="IIZ18" s="343"/>
      <c r="IJA18" s="343"/>
      <c r="IJB18" s="343"/>
      <c r="IJC18" s="343"/>
      <c r="IJD18" s="343"/>
      <c r="IJE18" s="343"/>
      <c r="IJF18" s="343"/>
      <c r="IJG18" s="343"/>
      <c r="IJH18" s="343"/>
      <c r="IJI18" s="343"/>
      <c r="IJJ18" s="343"/>
      <c r="IJK18" s="343"/>
      <c r="IJL18" s="343"/>
      <c r="IJM18" s="343"/>
      <c r="IJN18" s="343"/>
      <c r="IJO18" s="343"/>
      <c r="IJP18" s="343"/>
      <c r="IJQ18" s="343"/>
      <c r="IJR18" s="343"/>
      <c r="IJS18" s="343"/>
      <c r="IJT18" s="343"/>
      <c r="IJU18" s="343"/>
      <c r="IJV18" s="343"/>
      <c r="IJW18" s="343"/>
      <c r="IJX18" s="343"/>
      <c r="IJY18" s="343"/>
      <c r="IJZ18" s="343"/>
      <c r="IKA18" s="343"/>
      <c r="IKB18" s="343"/>
      <c r="IKC18" s="343"/>
      <c r="IKD18" s="343"/>
      <c r="IKE18" s="343"/>
      <c r="IKF18" s="343"/>
      <c r="IKG18" s="343"/>
      <c r="IKH18" s="343"/>
      <c r="IKI18" s="343"/>
      <c r="IKJ18" s="343"/>
      <c r="IKK18" s="343"/>
      <c r="IKL18" s="343"/>
      <c r="IKM18" s="343"/>
      <c r="IKN18" s="343"/>
      <c r="IKO18" s="343"/>
      <c r="IKP18" s="343"/>
      <c r="IKQ18" s="343"/>
      <c r="IKR18" s="343"/>
      <c r="IKS18" s="343"/>
      <c r="IKT18" s="343"/>
      <c r="IKU18" s="343"/>
      <c r="IKV18" s="343"/>
      <c r="IKW18" s="343"/>
      <c r="IKX18" s="343"/>
      <c r="IKY18" s="343"/>
      <c r="IKZ18" s="343"/>
      <c r="ILA18" s="343"/>
      <c r="ILB18" s="343"/>
      <c r="ILC18" s="343"/>
      <c r="ILD18" s="343"/>
      <c r="ILE18" s="343"/>
      <c r="ILF18" s="343"/>
      <c r="ILG18" s="343"/>
      <c r="ILH18" s="343"/>
      <c r="ILI18" s="343"/>
      <c r="ILJ18" s="343"/>
      <c r="ILK18" s="343"/>
      <c r="ILL18" s="343"/>
      <c r="ILM18" s="343"/>
      <c r="ILN18" s="343"/>
      <c r="ILO18" s="343"/>
      <c r="ILP18" s="343"/>
      <c r="ILQ18" s="343"/>
      <c r="ILR18" s="343"/>
      <c r="ILS18" s="343"/>
      <c r="ILT18" s="343"/>
      <c r="ILU18" s="343"/>
      <c r="ILV18" s="343"/>
      <c r="ILW18" s="343"/>
      <c r="ILX18" s="343"/>
      <c r="ILY18" s="343"/>
      <c r="ILZ18" s="343"/>
      <c r="IMA18" s="343"/>
      <c r="IMB18" s="343"/>
      <c r="IMC18" s="343"/>
      <c r="IMD18" s="343"/>
      <c r="IME18" s="343"/>
      <c r="IMF18" s="343"/>
      <c r="IMG18" s="343"/>
      <c r="IMH18" s="343"/>
      <c r="IMI18" s="343"/>
      <c r="IMJ18" s="343"/>
      <c r="IMK18" s="343"/>
      <c r="IML18" s="343"/>
      <c r="IMM18" s="343"/>
      <c r="IMN18" s="343"/>
      <c r="IMO18" s="343"/>
      <c r="IMP18" s="343"/>
      <c r="IMQ18" s="343"/>
      <c r="IMR18" s="343"/>
      <c r="IMS18" s="343"/>
      <c r="IMT18" s="343"/>
      <c r="IMU18" s="343"/>
      <c r="IMV18" s="343"/>
      <c r="IMW18" s="343"/>
      <c r="IMX18" s="343"/>
      <c r="IMY18" s="343"/>
      <c r="IMZ18" s="343"/>
      <c r="INA18" s="343"/>
      <c r="INB18" s="343"/>
      <c r="INC18" s="343"/>
      <c r="IND18" s="343"/>
      <c r="INE18" s="343"/>
      <c r="INF18" s="343"/>
      <c r="ING18" s="343"/>
      <c r="INH18" s="343"/>
      <c r="INI18" s="343"/>
      <c r="INJ18" s="343"/>
      <c r="INK18" s="343"/>
      <c r="INL18" s="343"/>
      <c r="INM18" s="343"/>
      <c r="INN18" s="343"/>
      <c r="INO18" s="343"/>
      <c r="INP18" s="343"/>
      <c r="INQ18" s="343"/>
      <c r="INR18" s="343"/>
      <c r="INS18" s="343"/>
      <c r="INT18" s="343"/>
      <c r="INU18" s="343"/>
      <c r="INV18" s="343"/>
      <c r="INW18" s="343"/>
      <c r="INX18" s="343"/>
      <c r="INY18" s="343"/>
      <c r="INZ18" s="343"/>
      <c r="IOA18" s="343"/>
      <c r="IOB18" s="343"/>
      <c r="IOC18" s="343"/>
      <c r="IOD18" s="343"/>
      <c r="IOE18" s="343"/>
      <c r="IOF18" s="343"/>
      <c r="IOG18" s="343"/>
      <c r="IOH18" s="343"/>
      <c r="IOI18" s="343"/>
      <c r="IOJ18" s="343"/>
      <c r="IOK18" s="343"/>
      <c r="IOL18" s="343"/>
      <c r="IOM18" s="343"/>
      <c r="ION18" s="343"/>
      <c r="IOO18" s="343"/>
      <c r="IOP18" s="343"/>
      <c r="IOQ18" s="343"/>
      <c r="IOR18" s="343"/>
      <c r="IOS18" s="343"/>
      <c r="IOT18" s="343"/>
      <c r="IOU18" s="343"/>
      <c r="IOV18" s="343"/>
      <c r="IOW18" s="343"/>
      <c r="IOX18" s="343"/>
      <c r="IOY18" s="343"/>
      <c r="IOZ18" s="343"/>
      <c r="IPA18" s="343"/>
      <c r="IPB18" s="343"/>
      <c r="IPC18" s="343"/>
      <c r="IPD18" s="343"/>
      <c r="IPE18" s="343"/>
      <c r="IPF18" s="343"/>
      <c r="IPG18" s="343"/>
      <c r="IPH18" s="343"/>
      <c r="IPI18" s="343"/>
      <c r="IPJ18" s="343"/>
      <c r="IPK18" s="343"/>
      <c r="IPL18" s="343"/>
      <c r="IPM18" s="343"/>
      <c r="IPN18" s="343"/>
      <c r="IPO18" s="343"/>
      <c r="IPP18" s="343"/>
      <c r="IPQ18" s="343"/>
      <c r="IPR18" s="343"/>
      <c r="IPS18" s="343"/>
      <c r="IPT18" s="343"/>
      <c r="IPU18" s="343"/>
      <c r="IPV18" s="343"/>
      <c r="IPW18" s="343"/>
      <c r="IPX18" s="343"/>
      <c r="IPY18" s="343"/>
      <c r="IPZ18" s="343"/>
      <c r="IQA18" s="343"/>
      <c r="IQB18" s="343"/>
      <c r="IQC18" s="343"/>
      <c r="IQD18" s="343"/>
      <c r="IQE18" s="343"/>
      <c r="IQF18" s="343"/>
      <c r="IQG18" s="343"/>
      <c r="IQH18" s="343"/>
      <c r="IQI18" s="343"/>
      <c r="IQJ18" s="343"/>
      <c r="IQK18" s="343"/>
      <c r="IQL18" s="343"/>
      <c r="IQM18" s="343"/>
      <c r="IQN18" s="343"/>
      <c r="IQO18" s="343"/>
      <c r="IQP18" s="343"/>
      <c r="IQQ18" s="343"/>
      <c r="IQR18" s="343"/>
      <c r="IQS18" s="343"/>
      <c r="IQT18" s="343"/>
      <c r="IQU18" s="343"/>
      <c r="IQV18" s="343"/>
      <c r="IQW18" s="343"/>
      <c r="IQX18" s="343"/>
      <c r="IQY18" s="343"/>
      <c r="IQZ18" s="343"/>
      <c r="IRA18" s="343"/>
      <c r="IRB18" s="343"/>
      <c r="IRC18" s="343"/>
      <c r="IRD18" s="343"/>
      <c r="IRE18" s="343"/>
      <c r="IRF18" s="343"/>
      <c r="IRG18" s="343"/>
      <c r="IRH18" s="343"/>
      <c r="IRI18" s="343"/>
      <c r="IRJ18" s="343"/>
      <c r="IRK18" s="343"/>
      <c r="IRL18" s="343"/>
      <c r="IRM18" s="343"/>
      <c r="IRN18" s="343"/>
      <c r="IRO18" s="343"/>
      <c r="IRP18" s="343"/>
      <c r="IRQ18" s="343"/>
      <c r="IRR18" s="343"/>
      <c r="IRS18" s="343"/>
      <c r="IRT18" s="343"/>
      <c r="IRU18" s="343"/>
      <c r="IRV18" s="343"/>
      <c r="IRW18" s="343"/>
      <c r="IRX18" s="343"/>
      <c r="IRY18" s="343"/>
      <c r="IRZ18" s="343"/>
      <c r="ISA18" s="343"/>
      <c r="ISB18" s="343"/>
      <c r="ISC18" s="343"/>
      <c r="ISD18" s="343"/>
      <c r="ISE18" s="343"/>
      <c r="ISF18" s="343"/>
      <c r="ISG18" s="343"/>
      <c r="ISH18" s="343"/>
      <c r="ISI18" s="343"/>
      <c r="ISJ18" s="343"/>
      <c r="ISK18" s="343"/>
      <c r="ISL18" s="343"/>
      <c r="ISM18" s="343"/>
      <c r="ISN18" s="343"/>
      <c r="ISO18" s="343"/>
      <c r="ISP18" s="343"/>
      <c r="ISQ18" s="343"/>
      <c r="ISR18" s="343"/>
      <c r="ISS18" s="343"/>
      <c r="IST18" s="343"/>
      <c r="ISU18" s="343"/>
      <c r="ISV18" s="343"/>
      <c r="ISW18" s="343"/>
      <c r="ISX18" s="343"/>
      <c r="ISY18" s="343"/>
      <c r="ISZ18" s="343"/>
      <c r="ITA18" s="343"/>
      <c r="ITB18" s="343"/>
      <c r="ITC18" s="343"/>
      <c r="ITD18" s="343"/>
      <c r="ITE18" s="343"/>
      <c r="ITF18" s="343"/>
      <c r="ITG18" s="343"/>
      <c r="ITH18" s="343"/>
      <c r="ITI18" s="343"/>
      <c r="ITJ18" s="343"/>
      <c r="ITK18" s="343"/>
      <c r="ITL18" s="343"/>
      <c r="ITM18" s="343"/>
      <c r="ITN18" s="343"/>
      <c r="ITO18" s="343"/>
      <c r="ITP18" s="343"/>
      <c r="ITQ18" s="343"/>
      <c r="ITR18" s="343"/>
      <c r="ITS18" s="343"/>
      <c r="ITT18" s="343"/>
      <c r="ITU18" s="343"/>
      <c r="ITV18" s="343"/>
      <c r="ITW18" s="343"/>
      <c r="ITX18" s="343"/>
      <c r="ITY18" s="343"/>
      <c r="ITZ18" s="343"/>
      <c r="IUA18" s="343"/>
      <c r="IUB18" s="343"/>
      <c r="IUC18" s="343"/>
      <c r="IUD18" s="343"/>
      <c r="IUE18" s="343"/>
      <c r="IUF18" s="343"/>
      <c r="IUG18" s="343"/>
      <c r="IUH18" s="343"/>
      <c r="IUI18" s="343"/>
      <c r="IUJ18" s="343"/>
      <c r="IUK18" s="343"/>
      <c r="IUL18" s="343"/>
      <c r="IUM18" s="343"/>
      <c r="IUN18" s="343"/>
      <c r="IUO18" s="343"/>
      <c r="IUP18" s="343"/>
      <c r="IUQ18" s="343"/>
      <c r="IUR18" s="343"/>
      <c r="IUS18" s="343"/>
      <c r="IUT18" s="343"/>
      <c r="IUU18" s="343"/>
      <c r="IUV18" s="343"/>
      <c r="IUW18" s="343"/>
      <c r="IUX18" s="343"/>
      <c r="IUY18" s="343"/>
      <c r="IUZ18" s="343"/>
      <c r="IVA18" s="343"/>
      <c r="IVB18" s="343"/>
      <c r="IVC18" s="343"/>
      <c r="IVD18" s="343"/>
      <c r="IVE18" s="343"/>
      <c r="IVF18" s="343"/>
      <c r="IVG18" s="343"/>
      <c r="IVH18" s="343"/>
      <c r="IVI18" s="343"/>
      <c r="IVJ18" s="343"/>
      <c r="IVK18" s="343"/>
      <c r="IVL18" s="343"/>
      <c r="IVM18" s="343"/>
      <c r="IVN18" s="343"/>
      <c r="IVO18" s="343"/>
      <c r="IVP18" s="343"/>
      <c r="IVQ18" s="343"/>
      <c r="IVR18" s="343"/>
      <c r="IVS18" s="343"/>
      <c r="IVT18" s="343"/>
      <c r="IVU18" s="343"/>
      <c r="IVV18" s="343"/>
      <c r="IVW18" s="343"/>
      <c r="IVX18" s="343"/>
      <c r="IVY18" s="343"/>
      <c r="IVZ18" s="343"/>
      <c r="IWA18" s="343"/>
      <c r="IWB18" s="343"/>
      <c r="IWC18" s="343"/>
      <c r="IWD18" s="343"/>
      <c r="IWE18" s="343"/>
      <c r="IWF18" s="343"/>
      <c r="IWG18" s="343"/>
      <c r="IWH18" s="343"/>
      <c r="IWI18" s="343"/>
      <c r="IWJ18" s="343"/>
      <c r="IWK18" s="343"/>
      <c r="IWL18" s="343"/>
      <c r="IWM18" s="343"/>
      <c r="IWN18" s="343"/>
      <c r="IWO18" s="343"/>
      <c r="IWP18" s="343"/>
      <c r="IWQ18" s="343"/>
      <c r="IWR18" s="343"/>
      <c r="IWS18" s="343"/>
      <c r="IWT18" s="343"/>
      <c r="IWU18" s="343"/>
      <c r="IWV18" s="343"/>
      <c r="IWW18" s="343"/>
      <c r="IWX18" s="343"/>
      <c r="IWY18" s="343"/>
      <c r="IWZ18" s="343"/>
      <c r="IXA18" s="343"/>
      <c r="IXB18" s="343"/>
      <c r="IXC18" s="343"/>
      <c r="IXD18" s="343"/>
      <c r="IXE18" s="343"/>
      <c r="IXF18" s="343"/>
      <c r="IXG18" s="343"/>
      <c r="IXH18" s="343"/>
      <c r="IXI18" s="343"/>
      <c r="IXJ18" s="343"/>
      <c r="IXK18" s="343"/>
      <c r="IXL18" s="343"/>
      <c r="IXM18" s="343"/>
      <c r="IXN18" s="343"/>
      <c r="IXO18" s="343"/>
      <c r="IXP18" s="343"/>
      <c r="IXQ18" s="343"/>
      <c r="IXR18" s="343"/>
      <c r="IXS18" s="343"/>
      <c r="IXT18" s="343"/>
      <c r="IXU18" s="343"/>
      <c r="IXV18" s="343"/>
      <c r="IXW18" s="343"/>
      <c r="IXX18" s="343"/>
      <c r="IXY18" s="343"/>
      <c r="IXZ18" s="343"/>
      <c r="IYA18" s="343"/>
      <c r="IYB18" s="343"/>
      <c r="IYC18" s="343"/>
      <c r="IYD18" s="343"/>
      <c r="IYE18" s="343"/>
      <c r="IYF18" s="343"/>
      <c r="IYG18" s="343"/>
      <c r="IYH18" s="343"/>
      <c r="IYI18" s="343"/>
      <c r="IYJ18" s="343"/>
      <c r="IYK18" s="343"/>
      <c r="IYL18" s="343"/>
      <c r="IYM18" s="343"/>
      <c r="IYN18" s="343"/>
      <c r="IYO18" s="343"/>
      <c r="IYP18" s="343"/>
      <c r="IYQ18" s="343"/>
      <c r="IYR18" s="343"/>
      <c r="IYS18" s="343"/>
      <c r="IYT18" s="343"/>
      <c r="IYU18" s="343"/>
      <c r="IYV18" s="343"/>
      <c r="IYW18" s="343"/>
      <c r="IYX18" s="343"/>
      <c r="IYY18" s="343"/>
      <c r="IYZ18" s="343"/>
      <c r="IZA18" s="343"/>
      <c r="IZB18" s="343"/>
      <c r="IZC18" s="343"/>
      <c r="IZD18" s="343"/>
      <c r="IZE18" s="343"/>
      <c r="IZF18" s="343"/>
      <c r="IZG18" s="343"/>
      <c r="IZH18" s="343"/>
      <c r="IZI18" s="343"/>
      <c r="IZJ18" s="343"/>
      <c r="IZK18" s="343"/>
      <c r="IZL18" s="343"/>
      <c r="IZM18" s="343"/>
      <c r="IZN18" s="343"/>
      <c r="IZO18" s="343"/>
      <c r="IZP18" s="343"/>
      <c r="IZQ18" s="343"/>
      <c r="IZR18" s="343"/>
      <c r="IZS18" s="343"/>
      <c r="IZT18" s="343"/>
      <c r="IZU18" s="343"/>
      <c r="IZV18" s="343"/>
      <c r="IZW18" s="343"/>
      <c r="IZX18" s="343"/>
      <c r="IZY18" s="343"/>
      <c r="IZZ18" s="343"/>
      <c r="JAA18" s="343"/>
      <c r="JAB18" s="343"/>
      <c r="JAC18" s="343"/>
      <c r="JAD18" s="343"/>
      <c r="JAE18" s="343"/>
      <c r="JAF18" s="343"/>
      <c r="JAG18" s="343"/>
      <c r="JAH18" s="343"/>
      <c r="JAI18" s="343"/>
      <c r="JAJ18" s="343"/>
      <c r="JAK18" s="343"/>
      <c r="JAL18" s="343"/>
      <c r="JAM18" s="343"/>
      <c r="JAN18" s="343"/>
      <c r="JAO18" s="343"/>
      <c r="JAP18" s="343"/>
      <c r="JAQ18" s="343"/>
      <c r="JAR18" s="343"/>
      <c r="JAS18" s="343"/>
      <c r="JAT18" s="343"/>
      <c r="JAU18" s="343"/>
      <c r="JAV18" s="343"/>
      <c r="JAW18" s="343"/>
      <c r="JAX18" s="343"/>
      <c r="JAY18" s="343"/>
      <c r="JAZ18" s="343"/>
      <c r="JBA18" s="343"/>
      <c r="JBB18" s="343"/>
      <c r="JBC18" s="343"/>
      <c r="JBD18" s="343"/>
      <c r="JBE18" s="343"/>
      <c r="JBF18" s="343"/>
      <c r="JBG18" s="343"/>
      <c r="JBH18" s="343"/>
      <c r="JBI18" s="343"/>
      <c r="JBJ18" s="343"/>
      <c r="JBK18" s="343"/>
      <c r="JBL18" s="343"/>
      <c r="JBM18" s="343"/>
      <c r="JBN18" s="343"/>
      <c r="JBO18" s="343"/>
      <c r="JBP18" s="343"/>
      <c r="JBQ18" s="343"/>
      <c r="JBR18" s="343"/>
      <c r="JBS18" s="343"/>
      <c r="JBT18" s="343"/>
      <c r="JBU18" s="343"/>
      <c r="JBV18" s="343"/>
      <c r="JBW18" s="343"/>
      <c r="JBX18" s="343"/>
      <c r="JBY18" s="343"/>
      <c r="JBZ18" s="343"/>
      <c r="JCA18" s="343"/>
      <c r="JCB18" s="343"/>
      <c r="JCC18" s="343"/>
      <c r="JCD18" s="343"/>
      <c r="JCE18" s="343"/>
      <c r="JCF18" s="343"/>
      <c r="JCG18" s="343"/>
      <c r="JCH18" s="343"/>
      <c r="JCI18" s="343"/>
      <c r="JCJ18" s="343"/>
      <c r="JCK18" s="343"/>
      <c r="JCL18" s="343"/>
      <c r="JCM18" s="343"/>
      <c r="JCN18" s="343"/>
      <c r="JCO18" s="343"/>
      <c r="JCP18" s="343"/>
      <c r="JCQ18" s="343"/>
      <c r="JCR18" s="343"/>
      <c r="JCS18" s="343"/>
      <c r="JCT18" s="343"/>
      <c r="JCU18" s="343"/>
      <c r="JCV18" s="343"/>
      <c r="JCW18" s="343"/>
      <c r="JCX18" s="343"/>
      <c r="JCY18" s="343"/>
      <c r="JCZ18" s="343"/>
      <c r="JDA18" s="343"/>
      <c r="JDB18" s="343"/>
      <c r="JDC18" s="343"/>
      <c r="JDD18" s="343"/>
      <c r="JDE18" s="343"/>
      <c r="JDF18" s="343"/>
      <c r="JDG18" s="343"/>
      <c r="JDH18" s="343"/>
      <c r="JDI18" s="343"/>
      <c r="JDJ18" s="343"/>
      <c r="JDK18" s="343"/>
      <c r="JDL18" s="343"/>
      <c r="JDM18" s="343"/>
      <c r="JDN18" s="343"/>
      <c r="JDO18" s="343"/>
      <c r="JDP18" s="343"/>
      <c r="JDQ18" s="343"/>
      <c r="JDR18" s="343"/>
      <c r="JDS18" s="343"/>
      <c r="JDT18" s="343"/>
      <c r="JDU18" s="343"/>
      <c r="JDV18" s="343"/>
      <c r="JDW18" s="343"/>
      <c r="JDX18" s="343"/>
      <c r="JDY18" s="343"/>
      <c r="JDZ18" s="343"/>
      <c r="JEA18" s="343"/>
      <c r="JEB18" s="343"/>
      <c r="JEC18" s="343"/>
      <c r="JED18" s="343"/>
      <c r="JEE18" s="343"/>
      <c r="JEF18" s="343"/>
      <c r="JEG18" s="343"/>
      <c r="JEH18" s="343"/>
      <c r="JEI18" s="343"/>
      <c r="JEJ18" s="343"/>
      <c r="JEK18" s="343"/>
      <c r="JEL18" s="343"/>
      <c r="JEM18" s="343"/>
      <c r="JEN18" s="343"/>
      <c r="JEO18" s="343"/>
      <c r="JEP18" s="343"/>
      <c r="JEQ18" s="343"/>
      <c r="JER18" s="343"/>
      <c r="JES18" s="343"/>
      <c r="JET18" s="343"/>
      <c r="JEU18" s="343"/>
      <c r="JEV18" s="343"/>
      <c r="JEW18" s="343"/>
      <c r="JEX18" s="343"/>
      <c r="JEY18" s="343"/>
      <c r="JEZ18" s="343"/>
      <c r="JFA18" s="343"/>
      <c r="JFB18" s="343"/>
      <c r="JFC18" s="343"/>
      <c r="JFD18" s="343"/>
      <c r="JFE18" s="343"/>
      <c r="JFF18" s="343"/>
      <c r="JFG18" s="343"/>
      <c r="JFH18" s="343"/>
      <c r="JFI18" s="343"/>
      <c r="JFJ18" s="343"/>
      <c r="JFK18" s="343"/>
      <c r="JFL18" s="343"/>
      <c r="JFM18" s="343"/>
      <c r="JFN18" s="343"/>
      <c r="JFO18" s="343"/>
      <c r="JFP18" s="343"/>
      <c r="JFQ18" s="343"/>
      <c r="JFR18" s="343"/>
      <c r="JFS18" s="343"/>
      <c r="JFT18" s="343"/>
      <c r="JFU18" s="343"/>
      <c r="JFV18" s="343"/>
      <c r="JFW18" s="343"/>
      <c r="JFX18" s="343"/>
      <c r="JFY18" s="343"/>
      <c r="JFZ18" s="343"/>
      <c r="JGA18" s="343"/>
      <c r="JGB18" s="343"/>
      <c r="JGC18" s="343"/>
      <c r="JGD18" s="343"/>
      <c r="JGE18" s="343"/>
      <c r="JGF18" s="343"/>
      <c r="JGG18" s="343"/>
      <c r="JGH18" s="343"/>
      <c r="JGI18" s="343"/>
      <c r="JGJ18" s="343"/>
      <c r="JGK18" s="343"/>
      <c r="JGL18" s="343"/>
      <c r="JGM18" s="343"/>
      <c r="JGN18" s="343"/>
      <c r="JGO18" s="343"/>
      <c r="JGP18" s="343"/>
      <c r="JGQ18" s="343"/>
      <c r="JGR18" s="343"/>
      <c r="JGS18" s="343"/>
      <c r="JGT18" s="343"/>
      <c r="JGU18" s="343"/>
      <c r="JGV18" s="343"/>
      <c r="JGW18" s="343"/>
      <c r="JGX18" s="343"/>
      <c r="JGY18" s="343"/>
      <c r="JGZ18" s="343"/>
      <c r="JHA18" s="343"/>
      <c r="JHB18" s="343"/>
      <c r="JHC18" s="343"/>
      <c r="JHD18" s="343"/>
      <c r="JHE18" s="343"/>
      <c r="JHF18" s="343"/>
      <c r="JHG18" s="343"/>
      <c r="JHH18" s="343"/>
      <c r="JHI18" s="343"/>
      <c r="JHJ18" s="343"/>
      <c r="JHK18" s="343"/>
      <c r="JHL18" s="343"/>
      <c r="JHM18" s="343"/>
      <c r="JHN18" s="343"/>
      <c r="JHO18" s="343"/>
      <c r="JHP18" s="343"/>
      <c r="JHQ18" s="343"/>
      <c r="JHR18" s="343"/>
      <c r="JHS18" s="343"/>
      <c r="JHT18" s="343"/>
      <c r="JHU18" s="343"/>
      <c r="JHV18" s="343"/>
      <c r="JHW18" s="343"/>
      <c r="JHX18" s="343"/>
      <c r="JHY18" s="343"/>
      <c r="JHZ18" s="343"/>
      <c r="JIA18" s="343"/>
      <c r="JIB18" s="343"/>
      <c r="JIC18" s="343"/>
      <c r="JID18" s="343"/>
      <c r="JIE18" s="343"/>
      <c r="JIF18" s="343"/>
      <c r="JIG18" s="343"/>
      <c r="JIH18" s="343"/>
      <c r="JII18" s="343"/>
      <c r="JIJ18" s="343"/>
      <c r="JIK18" s="343"/>
      <c r="JIL18" s="343"/>
      <c r="JIM18" s="343"/>
      <c r="JIN18" s="343"/>
      <c r="JIO18" s="343"/>
      <c r="JIP18" s="343"/>
      <c r="JIQ18" s="343"/>
      <c r="JIR18" s="343"/>
      <c r="JIS18" s="343"/>
      <c r="JIT18" s="343"/>
      <c r="JIU18" s="343"/>
      <c r="JIV18" s="343"/>
      <c r="JIW18" s="343"/>
      <c r="JIX18" s="343"/>
      <c r="JIY18" s="343"/>
      <c r="JIZ18" s="343"/>
      <c r="JJA18" s="343"/>
      <c r="JJB18" s="343"/>
      <c r="JJC18" s="343"/>
      <c r="JJD18" s="343"/>
      <c r="JJE18" s="343"/>
      <c r="JJF18" s="343"/>
      <c r="JJG18" s="343"/>
      <c r="JJH18" s="343"/>
      <c r="JJI18" s="343"/>
      <c r="JJJ18" s="343"/>
      <c r="JJK18" s="343"/>
      <c r="JJL18" s="343"/>
      <c r="JJM18" s="343"/>
      <c r="JJN18" s="343"/>
      <c r="JJO18" s="343"/>
      <c r="JJP18" s="343"/>
      <c r="JJQ18" s="343"/>
      <c r="JJR18" s="343"/>
      <c r="JJS18" s="343"/>
      <c r="JJT18" s="343"/>
      <c r="JJU18" s="343"/>
      <c r="JJV18" s="343"/>
      <c r="JJW18" s="343"/>
      <c r="JJX18" s="343"/>
      <c r="JJY18" s="343"/>
      <c r="JJZ18" s="343"/>
      <c r="JKA18" s="343"/>
      <c r="JKB18" s="343"/>
      <c r="JKC18" s="343"/>
      <c r="JKD18" s="343"/>
      <c r="JKE18" s="343"/>
      <c r="JKF18" s="343"/>
      <c r="JKG18" s="343"/>
      <c r="JKH18" s="343"/>
      <c r="JKI18" s="343"/>
      <c r="JKJ18" s="343"/>
      <c r="JKK18" s="343"/>
      <c r="JKL18" s="343"/>
      <c r="JKM18" s="343"/>
      <c r="JKN18" s="343"/>
      <c r="JKO18" s="343"/>
      <c r="JKP18" s="343"/>
      <c r="JKQ18" s="343"/>
      <c r="JKR18" s="343"/>
      <c r="JKS18" s="343"/>
      <c r="JKT18" s="343"/>
      <c r="JKU18" s="343"/>
      <c r="JKV18" s="343"/>
      <c r="JKW18" s="343"/>
      <c r="JKX18" s="343"/>
      <c r="JKY18" s="343"/>
      <c r="JKZ18" s="343"/>
      <c r="JLA18" s="343"/>
      <c r="JLB18" s="343"/>
      <c r="JLC18" s="343"/>
      <c r="JLD18" s="343"/>
      <c r="JLE18" s="343"/>
      <c r="JLF18" s="343"/>
      <c r="JLG18" s="343"/>
      <c r="JLH18" s="343"/>
      <c r="JLI18" s="343"/>
      <c r="JLJ18" s="343"/>
      <c r="JLK18" s="343"/>
      <c r="JLL18" s="343"/>
      <c r="JLM18" s="343"/>
      <c r="JLN18" s="343"/>
      <c r="JLO18" s="343"/>
      <c r="JLP18" s="343"/>
      <c r="JLQ18" s="343"/>
      <c r="JLR18" s="343"/>
      <c r="JLS18" s="343"/>
      <c r="JLT18" s="343"/>
      <c r="JLU18" s="343"/>
      <c r="JLV18" s="343"/>
      <c r="JLW18" s="343"/>
      <c r="JLX18" s="343"/>
      <c r="JLY18" s="343"/>
      <c r="JLZ18" s="343"/>
      <c r="JMA18" s="343"/>
      <c r="JMB18" s="343"/>
      <c r="JMC18" s="343"/>
      <c r="JMD18" s="343"/>
      <c r="JME18" s="343"/>
      <c r="JMF18" s="343"/>
      <c r="JMG18" s="343"/>
      <c r="JMH18" s="343"/>
      <c r="JMI18" s="343"/>
      <c r="JMJ18" s="343"/>
      <c r="JMK18" s="343"/>
      <c r="JML18" s="343"/>
      <c r="JMM18" s="343"/>
      <c r="JMN18" s="343"/>
      <c r="JMO18" s="343"/>
      <c r="JMP18" s="343"/>
      <c r="JMQ18" s="343"/>
      <c r="JMR18" s="343"/>
      <c r="JMS18" s="343"/>
      <c r="JMT18" s="343"/>
      <c r="JMU18" s="343"/>
      <c r="JMV18" s="343"/>
      <c r="JMW18" s="343"/>
      <c r="JMX18" s="343"/>
      <c r="JMY18" s="343"/>
      <c r="JMZ18" s="343"/>
      <c r="JNA18" s="343"/>
      <c r="JNB18" s="343"/>
      <c r="JNC18" s="343"/>
      <c r="JND18" s="343"/>
      <c r="JNE18" s="343"/>
      <c r="JNF18" s="343"/>
      <c r="JNG18" s="343"/>
      <c r="JNH18" s="343"/>
      <c r="JNI18" s="343"/>
      <c r="JNJ18" s="343"/>
      <c r="JNK18" s="343"/>
      <c r="JNL18" s="343"/>
      <c r="JNM18" s="343"/>
      <c r="JNN18" s="343"/>
      <c r="JNO18" s="343"/>
      <c r="JNP18" s="343"/>
      <c r="JNQ18" s="343"/>
      <c r="JNR18" s="343"/>
      <c r="JNS18" s="343"/>
      <c r="JNT18" s="343"/>
      <c r="JNU18" s="343"/>
      <c r="JNV18" s="343"/>
      <c r="JNW18" s="343"/>
      <c r="JNX18" s="343"/>
      <c r="JNY18" s="343"/>
      <c r="JNZ18" s="343"/>
      <c r="JOA18" s="343"/>
      <c r="JOB18" s="343"/>
      <c r="JOC18" s="343"/>
      <c r="JOD18" s="343"/>
      <c r="JOE18" s="343"/>
      <c r="JOF18" s="343"/>
      <c r="JOG18" s="343"/>
      <c r="JOH18" s="343"/>
      <c r="JOI18" s="343"/>
      <c r="JOJ18" s="343"/>
      <c r="JOK18" s="343"/>
      <c r="JOL18" s="343"/>
      <c r="JOM18" s="343"/>
      <c r="JON18" s="343"/>
      <c r="JOO18" s="343"/>
      <c r="JOP18" s="343"/>
      <c r="JOQ18" s="343"/>
      <c r="JOR18" s="343"/>
      <c r="JOS18" s="343"/>
      <c r="JOT18" s="343"/>
      <c r="JOU18" s="343"/>
      <c r="JOV18" s="343"/>
      <c r="JOW18" s="343"/>
      <c r="JOX18" s="343"/>
      <c r="JOY18" s="343"/>
      <c r="JOZ18" s="343"/>
      <c r="JPA18" s="343"/>
      <c r="JPB18" s="343"/>
      <c r="JPC18" s="343"/>
      <c r="JPD18" s="343"/>
      <c r="JPE18" s="343"/>
      <c r="JPF18" s="343"/>
      <c r="JPG18" s="343"/>
      <c r="JPH18" s="343"/>
      <c r="JPI18" s="343"/>
      <c r="JPJ18" s="343"/>
      <c r="JPK18" s="343"/>
      <c r="JPL18" s="343"/>
      <c r="JPM18" s="343"/>
      <c r="JPN18" s="343"/>
      <c r="JPO18" s="343"/>
      <c r="JPP18" s="343"/>
      <c r="JPQ18" s="343"/>
      <c r="JPR18" s="343"/>
      <c r="JPS18" s="343"/>
      <c r="JPT18" s="343"/>
      <c r="JPU18" s="343"/>
      <c r="JPV18" s="343"/>
      <c r="JPW18" s="343"/>
      <c r="JPX18" s="343"/>
      <c r="JPY18" s="343"/>
      <c r="JPZ18" s="343"/>
      <c r="JQA18" s="343"/>
      <c r="JQB18" s="343"/>
      <c r="JQC18" s="343"/>
      <c r="JQD18" s="343"/>
      <c r="JQE18" s="343"/>
      <c r="JQF18" s="343"/>
      <c r="JQG18" s="343"/>
      <c r="JQH18" s="343"/>
      <c r="JQI18" s="343"/>
      <c r="JQJ18" s="343"/>
      <c r="JQK18" s="343"/>
      <c r="JQL18" s="343"/>
      <c r="JQM18" s="343"/>
      <c r="JQN18" s="343"/>
      <c r="JQO18" s="343"/>
      <c r="JQP18" s="343"/>
      <c r="JQQ18" s="343"/>
      <c r="JQR18" s="343"/>
      <c r="JQS18" s="343"/>
      <c r="JQT18" s="343"/>
      <c r="JQU18" s="343"/>
      <c r="JQV18" s="343"/>
      <c r="JQW18" s="343"/>
      <c r="JQX18" s="343"/>
      <c r="JQY18" s="343"/>
      <c r="JQZ18" s="343"/>
      <c r="JRA18" s="343"/>
      <c r="JRB18" s="343"/>
      <c r="JRC18" s="343"/>
      <c r="JRD18" s="343"/>
      <c r="JRE18" s="343"/>
      <c r="JRF18" s="343"/>
      <c r="JRG18" s="343"/>
      <c r="JRH18" s="343"/>
      <c r="JRI18" s="343"/>
      <c r="JRJ18" s="343"/>
      <c r="JRK18" s="343"/>
      <c r="JRL18" s="343"/>
      <c r="JRM18" s="343"/>
      <c r="JRN18" s="343"/>
      <c r="JRO18" s="343"/>
      <c r="JRP18" s="343"/>
      <c r="JRQ18" s="343"/>
      <c r="JRR18" s="343"/>
      <c r="JRS18" s="343"/>
      <c r="JRT18" s="343"/>
      <c r="JRU18" s="343"/>
      <c r="JRV18" s="343"/>
      <c r="JRW18" s="343"/>
      <c r="JRX18" s="343"/>
      <c r="JRY18" s="343"/>
      <c r="JRZ18" s="343"/>
      <c r="JSA18" s="343"/>
      <c r="JSB18" s="343"/>
      <c r="JSC18" s="343"/>
      <c r="JSD18" s="343"/>
      <c r="JSE18" s="343"/>
      <c r="JSF18" s="343"/>
      <c r="JSG18" s="343"/>
      <c r="JSH18" s="343"/>
      <c r="JSI18" s="343"/>
      <c r="JSJ18" s="343"/>
      <c r="JSK18" s="343"/>
      <c r="JSL18" s="343"/>
      <c r="JSM18" s="343"/>
      <c r="JSN18" s="343"/>
      <c r="JSO18" s="343"/>
      <c r="JSP18" s="343"/>
      <c r="JSQ18" s="343"/>
      <c r="JSR18" s="343"/>
      <c r="JSS18" s="343"/>
      <c r="JST18" s="343"/>
      <c r="JSU18" s="343"/>
      <c r="JSV18" s="343"/>
      <c r="JSW18" s="343"/>
      <c r="JSX18" s="343"/>
      <c r="JSY18" s="343"/>
      <c r="JSZ18" s="343"/>
      <c r="JTA18" s="343"/>
      <c r="JTB18" s="343"/>
      <c r="JTC18" s="343"/>
      <c r="JTD18" s="343"/>
      <c r="JTE18" s="343"/>
      <c r="JTF18" s="343"/>
      <c r="JTG18" s="343"/>
      <c r="JTH18" s="343"/>
      <c r="JTI18" s="343"/>
      <c r="JTJ18" s="343"/>
      <c r="JTK18" s="343"/>
      <c r="JTL18" s="343"/>
      <c r="JTM18" s="343"/>
      <c r="JTN18" s="343"/>
      <c r="JTO18" s="343"/>
      <c r="JTP18" s="343"/>
      <c r="JTQ18" s="343"/>
      <c r="JTR18" s="343"/>
      <c r="JTS18" s="343"/>
      <c r="JTT18" s="343"/>
      <c r="JTU18" s="343"/>
      <c r="JTV18" s="343"/>
      <c r="JTW18" s="343"/>
      <c r="JTX18" s="343"/>
      <c r="JTY18" s="343"/>
      <c r="JTZ18" s="343"/>
      <c r="JUA18" s="343"/>
      <c r="JUB18" s="343"/>
      <c r="JUC18" s="343"/>
      <c r="JUD18" s="343"/>
      <c r="JUE18" s="343"/>
      <c r="JUF18" s="343"/>
      <c r="JUG18" s="343"/>
      <c r="JUH18" s="343"/>
      <c r="JUI18" s="343"/>
      <c r="JUJ18" s="343"/>
      <c r="JUK18" s="343"/>
      <c r="JUL18" s="343"/>
      <c r="JUM18" s="343"/>
      <c r="JUN18" s="343"/>
      <c r="JUO18" s="343"/>
      <c r="JUP18" s="343"/>
      <c r="JUQ18" s="343"/>
      <c r="JUR18" s="343"/>
      <c r="JUS18" s="343"/>
      <c r="JUT18" s="343"/>
      <c r="JUU18" s="343"/>
      <c r="JUV18" s="343"/>
      <c r="JUW18" s="343"/>
      <c r="JUX18" s="343"/>
      <c r="JUY18" s="343"/>
      <c r="JUZ18" s="343"/>
      <c r="JVA18" s="343"/>
      <c r="JVB18" s="343"/>
      <c r="JVC18" s="343"/>
      <c r="JVD18" s="343"/>
      <c r="JVE18" s="343"/>
      <c r="JVF18" s="343"/>
      <c r="JVG18" s="343"/>
      <c r="JVH18" s="343"/>
      <c r="JVI18" s="343"/>
      <c r="JVJ18" s="343"/>
      <c r="JVK18" s="343"/>
      <c r="JVL18" s="343"/>
      <c r="JVM18" s="343"/>
      <c r="JVN18" s="343"/>
      <c r="JVO18" s="343"/>
      <c r="JVP18" s="343"/>
      <c r="JVQ18" s="343"/>
      <c r="JVR18" s="343"/>
      <c r="JVS18" s="343"/>
      <c r="JVT18" s="343"/>
      <c r="JVU18" s="343"/>
      <c r="JVV18" s="343"/>
      <c r="JVW18" s="343"/>
      <c r="JVX18" s="343"/>
      <c r="JVY18" s="343"/>
      <c r="JVZ18" s="343"/>
      <c r="JWA18" s="343"/>
      <c r="JWB18" s="343"/>
      <c r="JWC18" s="343"/>
      <c r="JWD18" s="343"/>
      <c r="JWE18" s="343"/>
      <c r="JWF18" s="343"/>
      <c r="JWG18" s="343"/>
      <c r="JWH18" s="343"/>
      <c r="JWI18" s="343"/>
      <c r="JWJ18" s="343"/>
      <c r="JWK18" s="343"/>
      <c r="JWL18" s="343"/>
      <c r="JWM18" s="343"/>
      <c r="JWN18" s="343"/>
      <c r="JWO18" s="343"/>
      <c r="JWP18" s="343"/>
      <c r="JWQ18" s="343"/>
      <c r="JWR18" s="343"/>
      <c r="JWS18" s="343"/>
      <c r="JWT18" s="343"/>
      <c r="JWU18" s="343"/>
      <c r="JWV18" s="343"/>
      <c r="JWW18" s="343"/>
      <c r="JWX18" s="343"/>
      <c r="JWY18" s="343"/>
      <c r="JWZ18" s="343"/>
      <c r="JXA18" s="343"/>
      <c r="JXB18" s="343"/>
      <c r="JXC18" s="343"/>
      <c r="JXD18" s="343"/>
      <c r="JXE18" s="343"/>
      <c r="JXF18" s="343"/>
      <c r="JXG18" s="343"/>
      <c r="JXH18" s="343"/>
      <c r="JXI18" s="343"/>
      <c r="JXJ18" s="343"/>
      <c r="JXK18" s="343"/>
      <c r="JXL18" s="343"/>
      <c r="JXM18" s="343"/>
      <c r="JXN18" s="343"/>
      <c r="JXO18" s="343"/>
      <c r="JXP18" s="343"/>
      <c r="JXQ18" s="343"/>
      <c r="JXR18" s="343"/>
      <c r="JXS18" s="343"/>
      <c r="JXT18" s="343"/>
      <c r="JXU18" s="343"/>
      <c r="JXV18" s="343"/>
      <c r="JXW18" s="343"/>
      <c r="JXX18" s="343"/>
      <c r="JXY18" s="343"/>
      <c r="JXZ18" s="343"/>
      <c r="JYA18" s="343"/>
      <c r="JYB18" s="343"/>
      <c r="JYC18" s="343"/>
      <c r="JYD18" s="343"/>
      <c r="JYE18" s="343"/>
      <c r="JYF18" s="343"/>
      <c r="JYG18" s="343"/>
      <c r="JYH18" s="343"/>
      <c r="JYI18" s="343"/>
      <c r="JYJ18" s="343"/>
      <c r="JYK18" s="343"/>
      <c r="JYL18" s="343"/>
      <c r="JYM18" s="343"/>
      <c r="JYN18" s="343"/>
      <c r="JYO18" s="343"/>
      <c r="JYP18" s="343"/>
      <c r="JYQ18" s="343"/>
      <c r="JYR18" s="343"/>
      <c r="JYS18" s="343"/>
      <c r="JYT18" s="343"/>
      <c r="JYU18" s="343"/>
      <c r="JYV18" s="343"/>
      <c r="JYW18" s="343"/>
      <c r="JYX18" s="343"/>
      <c r="JYY18" s="343"/>
      <c r="JYZ18" s="343"/>
      <c r="JZA18" s="343"/>
      <c r="JZB18" s="343"/>
      <c r="JZC18" s="343"/>
      <c r="JZD18" s="343"/>
      <c r="JZE18" s="343"/>
      <c r="JZF18" s="343"/>
      <c r="JZG18" s="343"/>
      <c r="JZH18" s="343"/>
      <c r="JZI18" s="343"/>
      <c r="JZJ18" s="343"/>
      <c r="JZK18" s="343"/>
      <c r="JZL18" s="343"/>
      <c r="JZM18" s="343"/>
      <c r="JZN18" s="343"/>
      <c r="JZO18" s="343"/>
      <c r="JZP18" s="343"/>
      <c r="JZQ18" s="343"/>
      <c r="JZR18" s="343"/>
      <c r="JZS18" s="343"/>
      <c r="JZT18" s="343"/>
      <c r="JZU18" s="343"/>
      <c r="JZV18" s="343"/>
      <c r="JZW18" s="343"/>
      <c r="JZX18" s="343"/>
      <c r="JZY18" s="343"/>
      <c r="JZZ18" s="343"/>
      <c r="KAA18" s="343"/>
      <c r="KAB18" s="343"/>
      <c r="KAC18" s="343"/>
      <c r="KAD18" s="343"/>
      <c r="KAE18" s="343"/>
      <c r="KAF18" s="343"/>
      <c r="KAG18" s="343"/>
      <c r="KAH18" s="343"/>
      <c r="KAI18" s="343"/>
      <c r="KAJ18" s="343"/>
      <c r="KAK18" s="343"/>
      <c r="KAL18" s="343"/>
      <c r="KAM18" s="343"/>
      <c r="KAN18" s="343"/>
      <c r="KAO18" s="343"/>
      <c r="KAP18" s="343"/>
      <c r="KAQ18" s="343"/>
      <c r="KAR18" s="343"/>
      <c r="KAS18" s="343"/>
      <c r="KAT18" s="343"/>
      <c r="KAU18" s="343"/>
      <c r="KAV18" s="343"/>
      <c r="KAW18" s="343"/>
      <c r="KAX18" s="343"/>
      <c r="KAY18" s="343"/>
      <c r="KAZ18" s="343"/>
      <c r="KBA18" s="343"/>
      <c r="KBB18" s="343"/>
      <c r="KBC18" s="343"/>
      <c r="KBD18" s="343"/>
      <c r="KBE18" s="343"/>
      <c r="KBF18" s="343"/>
      <c r="KBG18" s="343"/>
      <c r="KBH18" s="343"/>
      <c r="KBI18" s="343"/>
      <c r="KBJ18" s="343"/>
      <c r="KBK18" s="343"/>
      <c r="KBL18" s="343"/>
      <c r="KBM18" s="343"/>
      <c r="KBN18" s="343"/>
      <c r="KBO18" s="343"/>
      <c r="KBP18" s="343"/>
      <c r="KBQ18" s="343"/>
      <c r="KBR18" s="343"/>
      <c r="KBS18" s="343"/>
      <c r="KBT18" s="343"/>
      <c r="KBU18" s="343"/>
      <c r="KBV18" s="343"/>
      <c r="KBW18" s="343"/>
      <c r="KBX18" s="343"/>
      <c r="KBY18" s="343"/>
      <c r="KBZ18" s="343"/>
      <c r="KCA18" s="343"/>
      <c r="KCB18" s="343"/>
      <c r="KCC18" s="343"/>
      <c r="KCD18" s="343"/>
      <c r="KCE18" s="343"/>
      <c r="KCF18" s="343"/>
      <c r="KCG18" s="343"/>
      <c r="KCH18" s="343"/>
      <c r="KCI18" s="343"/>
      <c r="KCJ18" s="343"/>
      <c r="KCK18" s="343"/>
      <c r="KCL18" s="343"/>
      <c r="KCM18" s="343"/>
      <c r="KCN18" s="343"/>
      <c r="KCO18" s="343"/>
      <c r="KCP18" s="343"/>
      <c r="KCQ18" s="343"/>
      <c r="KCR18" s="343"/>
      <c r="KCS18" s="343"/>
      <c r="KCT18" s="343"/>
      <c r="KCU18" s="343"/>
      <c r="KCV18" s="343"/>
      <c r="KCW18" s="343"/>
      <c r="KCX18" s="343"/>
      <c r="KCY18" s="343"/>
      <c r="KCZ18" s="343"/>
      <c r="KDA18" s="343"/>
      <c r="KDB18" s="343"/>
      <c r="KDC18" s="343"/>
      <c r="KDD18" s="343"/>
      <c r="KDE18" s="343"/>
      <c r="KDF18" s="343"/>
      <c r="KDG18" s="343"/>
      <c r="KDH18" s="343"/>
      <c r="KDI18" s="343"/>
      <c r="KDJ18" s="343"/>
      <c r="KDK18" s="343"/>
      <c r="KDL18" s="343"/>
      <c r="KDM18" s="343"/>
      <c r="KDN18" s="343"/>
      <c r="KDO18" s="343"/>
      <c r="KDP18" s="343"/>
      <c r="KDQ18" s="343"/>
      <c r="KDR18" s="343"/>
      <c r="KDS18" s="343"/>
      <c r="KDT18" s="343"/>
      <c r="KDU18" s="343"/>
      <c r="KDV18" s="343"/>
      <c r="KDW18" s="343"/>
      <c r="KDX18" s="343"/>
      <c r="KDY18" s="343"/>
      <c r="KDZ18" s="343"/>
      <c r="KEA18" s="343"/>
      <c r="KEB18" s="343"/>
      <c r="KEC18" s="343"/>
      <c r="KED18" s="343"/>
      <c r="KEE18" s="343"/>
      <c r="KEF18" s="343"/>
      <c r="KEG18" s="343"/>
      <c r="KEH18" s="343"/>
      <c r="KEI18" s="343"/>
      <c r="KEJ18" s="343"/>
      <c r="KEK18" s="343"/>
      <c r="KEL18" s="343"/>
      <c r="KEM18" s="343"/>
      <c r="KEN18" s="343"/>
      <c r="KEO18" s="343"/>
      <c r="KEP18" s="343"/>
      <c r="KEQ18" s="343"/>
      <c r="KER18" s="343"/>
      <c r="KES18" s="343"/>
      <c r="KET18" s="343"/>
      <c r="KEU18" s="343"/>
      <c r="KEV18" s="343"/>
      <c r="KEW18" s="343"/>
      <c r="KEX18" s="343"/>
      <c r="KEY18" s="343"/>
      <c r="KEZ18" s="343"/>
      <c r="KFA18" s="343"/>
      <c r="KFB18" s="343"/>
      <c r="KFC18" s="343"/>
      <c r="KFD18" s="343"/>
      <c r="KFE18" s="343"/>
      <c r="KFF18" s="343"/>
      <c r="KFG18" s="343"/>
      <c r="KFH18" s="343"/>
      <c r="KFI18" s="343"/>
      <c r="KFJ18" s="343"/>
      <c r="KFK18" s="343"/>
      <c r="KFL18" s="343"/>
      <c r="KFM18" s="343"/>
      <c r="KFN18" s="343"/>
      <c r="KFO18" s="343"/>
      <c r="KFP18" s="343"/>
      <c r="KFQ18" s="343"/>
      <c r="KFR18" s="343"/>
      <c r="KFS18" s="343"/>
      <c r="KFT18" s="343"/>
      <c r="KFU18" s="343"/>
      <c r="KFV18" s="343"/>
      <c r="KFW18" s="343"/>
      <c r="KFX18" s="343"/>
      <c r="KFY18" s="343"/>
      <c r="KFZ18" s="343"/>
      <c r="KGA18" s="343"/>
      <c r="KGB18" s="343"/>
      <c r="KGC18" s="343"/>
      <c r="KGD18" s="343"/>
      <c r="KGE18" s="343"/>
      <c r="KGF18" s="343"/>
      <c r="KGG18" s="343"/>
      <c r="KGH18" s="343"/>
      <c r="KGI18" s="343"/>
      <c r="KGJ18" s="343"/>
      <c r="KGK18" s="343"/>
      <c r="KGL18" s="343"/>
      <c r="KGM18" s="343"/>
      <c r="KGN18" s="343"/>
      <c r="KGO18" s="343"/>
      <c r="KGP18" s="343"/>
      <c r="KGQ18" s="343"/>
      <c r="KGR18" s="343"/>
      <c r="KGS18" s="343"/>
      <c r="KGT18" s="343"/>
      <c r="KGU18" s="343"/>
      <c r="KGV18" s="343"/>
      <c r="KGW18" s="343"/>
      <c r="KGX18" s="343"/>
      <c r="KGY18" s="343"/>
      <c r="KGZ18" s="343"/>
      <c r="KHA18" s="343"/>
      <c r="KHB18" s="343"/>
      <c r="KHC18" s="343"/>
      <c r="KHD18" s="343"/>
      <c r="KHE18" s="343"/>
      <c r="KHF18" s="343"/>
      <c r="KHG18" s="343"/>
      <c r="KHH18" s="343"/>
      <c r="KHI18" s="343"/>
      <c r="KHJ18" s="343"/>
      <c r="KHK18" s="343"/>
      <c r="KHL18" s="343"/>
      <c r="KHM18" s="343"/>
      <c r="KHN18" s="343"/>
      <c r="KHO18" s="343"/>
      <c r="KHP18" s="343"/>
      <c r="KHQ18" s="343"/>
      <c r="KHR18" s="343"/>
      <c r="KHS18" s="343"/>
      <c r="KHT18" s="343"/>
      <c r="KHU18" s="343"/>
      <c r="KHV18" s="343"/>
      <c r="KHW18" s="343"/>
      <c r="KHX18" s="343"/>
      <c r="KHY18" s="343"/>
      <c r="KHZ18" s="343"/>
      <c r="KIA18" s="343"/>
      <c r="KIB18" s="343"/>
      <c r="KIC18" s="343"/>
      <c r="KID18" s="343"/>
      <c r="KIE18" s="343"/>
      <c r="KIF18" s="343"/>
      <c r="KIG18" s="343"/>
      <c r="KIH18" s="343"/>
      <c r="KII18" s="343"/>
      <c r="KIJ18" s="343"/>
      <c r="KIK18" s="343"/>
      <c r="KIL18" s="343"/>
      <c r="KIM18" s="343"/>
      <c r="KIN18" s="343"/>
      <c r="KIO18" s="343"/>
      <c r="KIP18" s="343"/>
      <c r="KIQ18" s="343"/>
      <c r="KIR18" s="343"/>
      <c r="KIS18" s="343"/>
      <c r="KIT18" s="343"/>
      <c r="KIU18" s="343"/>
      <c r="KIV18" s="343"/>
      <c r="KIW18" s="343"/>
      <c r="KIX18" s="343"/>
      <c r="KIY18" s="343"/>
      <c r="KIZ18" s="343"/>
      <c r="KJA18" s="343"/>
      <c r="KJB18" s="343"/>
      <c r="KJC18" s="343"/>
      <c r="KJD18" s="343"/>
      <c r="KJE18" s="343"/>
      <c r="KJF18" s="343"/>
      <c r="KJG18" s="343"/>
      <c r="KJH18" s="343"/>
      <c r="KJI18" s="343"/>
      <c r="KJJ18" s="343"/>
      <c r="KJK18" s="343"/>
      <c r="KJL18" s="343"/>
      <c r="KJM18" s="343"/>
      <c r="KJN18" s="343"/>
      <c r="KJO18" s="343"/>
      <c r="KJP18" s="343"/>
      <c r="KJQ18" s="343"/>
      <c r="KJR18" s="343"/>
      <c r="KJS18" s="343"/>
      <c r="KJT18" s="343"/>
      <c r="KJU18" s="343"/>
      <c r="KJV18" s="343"/>
      <c r="KJW18" s="343"/>
      <c r="KJX18" s="343"/>
      <c r="KJY18" s="343"/>
      <c r="KJZ18" s="343"/>
      <c r="KKA18" s="343"/>
      <c r="KKB18" s="343"/>
      <c r="KKC18" s="343"/>
      <c r="KKD18" s="343"/>
      <c r="KKE18" s="343"/>
      <c r="KKF18" s="343"/>
      <c r="KKG18" s="343"/>
      <c r="KKH18" s="343"/>
      <c r="KKI18" s="343"/>
      <c r="KKJ18" s="343"/>
      <c r="KKK18" s="343"/>
      <c r="KKL18" s="343"/>
      <c r="KKM18" s="343"/>
      <c r="KKN18" s="343"/>
      <c r="KKO18" s="343"/>
      <c r="KKP18" s="343"/>
      <c r="KKQ18" s="343"/>
      <c r="KKR18" s="343"/>
      <c r="KKS18" s="343"/>
      <c r="KKT18" s="343"/>
      <c r="KKU18" s="343"/>
      <c r="KKV18" s="343"/>
      <c r="KKW18" s="343"/>
      <c r="KKX18" s="343"/>
      <c r="KKY18" s="343"/>
      <c r="KKZ18" s="343"/>
      <c r="KLA18" s="343"/>
      <c r="KLB18" s="343"/>
      <c r="KLC18" s="343"/>
      <c r="KLD18" s="343"/>
      <c r="KLE18" s="343"/>
      <c r="KLF18" s="343"/>
      <c r="KLG18" s="343"/>
      <c r="KLH18" s="343"/>
      <c r="KLI18" s="343"/>
      <c r="KLJ18" s="343"/>
      <c r="KLK18" s="343"/>
      <c r="KLL18" s="343"/>
      <c r="KLM18" s="343"/>
      <c r="KLN18" s="343"/>
      <c r="KLO18" s="343"/>
      <c r="KLP18" s="343"/>
      <c r="KLQ18" s="343"/>
      <c r="KLR18" s="343"/>
      <c r="KLS18" s="343"/>
      <c r="KLT18" s="343"/>
      <c r="KLU18" s="343"/>
      <c r="KLV18" s="343"/>
      <c r="KLW18" s="343"/>
      <c r="KLX18" s="343"/>
      <c r="KLY18" s="343"/>
      <c r="KLZ18" s="343"/>
      <c r="KMA18" s="343"/>
      <c r="KMB18" s="343"/>
      <c r="KMC18" s="343"/>
      <c r="KMD18" s="343"/>
      <c r="KME18" s="343"/>
      <c r="KMF18" s="343"/>
      <c r="KMG18" s="343"/>
      <c r="KMH18" s="343"/>
      <c r="KMI18" s="343"/>
      <c r="KMJ18" s="343"/>
      <c r="KMK18" s="343"/>
      <c r="KML18" s="343"/>
      <c r="KMM18" s="343"/>
      <c r="KMN18" s="343"/>
      <c r="KMO18" s="343"/>
      <c r="KMP18" s="343"/>
      <c r="KMQ18" s="343"/>
      <c r="KMR18" s="343"/>
      <c r="KMS18" s="343"/>
      <c r="KMT18" s="343"/>
      <c r="KMU18" s="343"/>
      <c r="KMV18" s="343"/>
      <c r="KMW18" s="343"/>
      <c r="KMX18" s="343"/>
      <c r="KMY18" s="343"/>
      <c r="KMZ18" s="343"/>
      <c r="KNA18" s="343"/>
      <c r="KNB18" s="343"/>
      <c r="KNC18" s="343"/>
      <c r="KND18" s="343"/>
      <c r="KNE18" s="343"/>
      <c r="KNF18" s="343"/>
      <c r="KNG18" s="343"/>
      <c r="KNH18" s="343"/>
      <c r="KNI18" s="343"/>
      <c r="KNJ18" s="343"/>
      <c r="KNK18" s="343"/>
      <c r="KNL18" s="343"/>
      <c r="KNM18" s="343"/>
      <c r="KNN18" s="343"/>
      <c r="KNO18" s="343"/>
      <c r="KNP18" s="343"/>
      <c r="KNQ18" s="343"/>
      <c r="KNR18" s="343"/>
      <c r="KNS18" s="343"/>
      <c r="KNT18" s="343"/>
      <c r="KNU18" s="343"/>
      <c r="KNV18" s="343"/>
      <c r="KNW18" s="343"/>
      <c r="KNX18" s="343"/>
      <c r="KNY18" s="343"/>
      <c r="KNZ18" s="343"/>
      <c r="KOA18" s="343"/>
      <c r="KOB18" s="343"/>
      <c r="KOC18" s="343"/>
      <c r="KOD18" s="343"/>
      <c r="KOE18" s="343"/>
      <c r="KOF18" s="343"/>
      <c r="KOG18" s="343"/>
      <c r="KOH18" s="343"/>
      <c r="KOI18" s="343"/>
      <c r="KOJ18" s="343"/>
      <c r="KOK18" s="343"/>
      <c r="KOL18" s="343"/>
      <c r="KOM18" s="343"/>
      <c r="KON18" s="343"/>
      <c r="KOO18" s="343"/>
      <c r="KOP18" s="343"/>
      <c r="KOQ18" s="343"/>
      <c r="KOR18" s="343"/>
      <c r="KOS18" s="343"/>
      <c r="KOT18" s="343"/>
      <c r="KOU18" s="343"/>
      <c r="KOV18" s="343"/>
      <c r="KOW18" s="343"/>
      <c r="KOX18" s="343"/>
      <c r="KOY18" s="343"/>
      <c r="KOZ18" s="343"/>
      <c r="KPA18" s="343"/>
      <c r="KPB18" s="343"/>
      <c r="KPC18" s="343"/>
      <c r="KPD18" s="343"/>
      <c r="KPE18" s="343"/>
      <c r="KPF18" s="343"/>
      <c r="KPG18" s="343"/>
      <c r="KPH18" s="343"/>
      <c r="KPI18" s="343"/>
      <c r="KPJ18" s="343"/>
      <c r="KPK18" s="343"/>
      <c r="KPL18" s="343"/>
      <c r="KPM18" s="343"/>
      <c r="KPN18" s="343"/>
      <c r="KPO18" s="343"/>
      <c r="KPP18" s="343"/>
      <c r="KPQ18" s="343"/>
      <c r="KPR18" s="343"/>
      <c r="KPS18" s="343"/>
      <c r="KPT18" s="343"/>
      <c r="KPU18" s="343"/>
      <c r="KPV18" s="343"/>
      <c r="KPW18" s="343"/>
      <c r="KPX18" s="343"/>
      <c r="KPY18" s="343"/>
      <c r="KPZ18" s="343"/>
      <c r="KQA18" s="343"/>
      <c r="KQB18" s="343"/>
      <c r="KQC18" s="343"/>
      <c r="KQD18" s="343"/>
      <c r="KQE18" s="343"/>
      <c r="KQF18" s="343"/>
      <c r="KQG18" s="343"/>
      <c r="KQH18" s="343"/>
      <c r="KQI18" s="343"/>
      <c r="KQJ18" s="343"/>
      <c r="KQK18" s="343"/>
      <c r="KQL18" s="343"/>
      <c r="KQM18" s="343"/>
      <c r="KQN18" s="343"/>
      <c r="KQO18" s="343"/>
      <c r="KQP18" s="343"/>
      <c r="KQQ18" s="343"/>
      <c r="KQR18" s="343"/>
      <c r="KQS18" s="343"/>
      <c r="KQT18" s="343"/>
      <c r="KQU18" s="343"/>
      <c r="KQV18" s="343"/>
      <c r="KQW18" s="343"/>
      <c r="KQX18" s="343"/>
      <c r="KQY18" s="343"/>
      <c r="KQZ18" s="343"/>
      <c r="KRA18" s="343"/>
      <c r="KRB18" s="343"/>
      <c r="KRC18" s="343"/>
      <c r="KRD18" s="343"/>
      <c r="KRE18" s="343"/>
      <c r="KRF18" s="343"/>
      <c r="KRG18" s="343"/>
      <c r="KRH18" s="343"/>
      <c r="KRI18" s="343"/>
      <c r="KRJ18" s="343"/>
      <c r="KRK18" s="343"/>
      <c r="KRL18" s="343"/>
      <c r="KRM18" s="343"/>
      <c r="KRN18" s="343"/>
      <c r="KRO18" s="343"/>
      <c r="KRP18" s="343"/>
      <c r="KRQ18" s="343"/>
      <c r="KRR18" s="343"/>
      <c r="KRS18" s="343"/>
      <c r="KRT18" s="343"/>
      <c r="KRU18" s="343"/>
      <c r="KRV18" s="343"/>
      <c r="KRW18" s="343"/>
      <c r="KRX18" s="343"/>
      <c r="KRY18" s="343"/>
      <c r="KRZ18" s="343"/>
      <c r="KSA18" s="343"/>
      <c r="KSB18" s="343"/>
      <c r="KSC18" s="343"/>
      <c r="KSD18" s="343"/>
      <c r="KSE18" s="343"/>
      <c r="KSF18" s="343"/>
      <c r="KSG18" s="343"/>
      <c r="KSH18" s="343"/>
      <c r="KSI18" s="343"/>
      <c r="KSJ18" s="343"/>
      <c r="KSK18" s="343"/>
      <c r="KSL18" s="343"/>
      <c r="KSM18" s="343"/>
      <c r="KSN18" s="343"/>
      <c r="KSO18" s="343"/>
      <c r="KSP18" s="343"/>
      <c r="KSQ18" s="343"/>
      <c r="KSR18" s="343"/>
      <c r="KSS18" s="343"/>
      <c r="KST18" s="343"/>
      <c r="KSU18" s="343"/>
      <c r="KSV18" s="343"/>
      <c r="KSW18" s="343"/>
      <c r="KSX18" s="343"/>
      <c r="KSY18" s="343"/>
      <c r="KSZ18" s="343"/>
      <c r="KTA18" s="343"/>
      <c r="KTB18" s="343"/>
      <c r="KTC18" s="343"/>
      <c r="KTD18" s="343"/>
      <c r="KTE18" s="343"/>
      <c r="KTF18" s="343"/>
      <c r="KTG18" s="343"/>
      <c r="KTH18" s="343"/>
      <c r="KTI18" s="343"/>
      <c r="KTJ18" s="343"/>
      <c r="KTK18" s="343"/>
      <c r="KTL18" s="343"/>
      <c r="KTM18" s="343"/>
      <c r="KTN18" s="343"/>
      <c r="KTO18" s="343"/>
      <c r="KTP18" s="343"/>
      <c r="KTQ18" s="343"/>
      <c r="KTR18" s="343"/>
      <c r="KTS18" s="343"/>
      <c r="KTT18" s="343"/>
      <c r="KTU18" s="343"/>
      <c r="KTV18" s="343"/>
      <c r="KTW18" s="343"/>
      <c r="KTX18" s="343"/>
      <c r="KTY18" s="343"/>
      <c r="KTZ18" s="343"/>
      <c r="KUA18" s="343"/>
      <c r="KUB18" s="343"/>
      <c r="KUC18" s="343"/>
      <c r="KUD18" s="343"/>
      <c r="KUE18" s="343"/>
      <c r="KUF18" s="343"/>
      <c r="KUG18" s="343"/>
      <c r="KUH18" s="343"/>
      <c r="KUI18" s="343"/>
      <c r="KUJ18" s="343"/>
      <c r="KUK18" s="343"/>
      <c r="KUL18" s="343"/>
      <c r="KUM18" s="343"/>
      <c r="KUN18" s="343"/>
      <c r="KUO18" s="343"/>
      <c r="KUP18" s="343"/>
      <c r="KUQ18" s="343"/>
      <c r="KUR18" s="343"/>
      <c r="KUS18" s="343"/>
      <c r="KUT18" s="343"/>
      <c r="KUU18" s="343"/>
      <c r="KUV18" s="343"/>
      <c r="KUW18" s="343"/>
      <c r="KUX18" s="343"/>
      <c r="KUY18" s="343"/>
      <c r="KUZ18" s="343"/>
      <c r="KVA18" s="343"/>
      <c r="KVB18" s="343"/>
      <c r="KVC18" s="343"/>
      <c r="KVD18" s="343"/>
      <c r="KVE18" s="343"/>
      <c r="KVF18" s="343"/>
      <c r="KVG18" s="343"/>
      <c r="KVH18" s="343"/>
      <c r="KVI18" s="343"/>
      <c r="KVJ18" s="343"/>
      <c r="KVK18" s="343"/>
      <c r="KVL18" s="343"/>
      <c r="KVM18" s="343"/>
      <c r="KVN18" s="343"/>
      <c r="KVO18" s="343"/>
      <c r="KVP18" s="343"/>
      <c r="KVQ18" s="343"/>
      <c r="KVR18" s="343"/>
      <c r="KVS18" s="343"/>
      <c r="KVT18" s="343"/>
      <c r="KVU18" s="343"/>
      <c r="KVV18" s="343"/>
      <c r="KVW18" s="343"/>
      <c r="KVX18" s="343"/>
      <c r="KVY18" s="343"/>
      <c r="KVZ18" s="343"/>
      <c r="KWA18" s="343"/>
      <c r="KWB18" s="343"/>
      <c r="KWC18" s="343"/>
      <c r="KWD18" s="343"/>
      <c r="KWE18" s="343"/>
      <c r="KWF18" s="343"/>
      <c r="KWG18" s="343"/>
      <c r="KWH18" s="343"/>
      <c r="KWI18" s="343"/>
      <c r="KWJ18" s="343"/>
      <c r="KWK18" s="343"/>
      <c r="KWL18" s="343"/>
      <c r="KWM18" s="343"/>
      <c r="KWN18" s="343"/>
      <c r="KWO18" s="343"/>
      <c r="KWP18" s="343"/>
      <c r="KWQ18" s="343"/>
      <c r="KWR18" s="343"/>
      <c r="KWS18" s="343"/>
      <c r="KWT18" s="343"/>
      <c r="KWU18" s="343"/>
      <c r="KWV18" s="343"/>
      <c r="KWW18" s="343"/>
      <c r="KWX18" s="343"/>
      <c r="KWY18" s="343"/>
      <c r="KWZ18" s="343"/>
      <c r="KXA18" s="343"/>
      <c r="KXB18" s="343"/>
      <c r="KXC18" s="343"/>
      <c r="KXD18" s="343"/>
      <c r="KXE18" s="343"/>
      <c r="KXF18" s="343"/>
      <c r="KXG18" s="343"/>
      <c r="KXH18" s="343"/>
      <c r="KXI18" s="343"/>
      <c r="KXJ18" s="343"/>
      <c r="KXK18" s="343"/>
      <c r="KXL18" s="343"/>
      <c r="KXM18" s="343"/>
      <c r="KXN18" s="343"/>
      <c r="KXO18" s="343"/>
      <c r="KXP18" s="343"/>
      <c r="KXQ18" s="343"/>
      <c r="KXR18" s="343"/>
      <c r="KXS18" s="343"/>
      <c r="KXT18" s="343"/>
      <c r="KXU18" s="343"/>
      <c r="KXV18" s="343"/>
      <c r="KXW18" s="343"/>
      <c r="KXX18" s="343"/>
      <c r="KXY18" s="343"/>
      <c r="KXZ18" s="343"/>
      <c r="KYA18" s="343"/>
      <c r="KYB18" s="343"/>
      <c r="KYC18" s="343"/>
      <c r="KYD18" s="343"/>
      <c r="KYE18" s="343"/>
      <c r="KYF18" s="343"/>
      <c r="KYG18" s="343"/>
      <c r="KYH18" s="343"/>
      <c r="KYI18" s="343"/>
      <c r="KYJ18" s="343"/>
      <c r="KYK18" s="343"/>
      <c r="KYL18" s="343"/>
      <c r="KYM18" s="343"/>
      <c r="KYN18" s="343"/>
      <c r="KYO18" s="343"/>
      <c r="KYP18" s="343"/>
      <c r="KYQ18" s="343"/>
      <c r="KYR18" s="343"/>
      <c r="KYS18" s="343"/>
      <c r="KYT18" s="343"/>
      <c r="KYU18" s="343"/>
      <c r="KYV18" s="343"/>
      <c r="KYW18" s="343"/>
      <c r="KYX18" s="343"/>
      <c r="KYY18" s="343"/>
      <c r="KYZ18" s="343"/>
      <c r="KZA18" s="343"/>
      <c r="KZB18" s="343"/>
      <c r="KZC18" s="343"/>
      <c r="KZD18" s="343"/>
      <c r="KZE18" s="343"/>
      <c r="KZF18" s="343"/>
      <c r="KZG18" s="343"/>
      <c r="KZH18" s="343"/>
      <c r="KZI18" s="343"/>
      <c r="KZJ18" s="343"/>
      <c r="KZK18" s="343"/>
      <c r="KZL18" s="343"/>
      <c r="KZM18" s="343"/>
      <c r="KZN18" s="343"/>
      <c r="KZO18" s="343"/>
      <c r="KZP18" s="343"/>
      <c r="KZQ18" s="343"/>
      <c r="KZR18" s="343"/>
      <c r="KZS18" s="343"/>
      <c r="KZT18" s="343"/>
      <c r="KZU18" s="343"/>
      <c r="KZV18" s="343"/>
      <c r="KZW18" s="343"/>
      <c r="KZX18" s="343"/>
      <c r="KZY18" s="343"/>
      <c r="KZZ18" s="343"/>
      <c r="LAA18" s="343"/>
      <c r="LAB18" s="343"/>
      <c r="LAC18" s="343"/>
      <c r="LAD18" s="343"/>
      <c r="LAE18" s="343"/>
      <c r="LAF18" s="343"/>
      <c r="LAG18" s="343"/>
      <c r="LAH18" s="343"/>
      <c r="LAI18" s="343"/>
      <c r="LAJ18" s="343"/>
      <c r="LAK18" s="343"/>
      <c r="LAL18" s="343"/>
      <c r="LAM18" s="343"/>
      <c r="LAN18" s="343"/>
      <c r="LAO18" s="343"/>
      <c r="LAP18" s="343"/>
      <c r="LAQ18" s="343"/>
      <c r="LAR18" s="343"/>
      <c r="LAS18" s="343"/>
      <c r="LAT18" s="343"/>
      <c r="LAU18" s="343"/>
      <c r="LAV18" s="343"/>
      <c r="LAW18" s="343"/>
      <c r="LAX18" s="343"/>
      <c r="LAY18" s="343"/>
      <c r="LAZ18" s="343"/>
      <c r="LBA18" s="343"/>
      <c r="LBB18" s="343"/>
      <c r="LBC18" s="343"/>
      <c r="LBD18" s="343"/>
      <c r="LBE18" s="343"/>
      <c r="LBF18" s="343"/>
      <c r="LBG18" s="343"/>
      <c r="LBH18" s="343"/>
      <c r="LBI18" s="343"/>
      <c r="LBJ18" s="343"/>
      <c r="LBK18" s="343"/>
      <c r="LBL18" s="343"/>
      <c r="LBM18" s="343"/>
      <c r="LBN18" s="343"/>
      <c r="LBO18" s="343"/>
      <c r="LBP18" s="343"/>
      <c r="LBQ18" s="343"/>
      <c r="LBR18" s="343"/>
      <c r="LBS18" s="343"/>
      <c r="LBT18" s="343"/>
      <c r="LBU18" s="343"/>
      <c r="LBV18" s="343"/>
      <c r="LBW18" s="343"/>
      <c r="LBX18" s="343"/>
      <c r="LBY18" s="343"/>
      <c r="LBZ18" s="343"/>
      <c r="LCA18" s="343"/>
      <c r="LCB18" s="343"/>
      <c r="LCC18" s="343"/>
      <c r="LCD18" s="343"/>
      <c r="LCE18" s="343"/>
      <c r="LCF18" s="343"/>
      <c r="LCG18" s="343"/>
      <c r="LCH18" s="343"/>
      <c r="LCI18" s="343"/>
      <c r="LCJ18" s="343"/>
      <c r="LCK18" s="343"/>
      <c r="LCL18" s="343"/>
      <c r="LCM18" s="343"/>
      <c r="LCN18" s="343"/>
      <c r="LCO18" s="343"/>
      <c r="LCP18" s="343"/>
      <c r="LCQ18" s="343"/>
      <c r="LCR18" s="343"/>
      <c r="LCS18" s="343"/>
      <c r="LCT18" s="343"/>
      <c r="LCU18" s="343"/>
      <c r="LCV18" s="343"/>
      <c r="LCW18" s="343"/>
      <c r="LCX18" s="343"/>
      <c r="LCY18" s="343"/>
      <c r="LCZ18" s="343"/>
      <c r="LDA18" s="343"/>
      <c r="LDB18" s="343"/>
      <c r="LDC18" s="343"/>
      <c r="LDD18" s="343"/>
      <c r="LDE18" s="343"/>
      <c r="LDF18" s="343"/>
      <c r="LDG18" s="343"/>
      <c r="LDH18" s="343"/>
      <c r="LDI18" s="343"/>
      <c r="LDJ18" s="343"/>
      <c r="LDK18" s="343"/>
      <c r="LDL18" s="343"/>
      <c r="LDM18" s="343"/>
      <c r="LDN18" s="343"/>
      <c r="LDO18" s="343"/>
      <c r="LDP18" s="343"/>
      <c r="LDQ18" s="343"/>
      <c r="LDR18" s="343"/>
      <c r="LDS18" s="343"/>
      <c r="LDT18" s="343"/>
      <c r="LDU18" s="343"/>
      <c r="LDV18" s="343"/>
      <c r="LDW18" s="343"/>
      <c r="LDX18" s="343"/>
      <c r="LDY18" s="343"/>
      <c r="LDZ18" s="343"/>
      <c r="LEA18" s="343"/>
      <c r="LEB18" s="343"/>
      <c r="LEC18" s="343"/>
      <c r="LED18" s="343"/>
      <c r="LEE18" s="343"/>
      <c r="LEF18" s="343"/>
      <c r="LEG18" s="343"/>
      <c r="LEH18" s="343"/>
      <c r="LEI18" s="343"/>
      <c r="LEJ18" s="343"/>
      <c r="LEK18" s="343"/>
      <c r="LEL18" s="343"/>
      <c r="LEM18" s="343"/>
      <c r="LEN18" s="343"/>
      <c r="LEO18" s="343"/>
      <c r="LEP18" s="343"/>
      <c r="LEQ18" s="343"/>
      <c r="LER18" s="343"/>
      <c r="LES18" s="343"/>
      <c r="LET18" s="343"/>
      <c r="LEU18" s="343"/>
      <c r="LEV18" s="343"/>
      <c r="LEW18" s="343"/>
      <c r="LEX18" s="343"/>
      <c r="LEY18" s="343"/>
      <c r="LEZ18" s="343"/>
      <c r="LFA18" s="343"/>
      <c r="LFB18" s="343"/>
      <c r="LFC18" s="343"/>
      <c r="LFD18" s="343"/>
      <c r="LFE18" s="343"/>
      <c r="LFF18" s="343"/>
      <c r="LFG18" s="343"/>
      <c r="LFH18" s="343"/>
      <c r="LFI18" s="343"/>
      <c r="LFJ18" s="343"/>
      <c r="LFK18" s="343"/>
      <c r="LFL18" s="343"/>
      <c r="LFM18" s="343"/>
      <c r="LFN18" s="343"/>
      <c r="LFO18" s="343"/>
      <c r="LFP18" s="343"/>
      <c r="LFQ18" s="343"/>
      <c r="LFR18" s="343"/>
      <c r="LFS18" s="343"/>
      <c r="LFT18" s="343"/>
      <c r="LFU18" s="343"/>
      <c r="LFV18" s="343"/>
      <c r="LFW18" s="343"/>
      <c r="LFX18" s="343"/>
      <c r="LFY18" s="343"/>
      <c r="LFZ18" s="343"/>
      <c r="LGA18" s="343"/>
      <c r="LGB18" s="343"/>
      <c r="LGC18" s="343"/>
      <c r="LGD18" s="343"/>
      <c r="LGE18" s="343"/>
      <c r="LGF18" s="343"/>
      <c r="LGG18" s="343"/>
      <c r="LGH18" s="343"/>
      <c r="LGI18" s="343"/>
      <c r="LGJ18" s="343"/>
      <c r="LGK18" s="343"/>
      <c r="LGL18" s="343"/>
      <c r="LGM18" s="343"/>
      <c r="LGN18" s="343"/>
      <c r="LGO18" s="343"/>
      <c r="LGP18" s="343"/>
      <c r="LGQ18" s="343"/>
      <c r="LGR18" s="343"/>
      <c r="LGS18" s="343"/>
      <c r="LGT18" s="343"/>
      <c r="LGU18" s="343"/>
      <c r="LGV18" s="343"/>
      <c r="LGW18" s="343"/>
      <c r="LGX18" s="343"/>
      <c r="LGY18" s="343"/>
      <c r="LGZ18" s="343"/>
      <c r="LHA18" s="343"/>
      <c r="LHB18" s="343"/>
      <c r="LHC18" s="343"/>
      <c r="LHD18" s="343"/>
      <c r="LHE18" s="343"/>
      <c r="LHF18" s="343"/>
      <c r="LHG18" s="343"/>
      <c r="LHH18" s="343"/>
      <c r="LHI18" s="343"/>
      <c r="LHJ18" s="343"/>
      <c r="LHK18" s="343"/>
      <c r="LHL18" s="343"/>
      <c r="LHM18" s="343"/>
      <c r="LHN18" s="343"/>
      <c r="LHO18" s="343"/>
      <c r="LHP18" s="343"/>
      <c r="LHQ18" s="343"/>
      <c r="LHR18" s="343"/>
      <c r="LHS18" s="343"/>
      <c r="LHT18" s="343"/>
      <c r="LHU18" s="343"/>
      <c r="LHV18" s="343"/>
      <c r="LHW18" s="343"/>
      <c r="LHX18" s="343"/>
      <c r="LHY18" s="343"/>
      <c r="LHZ18" s="343"/>
      <c r="LIA18" s="343"/>
      <c r="LIB18" s="343"/>
      <c r="LIC18" s="343"/>
      <c r="LID18" s="343"/>
      <c r="LIE18" s="343"/>
      <c r="LIF18" s="343"/>
      <c r="LIG18" s="343"/>
      <c r="LIH18" s="343"/>
      <c r="LII18" s="343"/>
      <c r="LIJ18" s="343"/>
      <c r="LIK18" s="343"/>
      <c r="LIL18" s="343"/>
      <c r="LIM18" s="343"/>
      <c r="LIN18" s="343"/>
      <c r="LIO18" s="343"/>
      <c r="LIP18" s="343"/>
      <c r="LIQ18" s="343"/>
      <c r="LIR18" s="343"/>
      <c r="LIS18" s="343"/>
      <c r="LIT18" s="343"/>
      <c r="LIU18" s="343"/>
      <c r="LIV18" s="343"/>
      <c r="LIW18" s="343"/>
      <c r="LIX18" s="343"/>
      <c r="LIY18" s="343"/>
      <c r="LIZ18" s="343"/>
      <c r="LJA18" s="343"/>
      <c r="LJB18" s="343"/>
      <c r="LJC18" s="343"/>
      <c r="LJD18" s="343"/>
      <c r="LJE18" s="343"/>
      <c r="LJF18" s="343"/>
      <c r="LJG18" s="343"/>
      <c r="LJH18" s="343"/>
      <c r="LJI18" s="343"/>
      <c r="LJJ18" s="343"/>
      <c r="LJK18" s="343"/>
      <c r="LJL18" s="343"/>
      <c r="LJM18" s="343"/>
      <c r="LJN18" s="343"/>
      <c r="LJO18" s="343"/>
      <c r="LJP18" s="343"/>
      <c r="LJQ18" s="343"/>
      <c r="LJR18" s="343"/>
      <c r="LJS18" s="343"/>
      <c r="LJT18" s="343"/>
      <c r="LJU18" s="343"/>
      <c r="LJV18" s="343"/>
      <c r="LJW18" s="343"/>
      <c r="LJX18" s="343"/>
      <c r="LJY18" s="343"/>
      <c r="LJZ18" s="343"/>
      <c r="LKA18" s="343"/>
      <c r="LKB18" s="343"/>
      <c r="LKC18" s="343"/>
      <c r="LKD18" s="343"/>
      <c r="LKE18" s="343"/>
      <c r="LKF18" s="343"/>
      <c r="LKG18" s="343"/>
      <c r="LKH18" s="343"/>
      <c r="LKI18" s="343"/>
      <c r="LKJ18" s="343"/>
      <c r="LKK18" s="343"/>
      <c r="LKL18" s="343"/>
      <c r="LKM18" s="343"/>
      <c r="LKN18" s="343"/>
      <c r="LKO18" s="343"/>
      <c r="LKP18" s="343"/>
      <c r="LKQ18" s="343"/>
      <c r="LKR18" s="343"/>
      <c r="LKS18" s="343"/>
      <c r="LKT18" s="343"/>
      <c r="LKU18" s="343"/>
      <c r="LKV18" s="343"/>
      <c r="LKW18" s="343"/>
      <c r="LKX18" s="343"/>
      <c r="LKY18" s="343"/>
      <c r="LKZ18" s="343"/>
      <c r="LLA18" s="343"/>
      <c r="LLB18" s="343"/>
      <c r="LLC18" s="343"/>
      <c r="LLD18" s="343"/>
      <c r="LLE18" s="343"/>
      <c r="LLF18" s="343"/>
      <c r="LLG18" s="343"/>
      <c r="LLH18" s="343"/>
      <c r="LLI18" s="343"/>
      <c r="LLJ18" s="343"/>
      <c r="LLK18" s="343"/>
      <c r="LLL18" s="343"/>
      <c r="LLM18" s="343"/>
      <c r="LLN18" s="343"/>
      <c r="LLO18" s="343"/>
      <c r="LLP18" s="343"/>
      <c r="LLQ18" s="343"/>
      <c r="LLR18" s="343"/>
      <c r="LLS18" s="343"/>
      <c r="LLT18" s="343"/>
      <c r="LLU18" s="343"/>
      <c r="LLV18" s="343"/>
      <c r="LLW18" s="343"/>
      <c r="LLX18" s="343"/>
      <c r="LLY18" s="343"/>
      <c r="LLZ18" s="343"/>
      <c r="LMA18" s="343"/>
      <c r="LMB18" s="343"/>
      <c r="LMC18" s="343"/>
      <c r="LMD18" s="343"/>
      <c r="LME18" s="343"/>
      <c r="LMF18" s="343"/>
      <c r="LMG18" s="343"/>
      <c r="LMH18" s="343"/>
      <c r="LMI18" s="343"/>
      <c r="LMJ18" s="343"/>
      <c r="LMK18" s="343"/>
      <c r="LML18" s="343"/>
      <c r="LMM18" s="343"/>
      <c r="LMN18" s="343"/>
      <c r="LMO18" s="343"/>
      <c r="LMP18" s="343"/>
      <c r="LMQ18" s="343"/>
      <c r="LMR18" s="343"/>
      <c r="LMS18" s="343"/>
      <c r="LMT18" s="343"/>
      <c r="LMU18" s="343"/>
      <c r="LMV18" s="343"/>
      <c r="LMW18" s="343"/>
      <c r="LMX18" s="343"/>
      <c r="LMY18" s="343"/>
      <c r="LMZ18" s="343"/>
      <c r="LNA18" s="343"/>
      <c r="LNB18" s="343"/>
      <c r="LNC18" s="343"/>
      <c r="LND18" s="343"/>
      <c r="LNE18" s="343"/>
      <c r="LNF18" s="343"/>
      <c r="LNG18" s="343"/>
      <c r="LNH18" s="343"/>
      <c r="LNI18" s="343"/>
      <c r="LNJ18" s="343"/>
      <c r="LNK18" s="343"/>
      <c r="LNL18" s="343"/>
      <c r="LNM18" s="343"/>
      <c r="LNN18" s="343"/>
      <c r="LNO18" s="343"/>
      <c r="LNP18" s="343"/>
      <c r="LNQ18" s="343"/>
      <c r="LNR18" s="343"/>
      <c r="LNS18" s="343"/>
      <c r="LNT18" s="343"/>
      <c r="LNU18" s="343"/>
      <c r="LNV18" s="343"/>
      <c r="LNW18" s="343"/>
      <c r="LNX18" s="343"/>
      <c r="LNY18" s="343"/>
      <c r="LNZ18" s="343"/>
      <c r="LOA18" s="343"/>
      <c r="LOB18" s="343"/>
      <c r="LOC18" s="343"/>
      <c r="LOD18" s="343"/>
      <c r="LOE18" s="343"/>
      <c r="LOF18" s="343"/>
      <c r="LOG18" s="343"/>
      <c r="LOH18" s="343"/>
      <c r="LOI18" s="343"/>
      <c r="LOJ18" s="343"/>
      <c r="LOK18" s="343"/>
      <c r="LOL18" s="343"/>
      <c r="LOM18" s="343"/>
      <c r="LON18" s="343"/>
      <c r="LOO18" s="343"/>
      <c r="LOP18" s="343"/>
      <c r="LOQ18" s="343"/>
      <c r="LOR18" s="343"/>
      <c r="LOS18" s="343"/>
      <c r="LOT18" s="343"/>
      <c r="LOU18" s="343"/>
      <c r="LOV18" s="343"/>
      <c r="LOW18" s="343"/>
      <c r="LOX18" s="343"/>
      <c r="LOY18" s="343"/>
      <c r="LOZ18" s="343"/>
      <c r="LPA18" s="343"/>
      <c r="LPB18" s="343"/>
      <c r="LPC18" s="343"/>
      <c r="LPD18" s="343"/>
      <c r="LPE18" s="343"/>
      <c r="LPF18" s="343"/>
      <c r="LPG18" s="343"/>
      <c r="LPH18" s="343"/>
      <c r="LPI18" s="343"/>
      <c r="LPJ18" s="343"/>
      <c r="LPK18" s="343"/>
      <c r="LPL18" s="343"/>
      <c r="LPM18" s="343"/>
      <c r="LPN18" s="343"/>
      <c r="LPO18" s="343"/>
      <c r="LPP18" s="343"/>
      <c r="LPQ18" s="343"/>
      <c r="LPR18" s="343"/>
      <c r="LPS18" s="343"/>
      <c r="LPT18" s="343"/>
      <c r="LPU18" s="343"/>
      <c r="LPV18" s="343"/>
      <c r="LPW18" s="343"/>
      <c r="LPX18" s="343"/>
      <c r="LPY18" s="343"/>
      <c r="LPZ18" s="343"/>
      <c r="LQA18" s="343"/>
      <c r="LQB18" s="343"/>
      <c r="LQC18" s="343"/>
      <c r="LQD18" s="343"/>
      <c r="LQE18" s="343"/>
      <c r="LQF18" s="343"/>
      <c r="LQG18" s="343"/>
      <c r="LQH18" s="343"/>
      <c r="LQI18" s="343"/>
      <c r="LQJ18" s="343"/>
      <c r="LQK18" s="343"/>
      <c r="LQL18" s="343"/>
      <c r="LQM18" s="343"/>
      <c r="LQN18" s="343"/>
      <c r="LQO18" s="343"/>
      <c r="LQP18" s="343"/>
      <c r="LQQ18" s="343"/>
      <c r="LQR18" s="343"/>
      <c r="LQS18" s="343"/>
      <c r="LQT18" s="343"/>
      <c r="LQU18" s="343"/>
      <c r="LQV18" s="343"/>
      <c r="LQW18" s="343"/>
      <c r="LQX18" s="343"/>
      <c r="LQY18" s="343"/>
      <c r="LQZ18" s="343"/>
      <c r="LRA18" s="343"/>
      <c r="LRB18" s="343"/>
      <c r="LRC18" s="343"/>
      <c r="LRD18" s="343"/>
      <c r="LRE18" s="343"/>
      <c r="LRF18" s="343"/>
      <c r="LRG18" s="343"/>
      <c r="LRH18" s="343"/>
      <c r="LRI18" s="343"/>
      <c r="LRJ18" s="343"/>
      <c r="LRK18" s="343"/>
      <c r="LRL18" s="343"/>
      <c r="LRM18" s="343"/>
      <c r="LRN18" s="343"/>
      <c r="LRO18" s="343"/>
      <c r="LRP18" s="343"/>
      <c r="LRQ18" s="343"/>
      <c r="LRR18" s="343"/>
      <c r="LRS18" s="343"/>
      <c r="LRT18" s="343"/>
      <c r="LRU18" s="343"/>
      <c r="LRV18" s="343"/>
      <c r="LRW18" s="343"/>
      <c r="LRX18" s="343"/>
      <c r="LRY18" s="343"/>
      <c r="LRZ18" s="343"/>
      <c r="LSA18" s="343"/>
      <c r="LSB18" s="343"/>
      <c r="LSC18" s="343"/>
      <c r="LSD18" s="343"/>
      <c r="LSE18" s="343"/>
      <c r="LSF18" s="343"/>
      <c r="LSG18" s="343"/>
      <c r="LSH18" s="343"/>
      <c r="LSI18" s="343"/>
      <c r="LSJ18" s="343"/>
      <c r="LSK18" s="343"/>
      <c r="LSL18" s="343"/>
      <c r="LSM18" s="343"/>
      <c r="LSN18" s="343"/>
      <c r="LSO18" s="343"/>
      <c r="LSP18" s="343"/>
      <c r="LSQ18" s="343"/>
      <c r="LSR18" s="343"/>
      <c r="LSS18" s="343"/>
      <c r="LST18" s="343"/>
      <c r="LSU18" s="343"/>
      <c r="LSV18" s="343"/>
      <c r="LSW18" s="343"/>
      <c r="LSX18" s="343"/>
      <c r="LSY18" s="343"/>
      <c r="LSZ18" s="343"/>
      <c r="LTA18" s="343"/>
      <c r="LTB18" s="343"/>
      <c r="LTC18" s="343"/>
      <c r="LTD18" s="343"/>
      <c r="LTE18" s="343"/>
      <c r="LTF18" s="343"/>
      <c r="LTG18" s="343"/>
      <c r="LTH18" s="343"/>
      <c r="LTI18" s="343"/>
      <c r="LTJ18" s="343"/>
      <c r="LTK18" s="343"/>
      <c r="LTL18" s="343"/>
      <c r="LTM18" s="343"/>
      <c r="LTN18" s="343"/>
      <c r="LTO18" s="343"/>
      <c r="LTP18" s="343"/>
      <c r="LTQ18" s="343"/>
      <c r="LTR18" s="343"/>
      <c r="LTS18" s="343"/>
      <c r="LTT18" s="343"/>
      <c r="LTU18" s="343"/>
      <c r="LTV18" s="343"/>
      <c r="LTW18" s="343"/>
      <c r="LTX18" s="343"/>
      <c r="LTY18" s="343"/>
      <c r="LTZ18" s="343"/>
      <c r="LUA18" s="343"/>
      <c r="LUB18" s="343"/>
      <c r="LUC18" s="343"/>
      <c r="LUD18" s="343"/>
      <c r="LUE18" s="343"/>
      <c r="LUF18" s="343"/>
      <c r="LUG18" s="343"/>
      <c r="LUH18" s="343"/>
      <c r="LUI18" s="343"/>
      <c r="LUJ18" s="343"/>
      <c r="LUK18" s="343"/>
      <c r="LUL18" s="343"/>
      <c r="LUM18" s="343"/>
      <c r="LUN18" s="343"/>
      <c r="LUO18" s="343"/>
      <c r="LUP18" s="343"/>
      <c r="LUQ18" s="343"/>
      <c r="LUR18" s="343"/>
      <c r="LUS18" s="343"/>
      <c r="LUT18" s="343"/>
      <c r="LUU18" s="343"/>
      <c r="LUV18" s="343"/>
      <c r="LUW18" s="343"/>
      <c r="LUX18" s="343"/>
      <c r="LUY18" s="343"/>
      <c r="LUZ18" s="343"/>
      <c r="LVA18" s="343"/>
      <c r="LVB18" s="343"/>
      <c r="LVC18" s="343"/>
      <c r="LVD18" s="343"/>
      <c r="LVE18" s="343"/>
      <c r="LVF18" s="343"/>
      <c r="LVG18" s="343"/>
      <c r="LVH18" s="343"/>
      <c r="LVI18" s="343"/>
      <c r="LVJ18" s="343"/>
      <c r="LVK18" s="343"/>
      <c r="LVL18" s="343"/>
      <c r="LVM18" s="343"/>
      <c r="LVN18" s="343"/>
      <c r="LVO18" s="343"/>
      <c r="LVP18" s="343"/>
      <c r="LVQ18" s="343"/>
      <c r="LVR18" s="343"/>
      <c r="LVS18" s="343"/>
      <c r="LVT18" s="343"/>
      <c r="LVU18" s="343"/>
      <c r="LVV18" s="343"/>
      <c r="LVW18" s="343"/>
      <c r="LVX18" s="343"/>
      <c r="LVY18" s="343"/>
      <c r="LVZ18" s="343"/>
      <c r="LWA18" s="343"/>
      <c r="LWB18" s="343"/>
      <c r="LWC18" s="343"/>
      <c r="LWD18" s="343"/>
      <c r="LWE18" s="343"/>
      <c r="LWF18" s="343"/>
      <c r="LWG18" s="343"/>
      <c r="LWH18" s="343"/>
      <c r="LWI18" s="343"/>
      <c r="LWJ18" s="343"/>
      <c r="LWK18" s="343"/>
      <c r="LWL18" s="343"/>
      <c r="LWM18" s="343"/>
      <c r="LWN18" s="343"/>
      <c r="LWO18" s="343"/>
      <c r="LWP18" s="343"/>
      <c r="LWQ18" s="343"/>
      <c r="LWR18" s="343"/>
      <c r="LWS18" s="343"/>
      <c r="LWT18" s="343"/>
      <c r="LWU18" s="343"/>
      <c r="LWV18" s="343"/>
      <c r="LWW18" s="343"/>
      <c r="LWX18" s="343"/>
      <c r="LWY18" s="343"/>
      <c r="LWZ18" s="343"/>
      <c r="LXA18" s="343"/>
      <c r="LXB18" s="343"/>
      <c r="LXC18" s="343"/>
      <c r="LXD18" s="343"/>
      <c r="LXE18" s="343"/>
      <c r="LXF18" s="343"/>
      <c r="LXG18" s="343"/>
      <c r="LXH18" s="343"/>
      <c r="LXI18" s="343"/>
      <c r="LXJ18" s="343"/>
      <c r="LXK18" s="343"/>
      <c r="LXL18" s="343"/>
      <c r="LXM18" s="343"/>
      <c r="LXN18" s="343"/>
      <c r="LXO18" s="343"/>
      <c r="LXP18" s="343"/>
      <c r="LXQ18" s="343"/>
      <c r="LXR18" s="343"/>
      <c r="LXS18" s="343"/>
      <c r="LXT18" s="343"/>
      <c r="LXU18" s="343"/>
      <c r="LXV18" s="343"/>
      <c r="LXW18" s="343"/>
      <c r="LXX18" s="343"/>
      <c r="LXY18" s="343"/>
      <c r="LXZ18" s="343"/>
      <c r="LYA18" s="343"/>
      <c r="LYB18" s="343"/>
      <c r="LYC18" s="343"/>
      <c r="LYD18" s="343"/>
      <c r="LYE18" s="343"/>
      <c r="LYF18" s="343"/>
      <c r="LYG18" s="343"/>
      <c r="LYH18" s="343"/>
      <c r="LYI18" s="343"/>
      <c r="LYJ18" s="343"/>
      <c r="LYK18" s="343"/>
      <c r="LYL18" s="343"/>
      <c r="LYM18" s="343"/>
      <c r="LYN18" s="343"/>
      <c r="LYO18" s="343"/>
      <c r="LYP18" s="343"/>
      <c r="LYQ18" s="343"/>
      <c r="LYR18" s="343"/>
      <c r="LYS18" s="343"/>
      <c r="LYT18" s="343"/>
      <c r="LYU18" s="343"/>
      <c r="LYV18" s="343"/>
      <c r="LYW18" s="343"/>
      <c r="LYX18" s="343"/>
      <c r="LYY18" s="343"/>
      <c r="LYZ18" s="343"/>
      <c r="LZA18" s="343"/>
      <c r="LZB18" s="343"/>
      <c r="LZC18" s="343"/>
      <c r="LZD18" s="343"/>
      <c r="LZE18" s="343"/>
      <c r="LZF18" s="343"/>
      <c r="LZG18" s="343"/>
      <c r="LZH18" s="343"/>
      <c r="LZI18" s="343"/>
      <c r="LZJ18" s="343"/>
      <c r="LZK18" s="343"/>
      <c r="LZL18" s="343"/>
      <c r="LZM18" s="343"/>
      <c r="LZN18" s="343"/>
      <c r="LZO18" s="343"/>
      <c r="LZP18" s="343"/>
      <c r="LZQ18" s="343"/>
      <c r="LZR18" s="343"/>
      <c r="LZS18" s="343"/>
      <c r="LZT18" s="343"/>
      <c r="LZU18" s="343"/>
      <c r="LZV18" s="343"/>
      <c r="LZW18" s="343"/>
      <c r="LZX18" s="343"/>
      <c r="LZY18" s="343"/>
      <c r="LZZ18" s="343"/>
      <c r="MAA18" s="343"/>
      <c r="MAB18" s="343"/>
      <c r="MAC18" s="343"/>
      <c r="MAD18" s="343"/>
      <c r="MAE18" s="343"/>
      <c r="MAF18" s="343"/>
      <c r="MAG18" s="343"/>
      <c r="MAH18" s="343"/>
      <c r="MAI18" s="343"/>
      <c r="MAJ18" s="343"/>
      <c r="MAK18" s="343"/>
      <c r="MAL18" s="343"/>
      <c r="MAM18" s="343"/>
      <c r="MAN18" s="343"/>
      <c r="MAO18" s="343"/>
      <c r="MAP18" s="343"/>
      <c r="MAQ18" s="343"/>
      <c r="MAR18" s="343"/>
      <c r="MAS18" s="343"/>
      <c r="MAT18" s="343"/>
      <c r="MAU18" s="343"/>
      <c r="MAV18" s="343"/>
      <c r="MAW18" s="343"/>
      <c r="MAX18" s="343"/>
      <c r="MAY18" s="343"/>
      <c r="MAZ18" s="343"/>
      <c r="MBA18" s="343"/>
      <c r="MBB18" s="343"/>
      <c r="MBC18" s="343"/>
      <c r="MBD18" s="343"/>
      <c r="MBE18" s="343"/>
      <c r="MBF18" s="343"/>
      <c r="MBG18" s="343"/>
      <c r="MBH18" s="343"/>
      <c r="MBI18" s="343"/>
      <c r="MBJ18" s="343"/>
      <c r="MBK18" s="343"/>
      <c r="MBL18" s="343"/>
      <c r="MBM18" s="343"/>
      <c r="MBN18" s="343"/>
      <c r="MBO18" s="343"/>
      <c r="MBP18" s="343"/>
      <c r="MBQ18" s="343"/>
      <c r="MBR18" s="343"/>
      <c r="MBS18" s="343"/>
      <c r="MBT18" s="343"/>
      <c r="MBU18" s="343"/>
      <c r="MBV18" s="343"/>
      <c r="MBW18" s="343"/>
      <c r="MBX18" s="343"/>
      <c r="MBY18" s="343"/>
      <c r="MBZ18" s="343"/>
      <c r="MCA18" s="343"/>
      <c r="MCB18" s="343"/>
      <c r="MCC18" s="343"/>
      <c r="MCD18" s="343"/>
      <c r="MCE18" s="343"/>
      <c r="MCF18" s="343"/>
      <c r="MCG18" s="343"/>
      <c r="MCH18" s="343"/>
      <c r="MCI18" s="343"/>
      <c r="MCJ18" s="343"/>
      <c r="MCK18" s="343"/>
      <c r="MCL18" s="343"/>
      <c r="MCM18" s="343"/>
      <c r="MCN18" s="343"/>
      <c r="MCO18" s="343"/>
      <c r="MCP18" s="343"/>
      <c r="MCQ18" s="343"/>
      <c r="MCR18" s="343"/>
      <c r="MCS18" s="343"/>
      <c r="MCT18" s="343"/>
      <c r="MCU18" s="343"/>
      <c r="MCV18" s="343"/>
      <c r="MCW18" s="343"/>
      <c r="MCX18" s="343"/>
      <c r="MCY18" s="343"/>
      <c r="MCZ18" s="343"/>
      <c r="MDA18" s="343"/>
      <c r="MDB18" s="343"/>
      <c r="MDC18" s="343"/>
      <c r="MDD18" s="343"/>
      <c r="MDE18" s="343"/>
      <c r="MDF18" s="343"/>
      <c r="MDG18" s="343"/>
      <c r="MDH18" s="343"/>
      <c r="MDI18" s="343"/>
      <c r="MDJ18" s="343"/>
      <c r="MDK18" s="343"/>
      <c r="MDL18" s="343"/>
      <c r="MDM18" s="343"/>
      <c r="MDN18" s="343"/>
      <c r="MDO18" s="343"/>
      <c r="MDP18" s="343"/>
      <c r="MDQ18" s="343"/>
      <c r="MDR18" s="343"/>
      <c r="MDS18" s="343"/>
      <c r="MDT18" s="343"/>
      <c r="MDU18" s="343"/>
      <c r="MDV18" s="343"/>
      <c r="MDW18" s="343"/>
      <c r="MDX18" s="343"/>
      <c r="MDY18" s="343"/>
      <c r="MDZ18" s="343"/>
      <c r="MEA18" s="343"/>
      <c r="MEB18" s="343"/>
      <c r="MEC18" s="343"/>
      <c r="MED18" s="343"/>
      <c r="MEE18" s="343"/>
      <c r="MEF18" s="343"/>
      <c r="MEG18" s="343"/>
      <c r="MEH18" s="343"/>
      <c r="MEI18" s="343"/>
      <c r="MEJ18" s="343"/>
      <c r="MEK18" s="343"/>
      <c r="MEL18" s="343"/>
      <c r="MEM18" s="343"/>
      <c r="MEN18" s="343"/>
      <c r="MEO18" s="343"/>
      <c r="MEP18" s="343"/>
      <c r="MEQ18" s="343"/>
      <c r="MER18" s="343"/>
      <c r="MES18" s="343"/>
      <c r="MET18" s="343"/>
      <c r="MEU18" s="343"/>
      <c r="MEV18" s="343"/>
      <c r="MEW18" s="343"/>
      <c r="MEX18" s="343"/>
      <c r="MEY18" s="343"/>
      <c r="MEZ18" s="343"/>
      <c r="MFA18" s="343"/>
      <c r="MFB18" s="343"/>
      <c r="MFC18" s="343"/>
      <c r="MFD18" s="343"/>
      <c r="MFE18" s="343"/>
      <c r="MFF18" s="343"/>
      <c r="MFG18" s="343"/>
      <c r="MFH18" s="343"/>
      <c r="MFI18" s="343"/>
      <c r="MFJ18" s="343"/>
      <c r="MFK18" s="343"/>
      <c r="MFL18" s="343"/>
      <c r="MFM18" s="343"/>
      <c r="MFN18" s="343"/>
      <c r="MFO18" s="343"/>
      <c r="MFP18" s="343"/>
      <c r="MFQ18" s="343"/>
      <c r="MFR18" s="343"/>
      <c r="MFS18" s="343"/>
      <c r="MFT18" s="343"/>
      <c r="MFU18" s="343"/>
      <c r="MFV18" s="343"/>
      <c r="MFW18" s="343"/>
      <c r="MFX18" s="343"/>
      <c r="MFY18" s="343"/>
      <c r="MFZ18" s="343"/>
      <c r="MGA18" s="343"/>
      <c r="MGB18" s="343"/>
      <c r="MGC18" s="343"/>
      <c r="MGD18" s="343"/>
      <c r="MGE18" s="343"/>
      <c r="MGF18" s="343"/>
      <c r="MGG18" s="343"/>
      <c r="MGH18" s="343"/>
      <c r="MGI18" s="343"/>
      <c r="MGJ18" s="343"/>
      <c r="MGK18" s="343"/>
      <c r="MGL18" s="343"/>
      <c r="MGM18" s="343"/>
      <c r="MGN18" s="343"/>
      <c r="MGO18" s="343"/>
      <c r="MGP18" s="343"/>
      <c r="MGQ18" s="343"/>
      <c r="MGR18" s="343"/>
      <c r="MGS18" s="343"/>
      <c r="MGT18" s="343"/>
      <c r="MGU18" s="343"/>
      <c r="MGV18" s="343"/>
      <c r="MGW18" s="343"/>
      <c r="MGX18" s="343"/>
      <c r="MGY18" s="343"/>
      <c r="MGZ18" s="343"/>
      <c r="MHA18" s="343"/>
      <c r="MHB18" s="343"/>
      <c r="MHC18" s="343"/>
      <c r="MHD18" s="343"/>
      <c r="MHE18" s="343"/>
      <c r="MHF18" s="343"/>
      <c r="MHG18" s="343"/>
      <c r="MHH18" s="343"/>
      <c r="MHI18" s="343"/>
      <c r="MHJ18" s="343"/>
      <c r="MHK18" s="343"/>
      <c r="MHL18" s="343"/>
      <c r="MHM18" s="343"/>
      <c r="MHN18" s="343"/>
      <c r="MHO18" s="343"/>
      <c r="MHP18" s="343"/>
      <c r="MHQ18" s="343"/>
      <c r="MHR18" s="343"/>
      <c r="MHS18" s="343"/>
      <c r="MHT18" s="343"/>
      <c r="MHU18" s="343"/>
      <c r="MHV18" s="343"/>
      <c r="MHW18" s="343"/>
      <c r="MHX18" s="343"/>
      <c r="MHY18" s="343"/>
      <c r="MHZ18" s="343"/>
      <c r="MIA18" s="343"/>
      <c r="MIB18" s="343"/>
      <c r="MIC18" s="343"/>
      <c r="MID18" s="343"/>
      <c r="MIE18" s="343"/>
      <c r="MIF18" s="343"/>
      <c r="MIG18" s="343"/>
      <c r="MIH18" s="343"/>
      <c r="MII18" s="343"/>
      <c r="MIJ18" s="343"/>
      <c r="MIK18" s="343"/>
      <c r="MIL18" s="343"/>
      <c r="MIM18" s="343"/>
      <c r="MIN18" s="343"/>
      <c r="MIO18" s="343"/>
      <c r="MIP18" s="343"/>
      <c r="MIQ18" s="343"/>
      <c r="MIR18" s="343"/>
      <c r="MIS18" s="343"/>
      <c r="MIT18" s="343"/>
      <c r="MIU18" s="343"/>
      <c r="MIV18" s="343"/>
      <c r="MIW18" s="343"/>
      <c r="MIX18" s="343"/>
      <c r="MIY18" s="343"/>
      <c r="MIZ18" s="343"/>
      <c r="MJA18" s="343"/>
      <c r="MJB18" s="343"/>
      <c r="MJC18" s="343"/>
      <c r="MJD18" s="343"/>
      <c r="MJE18" s="343"/>
      <c r="MJF18" s="343"/>
      <c r="MJG18" s="343"/>
      <c r="MJH18" s="343"/>
      <c r="MJI18" s="343"/>
      <c r="MJJ18" s="343"/>
      <c r="MJK18" s="343"/>
      <c r="MJL18" s="343"/>
      <c r="MJM18" s="343"/>
      <c r="MJN18" s="343"/>
      <c r="MJO18" s="343"/>
      <c r="MJP18" s="343"/>
      <c r="MJQ18" s="343"/>
      <c r="MJR18" s="343"/>
      <c r="MJS18" s="343"/>
      <c r="MJT18" s="343"/>
      <c r="MJU18" s="343"/>
      <c r="MJV18" s="343"/>
      <c r="MJW18" s="343"/>
      <c r="MJX18" s="343"/>
      <c r="MJY18" s="343"/>
      <c r="MJZ18" s="343"/>
      <c r="MKA18" s="343"/>
      <c r="MKB18" s="343"/>
      <c r="MKC18" s="343"/>
      <c r="MKD18" s="343"/>
      <c r="MKE18" s="343"/>
      <c r="MKF18" s="343"/>
      <c r="MKG18" s="343"/>
      <c r="MKH18" s="343"/>
      <c r="MKI18" s="343"/>
      <c r="MKJ18" s="343"/>
      <c r="MKK18" s="343"/>
      <c r="MKL18" s="343"/>
      <c r="MKM18" s="343"/>
      <c r="MKN18" s="343"/>
      <c r="MKO18" s="343"/>
      <c r="MKP18" s="343"/>
      <c r="MKQ18" s="343"/>
      <c r="MKR18" s="343"/>
      <c r="MKS18" s="343"/>
      <c r="MKT18" s="343"/>
      <c r="MKU18" s="343"/>
      <c r="MKV18" s="343"/>
      <c r="MKW18" s="343"/>
      <c r="MKX18" s="343"/>
      <c r="MKY18" s="343"/>
      <c r="MKZ18" s="343"/>
      <c r="MLA18" s="343"/>
      <c r="MLB18" s="343"/>
      <c r="MLC18" s="343"/>
      <c r="MLD18" s="343"/>
      <c r="MLE18" s="343"/>
      <c r="MLF18" s="343"/>
      <c r="MLG18" s="343"/>
      <c r="MLH18" s="343"/>
      <c r="MLI18" s="343"/>
      <c r="MLJ18" s="343"/>
      <c r="MLK18" s="343"/>
      <c r="MLL18" s="343"/>
      <c r="MLM18" s="343"/>
      <c r="MLN18" s="343"/>
      <c r="MLO18" s="343"/>
      <c r="MLP18" s="343"/>
      <c r="MLQ18" s="343"/>
      <c r="MLR18" s="343"/>
      <c r="MLS18" s="343"/>
      <c r="MLT18" s="343"/>
      <c r="MLU18" s="343"/>
      <c r="MLV18" s="343"/>
      <c r="MLW18" s="343"/>
      <c r="MLX18" s="343"/>
      <c r="MLY18" s="343"/>
      <c r="MLZ18" s="343"/>
      <c r="MMA18" s="343"/>
      <c r="MMB18" s="343"/>
      <c r="MMC18" s="343"/>
      <c r="MMD18" s="343"/>
      <c r="MME18" s="343"/>
      <c r="MMF18" s="343"/>
      <c r="MMG18" s="343"/>
      <c r="MMH18" s="343"/>
      <c r="MMI18" s="343"/>
      <c r="MMJ18" s="343"/>
      <c r="MMK18" s="343"/>
      <c r="MML18" s="343"/>
      <c r="MMM18" s="343"/>
      <c r="MMN18" s="343"/>
      <c r="MMO18" s="343"/>
      <c r="MMP18" s="343"/>
      <c r="MMQ18" s="343"/>
      <c r="MMR18" s="343"/>
      <c r="MMS18" s="343"/>
      <c r="MMT18" s="343"/>
      <c r="MMU18" s="343"/>
      <c r="MMV18" s="343"/>
      <c r="MMW18" s="343"/>
      <c r="MMX18" s="343"/>
      <c r="MMY18" s="343"/>
      <c r="MMZ18" s="343"/>
      <c r="MNA18" s="343"/>
      <c r="MNB18" s="343"/>
      <c r="MNC18" s="343"/>
      <c r="MND18" s="343"/>
      <c r="MNE18" s="343"/>
      <c r="MNF18" s="343"/>
      <c r="MNG18" s="343"/>
      <c r="MNH18" s="343"/>
      <c r="MNI18" s="343"/>
      <c r="MNJ18" s="343"/>
      <c r="MNK18" s="343"/>
      <c r="MNL18" s="343"/>
      <c r="MNM18" s="343"/>
      <c r="MNN18" s="343"/>
      <c r="MNO18" s="343"/>
      <c r="MNP18" s="343"/>
      <c r="MNQ18" s="343"/>
      <c r="MNR18" s="343"/>
      <c r="MNS18" s="343"/>
      <c r="MNT18" s="343"/>
      <c r="MNU18" s="343"/>
      <c r="MNV18" s="343"/>
      <c r="MNW18" s="343"/>
      <c r="MNX18" s="343"/>
      <c r="MNY18" s="343"/>
      <c r="MNZ18" s="343"/>
      <c r="MOA18" s="343"/>
      <c r="MOB18" s="343"/>
      <c r="MOC18" s="343"/>
      <c r="MOD18" s="343"/>
      <c r="MOE18" s="343"/>
      <c r="MOF18" s="343"/>
      <c r="MOG18" s="343"/>
      <c r="MOH18" s="343"/>
      <c r="MOI18" s="343"/>
      <c r="MOJ18" s="343"/>
      <c r="MOK18" s="343"/>
      <c r="MOL18" s="343"/>
      <c r="MOM18" s="343"/>
      <c r="MON18" s="343"/>
      <c r="MOO18" s="343"/>
      <c r="MOP18" s="343"/>
      <c r="MOQ18" s="343"/>
      <c r="MOR18" s="343"/>
      <c r="MOS18" s="343"/>
      <c r="MOT18" s="343"/>
      <c r="MOU18" s="343"/>
      <c r="MOV18" s="343"/>
      <c r="MOW18" s="343"/>
      <c r="MOX18" s="343"/>
      <c r="MOY18" s="343"/>
      <c r="MOZ18" s="343"/>
      <c r="MPA18" s="343"/>
      <c r="MPB18" s="343"/>
      <c r="MPC18" s="343"/>
      <c r="MPD18" s="343"/>
      <c r="MPE18" s="343"/>
      <c r="MPF18" s="343"/>
      <c r="MPG18" s="343"/>
      <c r="MPH18" s="343"/>
      <c r="MPI18" s="343"/>
      <c r="MPJ18" s="343"/>
      <c r="MPK18" s="343"/>
      <c r="MPL18" s="343"/>
      <c r="MPM18" s="343"/>
      <c r="MPN18" s="343"/>
      <c r="MPO18" s="343"/>
      <c r="MPP18" s="343"/>
      <c r="MPQ18" s="343"/>
      <c r="MPR18" s="343"/>
      <c r="MPS18" s="343"/>
      <c r="MPT18" s="343"/>
      <c r="MPU18" s="343"/>
      <c r="MPV18" s="343"/>
      <c r="MPW18" s="343"/>
      <c r="MPX18" s="343"/>
      <c r="MPY18" s="343"/>
      <c r="MPZ18" s="343"/>
      <c r="MQA18" s="343"/>
      <c r="MQB18" s="343"/>
      <c r="MQC18" s="343"/>
      <c r="MQD18" s="343"/>
      <c r="MQE18" s="343"/>
      <c r="MQF18" s="343"/>
      <c r="MQG18" s="343"/>
      <c r="MQH18" s="343"/>
      <c r="MQI18" s="343"/>
      <c r="MQJ18" s="343"/>
      <c r="MQK18" s="343"/>
      <c r="MQL18" s="343"/>
      <c r="MQM18" s="343"/>
      <c r="MQN18" s="343"/>
      <c r="MQO18" s="343"/>
      <c r="MQP18" s="343"/>
      <c r="MQQ18" s="343"/>
      <c r="MQR18" s="343"/>
      <c r="MQS18" s="343"/>
      <c r="MQT18" s="343"/>
      <c r="MQU18" s="343"/>
      <c r="MQV18" s="343"/>
      <c r="MQW18" s="343"/>
      <c r="MQX18" s="343"/>
      <c r="MQY18" s="343"/>
      <c r="MQZ18" s="343"/>
      <c r="MRA18" s="343"/>
      <c r="MRB18" s="343"/>
      <c r="MRC18" s="343"/>
      <c r="MRD18" s="343"/>
      <c r="MRE18" s="343"/>
      <c r="MRF18" s="343"/>
      <c r="MRG18" s="343"/>
      <c r="MRH18" s="343"/>
      <c r="MRI18" s="343"/>
      <c r="MRJ18" s="343"/>
      <c r="MRK18" s="343"/>
      <c r="MRL18" s="343"/>
      <c r="MRM18" s="343"/>
      <c r="MRN18" s="343"/>
      <c r="MRO18" s="343"/>
      <c r="MRP18" s="343"/>
      <c r="MRQ18" s="343"/>
      <c r="MRR18" s="343"/>
      <c r="MRS18" s="343"/>
      <c r="MRT18" s="343"/>
      <c r="MRU18" s="343"/>
      <c r="MRV18" s="343"/>
      <c r="MRW18" s="343"/>
      <c r="MRX18" s="343"/>
      <c r="MRY18" s="343"/>
      <c r="MRZ18" s="343"/>
      <c r="MSA18" s="343"/>
      <c r="MSB18" s="343"/>
      <c r="MSC18" s="343"/>
      <c r="MSD18" s="343"/>
      <c r="MSE18" s="343"/>
      <c r="MSF18" s="343"/>
      <c r="MSG18" s="343"/>
      <c r="MSH18" s="343"/>
      <c r="MSI18" s="343"/>
      <c r="MSJ18" s="343"/>
      <c r="MSK18" s="343"/>
      <c r="MSL18" s="343"/>
      <c r="MSM18" s="343"/>
      <c r="MSN18" s="343"/>
      <c r="MSO18" s="343"/>
      <c r="MSP18" s="343"/>
      <c r="MSQ18" s="343"/>
      <c r="MSR18" s="343"/>
      <c r="MSS18" s="343"/>
      <c r="MST18" s="343"/>
      <c r="MSU18" s="343"/>
      <c r="MSV18" s="343"/>
      <c r="MSW18" s="343"/>
      <c r="MSX18" s="343"/>
      <c r="MSY18" s="343"/>
      <c r="MSZ18" s="343"/>
      <c r="MTA18" s="343"/>
      <c r="MTB18" s="343"/>
      <c r="MTC18" s="343"/>
      <c r="MTD18" s="343"/>
      <c r="MTE18" s="343"/>
      <c r="MTF18" s="343"/>
      <c r="MTG18" s="343"/>
      <c r="MTH18" s="343"/>
      <c r="MTI18" s="343"/>
      <c r="MTJ18" s="343"/>
      <c r="MTK18" s="343"/>
      <c r="MTL18" s="343"/>
      <c r="MTM18" s="343"/>
      <c r="MTN18" s="343"/>
      <c r="MTO18" s="343"/>
      <c r="MTP18" s="343"/>
      <c r="MTQ18" s="343"/>
      <c r="MTR18" s="343"/>
      <c r="MTS18" s="343"/>
      <c r="MTT18" s="343"/>
      <c r="MTU18" s="343"/>
      <c r="MTV18" s="343"/>
      <c r="MTW18" s="343"/>
      <c r="MTX18" s="343"/>
      <c r="MTY18" s="343"/>
      <c r="MTZ18" s="343"/>
      <c r="MUA18" s="343"/>
      <c r="MUB18" s="343"/>
      <c r="MUC18" s="343"/>
      <c r="MUD18" s="343"/>
      <c r="MUE18" s="343"/>
      <c r="MUF18" s="343"/>
      <c r="MUG18" s="343"/>
      <c r="MUH18" s="343"/>
      <c r="MUI18" s="343"/>
      <c r="MUJ18" s="343"/>
      <c r="MUK18" s="343"/>
      <c r="MUL18" s="343"/>
      <c r="MUM18" s="343"/>
      <c r="MUN18" s="343"/>
      <c r="MUO18" s="343"/>
      <c r="MUP18" s="343"/>
      <c r="MUQ18" s="343"/>
      <c r="MUR18" s="343"/>
      <c r="MUS18" s="343"/>
      <c r="MUT18" s="343"/>
      <c r="MUU18" s="343"/>
      <c r="MUV18" s="343"/>
      <c r="MUW18" s="343"/>
      <c r="MUX18" s="343"/>
      <c r="MUY18" s="343"/>
      <c r="MUZ18" s="343"/>
      <c r="MVA18" s="343"/>
      <c r="MVB18" s="343"/>
      <c r="MVC18" s="343"/>
      <c r="MVD18" s="343"/>
      <c r="MVE18" s="343"/>
      <c r="MVF18" s="343"/>
      <c r="MVG18" s="343"/>
      <c r="MVH18" s="343"/>
      <c r="MVI18" s="343"/>
      <c r="MVJ18" s="343"/>
      <c r="MVK18" s="343"/>
      <c r="MVL18" s="343"/>
      <c r="MVM18" s="343"/>
      <c r="MVN18" s="343"/>
      <c r="MVO18" s="343"/>
      <c r="MVP18" s="343"/>
      <c r="MVQ18" s="343"/>
      <c r="MVR18" s="343"/>
      <c r="MVS18" s="343"/>
      <c r="MVT18" s="343"/>
      <c r="MVU18" s="343"/>
      <c r="MVV18" s="343"/>
      <c r="MVW18" s="343"/>
      <c r="MVX18" s="343"/>
      <c r="MVY18" s="343"/>
      <c r="MVZ18" s="343"/>
      <c r="MWA18" s="343"/>
      <c r="MWB18" s="343"/>
      <c r="MWC18" s="343"/>
      <c r="MWD18" s="343"/>
      <c r="MWE18" s="343"/>
      <c r="MWF18" s="343"/>
      <c r="MWG18" s="343"/>
      <c r="MWH18" s="343"/>
      <c r="MWI18" s="343"/>
      <c r="MWJ18" s="343"/>
      <c r="MWK18" s="343"/>
      <c r="MWL18" s="343"/>
      <c r="MWM18" s="343"/>
      <c r="MWN18" s="343"/>
      <c r="MWO18" s="343"/>
      <c r="MWP18" s="343"/>
      <c r="MWQ18" s="343"/>
      <c r="MWR18" s="343"/>
      <c r="MWS18" s="343"/>
      <c r="MWT18" s="343"/>
      <c r="MWU18" s="343"/>
      <c r="MWV18" s="343"/>
      <c r="MWW18" s="343"/>
      <c r="MWX18" s="343"/>
      <c r="MWY18" s="343"/>
      <c r="MWZ18" s="343"/>
      <c r="MXA18" s="343"/>
      <c r="MXB18" s="343"/>
      <c r="MXC18" s="343"/>
      <c r="MXD18" s="343"/>
      <c r="MXE18" s="343"/>
      <c r="MXF18" s="343"/>
      <c r="MXG18" s="343"/>
      <c r="MXH18" s="343"/>
      <c r="MXI18" s="343"/>
      <c r="MXJ18" s="343"/>
      <c r="MXK18" s="343"/>
      <c r="MXL18" s="343"/>
      <c r="MXM18" s="343"/>
      <c r="MXN18" s="343"/>
      <c r="MXO18" s="343"/>
      <c r="MXP18" s="343"/>
      <c r="MXQ18" s="343"/>
      <c r="MXR18" s="343"/>
      <c r="MXS18" s="343"/>
      <c r="MXT18" s="343"/>
      <c r="MXU18" s="343"/>
      <c r="MXV18" s="343"/>
      <c r="MXW18" s="343"/>
      <c r="MXX18" s="343"/>
      <c r="MXY18" s="343"/>
      <c r="MXZ18" s="343"/>
      <c r="MYA18" s="343"/>
      <c r="MYB18" s="343"/>
      <c r="MYC18" s="343"/>
      <c r="MYD18" s="343"/>
      <c r="MYE18" s="343"/>
      <c r="MYF18" s="343"/>
      <c r="MYG18" s="343"/>
      <c r="MYH18" s="343"/>
      <c r="MYI18" s="343"/>
      <c r="MYJ18" s="343"/>
      <c r="MYK18" s="343"/>
      <c r="MYL18" s="343"/>
      <c r="MYM18" s="343"/>
      <c r="MYN18" s="343"/>
      <c r="MYO18" s="343"/>
      <c r="MYP18" s="343"/>
      <c r="MYQ18" s="343"/>
      <c r="MYR18" s="343"/>
      <c r="MYS18" s="343"/>
      <c r="MYT18" s="343"/>
      <c r="MYU18" s="343"/>
      <c r="MYV18" s="343"/>
      <c r="MYW18" s="343"/>
      <c r="MYX18" s="343"/>
      <c r="MYY18" s="343"/>
      <c r="MYZ18" s="343"/>
      <c r="MZA18" s="343"/>
      <c r="MZB18" s="343"/>
      <c r="MZC18" s="343"/>
      <c r="MZD18" s="343"/>
      <c r="MZE18" s="343"/>
      <c r="MZF18" s="343"/>
      <c r="MZG18" s="343"/>
      <c r="MZH18" s="343"/>
      <c r="MZI18" s="343"/>
      <c r="MZJ18" s="343"/>
      <c r="MZK18" s="343"/>
      <c r="MZL18" s="343"/>
      <c r="MZM18" s="343"/>
      <c r="MZN18" s="343"/>
      <c r="MZO18" s="343"/>
      <c r="MZP18" s="343"/>
      <c r="MZQ18" s="343"/>
      <c r="MZR18" s="343"/>
      <c r="MZS18" s="343"/>
      <c r="MZT18" s="343"/>
      <c r="MZU18" s="343"/>
      <c r="MZV18" s="343"/>
      <c r="MZW18" s="343"/>
      <c r="MZX18" s="343"/>
      <c r="MZY18" s="343"/>
      <c r="MZZ18" s="343"/>
      <c r="NAA18" s="343"/>
      <c r="NAB18" s="343"/>
      <c r="NAC18" s="343"/>
      <c r="NAD18" s="343"/>
      <c r="NAE18" s="343"/>
      <c r="NAF18" s="343"/>
      <c r="NAG18" s="343"/>
      <c r="NAH18" s="343"/>
      <c r="NAI18" s="343"/>
      <c r="NAJ18" s="343"/>
      <c r="NAK18" s="343"/>
      <c r="NAL18" s="343"/>
      <c r="NAM18" s="343"/>
      <c r="NAN18" s="343"/>
      <c r="NAO18" s="343"/>
      <c r="NAP18" s="343"/>
      <c r="NAQ18" s="343"/>
      <c r="NAR18" s="343"/>
      <c r="NAS18" s="343"/>
      <c r="NAT18" s="343"/>
      <c r="NAU18" s="343"/>
      <c r="NAV18" s="343"/>
      <c r="NAW18" s="343"/>
      <c r="NAX18" s="343"/>
      <c r="NAY18" s="343"/>
      <c r="NAZ18" s="343"/>
      <c r="NBA18" s="343"/>
      <c r="NBB18" s="343"/>
      <c r="NBC18" s="343"/>
      <c r="NBD18" s="343"/>
      <c r="NBE18" s="343"/>
      <c r="NBF18" s="343"/>
      <c r="NBG18" s="343"/>
      <c r="NBH18" s="343"/>
      <c r="NBI18" s="343"/>
      <c r="NBJ18" s="343"/>
      <c r="NBK18" s="343"/>
      <c r="NBL18" s="343"/>
      <c r="NBM18" s="343"/>
      <c r="NBN18" s="343"/>
      <c r="NBO18" s="343"/>
      <c r="NBP18" s="343"/>
      <c r="NBQ18" s="343"/>
      <c r="NBR18" s="343"/>
      <c r="NBS18" s="343"/>
      <c r="NBT18" s="343"/>
      <c r="NBU18" s="343"/>
      <c r="NBV18" s="343"/>
      <c r="NBW18" s="343"/>
      <c r="NBX18" s="343"/>
      <c r="NBY18" s="343"/>
      <c r="NBZ18" s="343"/>
      <c r="NCA18" s="343"/>
      <c r="NCB18" s="343"/>
      <c r="NCC18" s="343"/>
      <c r="NCD18" s="343"/>
      <c r="NCE18" s="343"/>
      <c r="NCF18" s="343"/>
      <c r="NCG18" s="343"/>
      <c r="NCH18" s="343"/>
      <c r="NCI18" s="343"/>
      <c r="NCJ18" s="343"/>
      <c r="NCK18" s="343"/>
      <c r="NCL18" s="343"/>
      <c r="NCM18" s="343"/>
      <c r="NCN18" s="343"/>
      <c r="NCO18" s="343"/>
      <c r="NCP18" s="343"/>
      <c r="NCQ18" s="343"/>
      <c r="NCR18" s="343"/>
      <c r="NCS18" s="343"/>
      <c r="NCT18" s="343"/>
      <c r="NCU18" s="343"/>
      <c r="NCV18" s="343"/>
      <c r="NCW18" s="343"/>
      <c r="NCX18" s="343"/>
      <c r="NCY18" s="343"/>
      <c r="NCZ18" s="343"/>
      <c r="NDA18" s="343"/>
      <c r="NDB18" s="343"/>
      <c r="NDC18" s="343"/>
      <c r="NDD18" s="343"/>
      <c r="NDE18" s="343"/>
      <c r="NDF18" s="343"/>
      <c r="NDG18" s="343"/>
      <c r="NDH18" s="343"/>
      <c r="NDI18" s="343"/>
      <c r="NDJ18" s="343"/>
      <c r="NDK18" s="343"/>
      <c r="NDL18" s="343"/>
      <c r="NDM18" s="343"/>
      <c r="NDN18" s="343"/>
      <c r="NDO18" s="343"/>
      <c r="NDP18" s="343"/>
      <c r="NDQ18" s="343"/>
      <c r="NDR18" s="343"/>
      <c r="NDS18" s="343"/>
      <c r="NDT18" s="343"/>
      <c r="NDU18" s="343"/>
      <c r="NDV18" s="343"/>
      <c r="NDW18" s="343"/>
      <c r="NDX18" s="343"/>
      <c r="NDY18" s="343"/>
      <c r="NDZ18" s="343"/>
      <c r="NEA18" s="343"/>
      <c r="NEB18" s="343"/>
      <c r="NEC18" s="343"/>
      <c r="NED18" s="343"/>
      <c r="NEE18" s="343"/>
      <c r="NEF18" s="343"/>
      <c r="NEG18" s="343"/>
      <c r="NEH18" s="343"/>
      <c r="NEI18" s="343"/>
      <c r="NEJ18" s="343"/>
      <c r="NEK18" s="343"/>
      <c r="NEL18" s="343"/>
      <c r="NEM18" s="343"/>
      <c r="NEN18" s="343"/>
      <c r="NEO18" s="343"/>
      <c r="NEP18" s="343"/>
      <c r="NEQ18" s="343"/>
      <c r="NER18" s="343"/>
      <c r="NES18" s="343"/>
      <c r="NET18" s="343"/>
      <c r="NEU18" s="343"/>
      <c r="NEV18" s="343"/>
      <c r="NEW18" s="343"/>
      <c r="NEX18" s="343"/>
      <c r="NEY18" s="343"/>
      <c r="NEZ18" s="343"/>
      <c r="NFA18" s="343"/>
      <c r="NFB18" s="343"/>
      <c r="NFC18" s="343"/>
      <c r="NFD18" s="343"/>
      <c r="NFE18" s="343"/>
      <c r="NFF18" s="343"/>
      <c r="NFG18" s="343"/>
      <c r="NFH18" s="343"/>
      <c r="NFI18" s="343"/>
      <c r="NFJ18" s="343"/>
      <c r="NFK18" s="343"/>
      <c r="NFL18" s="343"/>
      <c r="NFM18" s="343"/>
      <c r="NFN18" s="343"/>
      <c r="NFO18" s="343"/>
      <c r="NFP18" s="343"/>
      <c r="NFQ18" s="343"/>
      <c r="NFR18" s="343"/>
      <c r="NFS18" s="343"/>
      <c r="NFT18" s="343"/>
      <c r="NFU18" s="343"/>
      <c r="NFV18" s="343"/>
      <c r="NFW18" s="343"/>
      <c r="NFX18" s="343"/>
      <c r="NFY18" s="343"/>
      <c r="NFZ18" s="343"/>
      <c r="NGA18" s="343"/>
      <c r="NGB18" s="343"/>
      <c r="NGC18" s="343"/>
      <c r="NGD18" s="343"/>
      <c r="NGE18" s="343"/>
      <c r="NGF18" s="343"/>
      <c r="NGG18" s="343"/>
      <c r="NGH18" s="343"/>
      <c r="NGI18" s="343"/>
      <c r="NGJ18" s="343"/>
      <c r="NGK18" s="343"/>
      <c r="NGL18" s="343"/>
      <c r="NGM18" s="343"/>
      <c r="NGN18" s="343"/>
      <c r="NGO18" s="343"/>
      <c r="NGP18" s="343"/>
      <c r="NGQ18" s="343"/>
      <c r="NGR18" s="343"/>
      <c r="NGS18" s="343"/>
      <c r="NGT18" s="343"/>
      <c r="NGU18" s="343"/>
      <c r="NGV18" s="343"/>
      <c r="NGW18" s="343"/>
      <c r="NGX18" s="343"/>
      <c r="NGY18" s="343"/>
      <c r="NGZ18" s="343"/>
      <c r="NHA18" s="343"/>
      <c r="NHB18" s="343"/>
      <c r="NHC18" s="343"/>
      <c r="NHD18" s="343"/>
      <c r="NHE18" s="343"/>
      <c r="NHF18" s="343"/>
      <c r="NHG18" s="343"/>
      <c r="NHH18" s="343"/>
      <c r="NHI18" s="343"/>
      <c r="NHJ18" s="343"/>
      <c r="NHK18" s="343"/>
      <c r="NHL18" s="343"/>
      <c r="NHM18" s="343"/>
      <c r="NHN18" s="343"/>
      <c r="NHO18" s="343"/>
      <c r="NHP18" s="343"/>
      <c r="NHQ18" s="343"/>
      <c r="NHR18" s="343"/>
      <c r="NHS18" s="343"/>
      <c r="NHT18" s="343"/>
      <c r="NHU18" s="343"/>
      <c r="NHV18" s="343"/>
      <c r="NHW18" s="343"/>
      <c r="NHX18" s="343"/>
      <c r="NHY18" s="343"/>
      <c r="NHZ18" s="343"/>
      <c r="NIA18" s="343"/>
      <c r="NIB18" s="343"/>
      <c r="NIC18" s="343"/>
      <c r="NID18" s="343"/>
      <c r="NIE18" s="343"/>
      <c r="NIF18" s="343"/>
      <c r="NIG18" s="343"/>
      <c r="NIH18" s="343"/>
      <c r="NII18" s="343"/>
      <c r="NIJ18" s="343"/>
      <c r="NIK18" s="343"/>
      <c r="NIL18" s="343"/>
      <c r="NIM18" s="343"/>
      <c r="NIN18" s="343"/>
      <c r="NIO18" s="343"/>
      <c r="NIP18" s="343"/>
      <c r="NIQ18" s="343"/>
      <c r="NIR18" s="343"/>
      <c r="NIS18" s="343"/>
      <c r="NIT18" s="343"/>
      <c r="NIU18" s="343"/>
      <c r="NIV18" s="343"/>
      <c r="NIW18" s="343"/>
      <c r="NIX18" s="343"/>
      <c r="NIY18" s="343"/>
      <c r="NIZ18" s="343"/>
      <c r="NJA18" s="343"/>
      <c r="NJB18" s="343"/>
      <c r="NJC18" s="343"/>
      <c r="NJD18" s="343"/>
      <c r="NJE18" s="343"/>
      <c r="NJF18" s="343"/>
      <c r="NJG18" s="343"/>
      <c r="NJH18" s="343"/>
      <c r="NJI18" s="343"/>
      <c r="NJJ18" s="343"/>
      <c r="NJK18" s="343"/>
      <c r="NJL18" s="343"/>
      <c r="NJM18" s="343"/>
      <c r="NJN18" s="343"/>
      <c r="NJO18" s="343"/>
      <c r="NJP18" s="343"/>
      <c r="NJQ18" s="343"/>
      <c r="NJR18" s="343"/>
      <c r="NJS18" s="343"/>
      <c r="NJT18" s="343"/>
      <c r="NJU18" s="343"/>
      <c r="NJV18" s="343"/>
      <c r="NJW18" s="343"/>
      <c r="NJX18" s="343"/>
      <c r="NJY18" s="343"/>
      <c r="NJZ18" s="343"/>
      <c r="NKA18" s="343"/>
      <c r="NKB18" s="343"/>
      <c r="NKC18" s="343"/>
      <c r="NKD18" s="343"/>
      <c r="NKE18" s="343"/>
      <c r="NKF18" s="343"/>
      <c r="NKG18" s="343"/>
      <c r="NKH18" s="343"/>
      <c r="NKI18" s="343"/>
      <c r="NKJ18" s="343"/>
      <c r="NKK18" s="343"/>
      <c r="NKL18" s="343"/>
      <c r="NKM18" s="343"/>
      <c r="NKN18" s="343"/>
      <c r="NKO18" s="343"/>
      <c r="NKP18" s="343"/>
      <c r="NKQ18" s="343"/>
      <c r="NKR18" s="343"/>
      <c r="NKS18" s="343"/>
      <c r="NKT18" s="343"/>
      <c r="NKU18" s="343"/>
      <c r="NKV18" s="343"/>
      <c r="NKW18" s="343"/>
      <c r="NKX18" s="343"/>
      <c r="NKY18" s="343"/>
      <c r="NKZ18" s="343"/>
      <c r="NLA18" s="343"/>
      <c r="NLB18" s="343"/>
      <c r="NLC18" s="343"/>
      <c r="NLD18" s="343"/>
      <c r="NLE18" s="343"/>
      <c r="NLF18" s="343"/>
      <c r="NLG18" s="343"/>
      <c r="NLH18" s="343"/>
      <c r="NLI18" s="343"/>
      <c r="NLJ18" s="343"/>
      <c r="NLK18" s="343"/>
      <c r="NLL18" s="343"/>
      <c r="NLM18" s="343"/>
      <c r="NLN18" s="343"/>
      <c r="NLO18" s="343"/>
      <c r="NLP18" s="343"/>
      <c r="NLQ18" s="343"/>
      <c r="NLR18" s="343"/>
      <c r="NLS18" s="343"/>
      <c r="NLT18" s="343"/>
      <c r="NLU18" s="343"/>
      <c r="NLV18" s="343"/>
      <c r="NLW18" s="343"/>
      <c r="NLX18" s="343"/>
      <c r="NLY18" s="343"/>
      <c r="NLZ18" s="343"/>
      <c r="NMA18" s="343"/>
      <c r="NMB18" s="343"/>
      <c r="NMC18" s="343"/>
      <c r="NMD18" s="343"/>
      <c r="NME18" s="343"/>
      <c r="NMF18" s="343"/>
      <c r="NMG18" s="343"/>
      <c r="NMH18" s="343"/>
      <c r="NMI18" s="343"/>
      <c r="NMJ18" s="343"/>
      <c r="NMK18" s="343"/>
      <c r="NML18" s="343"/>
      <c r="NMM18" s="343"/>
      <c r="NMN18" s="343"/>
      <c r="NMO18" s="343"/>
      <c r="NMP18" s="343"/>
      <c r="NMQ18" s="343"/>
      <c r="NMR18" s="343"/>
      <c r="NMS18" s="343"/>
      <c r="NMT18" s="343"/>
      <c r="NMU18" s="343"/>
      <c r="NMV18" s="343"/>
      <c r="NMW18" s="343"/>
      <c r="NMX18" s="343"/>
      <c r="NMY18" s="343"/>
      <c r="NMZ18" s="343"/>
      <c r="NNA18" s="343"/>
      <c r="NNB18" s="343"/>
      <c r="NNC18" s="343"/>
      <c r="NND18" s="343"/>
      <c r="NNE18" s="343"/>
      <c r="NNF18" s="343"/>
      <c r="NNG18" s="343"/>
      <c r="NNH18" s="343"/>
      <c r="NNI18" s="343"/>
      <c r="NNJ18" s="343"/>
      <c r="NNK18" s="343"/>
      <c r="NNL18" s="343"/>
      <c r="NNM18" s="343"/>
      <c r="NNN18" s="343"/>
      <c r="NNO18" s="343"/>
      <c r="NNP18" s="343"/>
      <c r="NNQ18" s="343"/>
      <c r="NNR18" s="343"/>
      <c r="NNS18" s="343"/>
      <c r="NNT18" s="343"/>
      <c r="NNU18" s="343"/>
      <c r="NNV18" s="343"/>
      <c r="NNW18" s="343"/>
      <c r="NNX18" s="343"/>
      <c r="NNY18" s="343"/>
      <c r="NNZ18" s="343"/>
      <c r="NOA18" s="343"/>
      <c r="NOB18" s="343"/>
      <c r="NOC18" s="343"/>
      <c r="NOD18" s="343"/>
      <c r="NOE18" s="343"/>
      <c r="NOF18" s="343"/>
      <c r="NOG18" s="343"/>
      <c r="NOH18" s="343"/>
      <c r="NOI18" s="343"/>
      <c r="NOJ18" s="343"/>
      <c r="NOK18" s="343"/>
      <c r="NOL18" s="343"/>
      <c r="NOM18" s="343"/>
      <c r="NON18" s="343"/>
      <c r="NOO18" s="343"/>
      <c r="NOP18" s="343"/>
      <c r="NOQ18" s="343"/>
      <c r="NOR18" s="343"/>
      <c r="NOS18" s="343"/>
      <c r="NOT18" s="343"/>
      <c r="NOU18" s="343"/>
      <c r="NOV18" s="343"/>
      <c r="NOW18" s="343"/>
      <c r="NOX18" s="343"/>
      <c r="NOY18" s="343"/>
      <c r="NOZ18" s="343"/>
      <c r="NPA18" s="343"/>
      <c r="NPB18" s="343"/>
      <c r="NPC18" s="343"/>
      <c r="NPD18" s="343"/>
      <c r="NPE18" s="343"/>
      <c r="NPF18" s="343"/>
      <c r="NPG18" s="343"/>
      <c r="NPH18" s="343"/>
      <c r="NPI18" s="343"/>
      <c r="NPJ18" s="343"/>
      <c r="NPK18" s="343"/>
      <c r="NPL18" s="343"/>
      <c r="NPM18" s="343"/>
      <c r="NPN18" s="343"/>
      <c r="NPO18" s="343"/>
      <c r="NPP18" s="343"/>
      <c r="NPQ18" s="343"/>
      <c r="NPR18" s="343"/>
      <c r="NPS18" s="343"/>
      <c r="NPT18" s="343"/>
      <c r="NPU18" s="343"/>
      <c r="NPV18" s="343"/>
      <c r="NPW18" s="343"/>
      <c r="NPX18" s="343"/>
      <c r="NPY18" s="343"/>
      <c r="NPZ18" s="343"/>
      <c r="NQA18" s="343"/>
      <c r="NQB18" s="343"/>
      <c r="NQC18" s="343"/>
      <c r="NQD18" s="343"/>
      <c r="NQE18" s="343"/>
      <c r="NQF18" s="343"/>
      <c r="NQG18" s="343"/>
      <c r="NQH18" s="343"/>
      <c r="NQI18" s="343"/>
      <c r="NQJ18" s="343"/>
      <c r="NQK18" s="343"/>
      <c r="NQL18" s="343"/>
      <c r="NQM18" s="343"/>
      <c r="NQN18" s="343"/>
      <c r="NQO18" s="343"/>
      <c r="NQP18" s="343"/>
      <c r="NQQ18" s="343"/>
      <c r="NQR18" s="343"/>
      <c r="NQS18" s="343"/>
      <c r="NQT18" s="343"/>
      <c r="NQU18" s="343"/>
      <c r="NQV18" s="343"/>
      <c r="NQW18" s="343"/>
      <c r="NQX18" s="343"/>
      <c r="NQY18" s="343"/>
      <c r="NQZ18" s="343"/>
      <c r="NRA18" s="343"/>
      <c r="NRB18" s="343"/>
      <c r="NRC18" s="343"/>
      <c r="NRD18" s="343"/>
      <c r="NRE18" s="343"/>
      <c r="NRF18" s="343"/>
      <c r="NRG18" s="343"/>
      <c r="NRH18" s="343"/>
      <c r="NRI18" s="343"/>
      <c r="NRJ18" s="343"/>
      <c r="NRK18" s="343"/>
      <c r="NRL18" s="343"/>
      <c r="NRM18" s="343"/>
      <c r="NRN18" s="343"/>
      <c r="NRO18" s="343"/>
      <c r="NRP18" s="343"/>
      <c r="NRQ18" s="343"/>
      <c r="NRR18" s="343"/>
      <c r="NRS18" s="343"/>
      <c r="NRT18" s="343"/>
      <c r="NRU18" s="343"/>
      <c r="NRV18" s="343"/>
      <c r="NRW18" s="343"/>
      <c r="NRX18" s="343"/>
      <c r="NRY18" s="343"/>
      <c r="NRZ18" s="343"/>
      <c r="NSA18" s="343"/>
      <c r="NSB18" s="343"/>
      <c r="NSC18" s="343"/>
      <c r="NSD18" s="343"/>
      <c r="NSE18" s="343"/>
      <c r="NSF18" s="343"/>
      <c r="NSG18" s="343"/>
      <c r="NSH18" s="343"/>
      <c r="NSI18" s="343"/>
      <c r="NSJ18" s="343"/>
      <c r="NSK18" s="343"/>
      <c r="NSL18" s="343"/>
      <c r="NSM18" s="343"/>
      <c r="NSN18" s="343"/>
      <c r="NSO18" s="343"/>
      <c r="NSP18" s="343"/>
      <c r="NSQ18" s="343"/>
      <c r="NSR18" s="343"/>
      <c r="NSS18" s="343"/>
      <c r="NST18" s="343"/>
      <c r="NSU18" s="343"/>
      <c r="NSV18" s="343"/>
      <c r="NSW18" s="343"/>
      <c r="NSX18" s="343"/>
      <c r="NSY18" s="343"/>
      <c r="NSZ18" s="343"/>
      <c r="NTA18" s="343"/>
      <c r="NTB18" s="343"/>
      <c r="NTC18" s="343"/>
      <c r="NTD18" s="343"/>
      <c r="NTE18" s="343"/>
      <c r="NTF18" s="343"/>
      <c r="NTG18" s="343"/>
      <c r="NTH18" s="343"/>
      <c r="NTI18" s="343"/>
      <c r="NTJ18" s="343"/>
      <c r="NTK18" s="343"/>
      <c r="NTL18" s="343"/>
      <c r="NTM18" s="343"/>
      <c r="NTN18" s="343"/>
      <c r="NTO18" s="343"/>
      <c r="NTP18" s="343"/>
      <c r="NTQ18" s="343"/>
      <c r="NTR18" s="343"/>
      <c r="NTS18" s="343"/>
      <c r="NTT18" s="343"/>
      <c r="NTU18" s="343"/>
      <c r="NTV18" s="343"/>
      <c r="NTW18" s="343"/>
      <c r="NTX18" s="343"/>
      <c r="NTY18" s="343"/>
      <c r="NTZ18" s="343"/>
      <c r="NUA18" s="343"/>
      <c r="NUB18" s="343"/>
      <c r="NUC18" s="343"/>
      <c r="NUD18" s="343"/>
      <c r="NUE18" s="343"/>
      <c r="NUF18" s="343"/>
      <c r="NUG18" s="343"/>
      <c r="NUH18" s="343"/>
      <c r="NUI18" s="343"/>
      <c r="NUJ18" s="343"/>
      <c r="NUK18" s="343"/>
      <c r="NUL18" s="343"/>
      <c r="NUM18" s="343"/>
      <c r="NUN18" s="343"/>
      <c r="NUO18" s="343"/>
      <c r="NUP18" s="343"/>
      <c r="NUQ18" s="343"/>
      <c r="NUR18" s="343"/>
      <c r="NUS18" s="343"/>
      <c r="NUT18" s="343"/>
      <c r="NUU18" s="343"/>
      <c r="NUV18" s="343"/>
      <c r="NUW18" s="343"/>
      <c r="NUX18" s="343"/>
      <c r="NUY18" s="343"/>
      <c r="NUZ18" s="343"/>
      <c r="NVA18" s="343"/>
      <c r="NVB18" s="343"/>
      <c r="NVC18" s="343"/>
      <c r="NVD18" s="343"/>
      <c r="NVE18" s="343"/>
      <c r="NVF18" s="343"/>
      <c r="NVG18" s="343"/>
      <c r="NVH18" s="343"/>
      <c r="NVI18" s="343"/>
      <c r="NVJ18" s="343"/>
      <c r="NVK18" s="343"/>
      <c r="NVL18" s="343"/>
      <c r="NVM18" s="343"/>
      <c r="NVN18" s="343"/>
      <c r="NVO18" s="343"/>
      <c r="NVP18" s="343"/>
      <c r="NVQ18" s="343"/>
      <c r="NVR18" s="343"/>
      <c r="NVS18" s="343"/>
      <c r="NVT18" s="343"/>
      <c r="NVU18" s="343"/>
      <c r="NVV18" s="343"/>
      <c r="NVW18" s="343"/>
      <c r="NVX18" s="343"/>
      <c r="NVY18" s="343"/>
      <c r="NVZ18" s="343"/>
      <c r="NWA18" s="343"/>
      <c r="NWB18" s="343"/>
      <c r="NWC18" s="343"/>
      <c r="NWD18" s="343"/>
      <c r="NWE18" s="343"/>
      <c r="NWF18" s="343"/>
      <c r="NWG18" s="343"/>
      <c r="NWH18" s="343"/>
      <c r="NWI18" s="343"/>
      <c r="NWJ18" s="343"/>
      <c r="NWK18" s="343"/>
      <c r="NWL18" s="343"/>
      <c r="NWM18" s="343"/>
      <c r="NWN18" s="343"/>
      <c r="NWO18" s="343"/>
      <c r="NWP18" s="343"/>
      <c r="NWQ18" s="343"/>
      <c r="NWR18" s="343"/>
      <c r="NWS18" s="343"/>
      <c r="NWT18" s="343"/>
      <c r="NWU18" s="343"/>
      <c r="NWV18" s="343"/>
      <c r="NWW18" s="343"/>
      <c r="NWX18" s="343"/>
      <c r="NWY18" s="343"/>
      <c r="NWZ18" s="343"/>
      <c r="NXA18" s="343"/>
      <c r="NXB18" s="343"/>
      <c r="NXC18" s="343"/>
      <c r="NXD18" s="343"/>
      <c r="NXE18" s="343"/>
      <c r="NXF18" s="343"/>
      <c r="NXG18" s="343"/>
      <c r="NXH18" s="343"/>
      <c r="NXI18" s="343"/>
      <c r="NXJ18" s="343"/>
      <c r="NXK18" s="343"/>
      <c r="NXL18" s="343"/>
      <c r="NXM18" s="343"/>
      <c r="NXN18" s="343"/>
      <c r="NXO18" s="343"/>
      <c r="NXP18" s="343"/>
      <c r="NXQ18" s="343"/>
      <c r="NXR18" s="343"/>
      <c r="NXS18" s="343"/>
      <c r="NXT18" s="343"/>
      <c r="NXU18" s="343"/>
      <c r="NXV18" s="343"/>
      <c r="NXW18" s="343"/>
      <c r="NXX18" s="343"/>
      <c r="NXY18" s="343"/>
      <c r="NXZ18" s="343"/>
      <c r="NYA18" s="343"/>
      <c r="NYB18" s="343"/>
      <c r="NYC18" s="343"/>
      <c r="NYD18" s="343"/>
      <c r="NYE18" s="343"/>
      <c r="NYF18" s="343"/>
      <c r="NYG18" s="343"/>
      <c r="NYH18" s="343"/>
      <c r="NYI18" s="343"/>
      <c r="NYJ18" s="343"/>
      <c r="NYK18" s="343"/>
      <c r="NYL18" s="343"/>
      <c r="NYM18" s="343"/>
      <c r="NYN18" s="343"/>
      <c r="NYO18" s="343"/>
      <c r="NYP18" s="343"/>
      <c r="NYQ18" s="343"/>
      <c r="NYR18" s="343"/>
      <c r="NYS18" s="343"/>
      <c r="NYT18" s="343"/>
      <c r="NYU18" s="343"/>
      <c r="NYV18" s="343"/>
      <c r="NYW18" s="343"/>
      <c r="NYX18" s="343"/>
      <c r="NYY18" s="343"/>
      <c r="NYZ18" s="343"/>
      <c r="NZA18" s="343"/>
      <c r="NZB18" s="343"/>
      <c r="NZC18" s="343"/>
      <c r="NZD18" s="343"/>
      <c r="NZE18" s="343"/>
      <c r="NZF18" s="343"/>
      <c r="NZG18" s="343"/>
      <c r="NZH18" s="343"/>
      <c r="NZI18" s="343"/>
      <c r="NZJ18" s="343"/>
      <c r="NZK18" s="343"/>
      <c r="NZL18" s="343"/>
      <c r="NZM18" s="343"/>
      <c r="NZN18" s="343"/>
      <c r="NZO18" s="343"/>
      <c r="NZP18" s="343"/>
      <c r="NZQ18" s="343"/>
      <c r="NZR18" s="343"/>
      <c r="NZS18" s="343"/>
      <c r="NZT18" s="343"/>
      <c r="NZU18" s="343"/>
      <c r="NZV18" s="343"/>
      <c r="NZW18" s="343"/>
      <c r="NZX18" s="343"/>
      <c r="NZY18" s="343"/>
      <c r="NZZ18" s="343"/>
      <c r="OAA18" s="343"/>
      <c r="OAB18" s="343"/>
      <c r="OAC18" s="343"/>
      <c r="OAD18" s="343"/>
      <c r="OAE18" s="343"/>
      <c r="OAF18" s="343"/>
      <c r="OAG18" s="343"/>
      <c r="OAH18" s="343"/>
      <c r="OAI18" s="343"/>
      <c r="OAJ18" s="343"/>
      <c r="OAK18" s="343"/>
      <c r="OAL18" s="343"/>
      <c r="OAM18" s="343"/>
      <c r="OAN18" s="343"/>
      <c r="OAO18" s="343"/>
      <c r="OAP18" s="343"/>
      <c r="OAQ18" s="343"/>
      <c r="OAR18" s="343"/>
      <c r="OAS18" s="343"/>
      <c r="OAT18" s="343"/>
      <c r="OAU18" s="343"/>
      <c r="OAV18" s="343"/>
      <c r="OAW18" s="343"/>
      <c r="OAX18" s="343"/>
      <c r="OAY18" s="343"/>
      <c r="OAZ18" s="343"/>
      <c r="OBA18" s="343"/>
      <c r="OBB18" s="343"/>
      <c r="OBC18" s="343"/>
      <c r="OBD18" s="343"/>
      <c r="OBE18" s="343"/>
      <c r="OBF18" s="343"/>
      <c r="OBG18" s="343"/>
      <c r="OBH18" s="343"/>
      <c r="OBI18" s="343"/>
      <c r="OBJ18" s="343"/>
      <c r="OBK18" s="343"/>
      <c r="OBL18" s="343"/>
      <c r="OBM18" s="343"/>
      <c r="OBN18" s="343"/>
      <c r="OBO18" s="343"/>
      <c r="OBP18" s="343"/>
      <c r="OBQ18" s="343"/>
      <c r="OBR18" s="343"/>
      <c r="OBS18" s="343"/>
      <c r="OBT18" s="343"/>
      <c r="OBU18" s="343"/>
      <c r="OBV18" s="343"/>
      <c r="OBW18" s="343"/>
      <c r="OBX18" s="343"/>
      <c r="OBY18" s="343"/>
      <c r="OBZ18" s="343"/>
      <c r="OCA18" s="343"/>
      <c r="OCB18" s="343"/>
      <c r="OCC18" s="343"/>
      <c r="OCD18" s="343"/>
      <c r="OCE18" s="343"/>
      <c r="OCF18" s="343"/>
      <c r="OCG18" s="343"/>
      <c r="OCH18" s="343"/>
      <c r="OCI18" s="343"/>
      <c r="OCJ18" s="343"/>
      <c r="OCK18" s="343"/>
      <c r="OCL18" s="343"/>
      <c r="OCM18" s="343"/>
      <c r="OCN18" s="343"/>
      <c r="OCO18" s="343"/>
      <c r="OCP18" s="343"/>
      <c r="OCQ18" s="343"/>
      <c r="OCR18" s="343"/>
      <c r="OCS18" s="343"/>
      <c r="OCT18" s="343"/>
      <c r="OCU18" s="343"/>
      <c r="OCV18" s="343"/>
      <c r="OCW18" s="343"/>
      <c r="OCX18" s="343"/>
      <c r="OCY18" s="343"/>
      <c r="OCZ18" s="343"/>
      <c r="ODA18" s="343"/>
      <c r="ODB18" s="343"/>
      <c r="ODC18" s="343"/>
      <c r="ODD18" s="343"/>
      <c r="ODE18" s="343"/>
      <c r="ODF18" s="343"/>
      <c r="ODG18" s="343"/>
      <c r="ODH18" s="343"/>
      <c r="ODI18" s="343"/>
      <c r="ODJ18" s="343"/>
      <c r="ODK18" s="343"/>
      <c r="ODL18" s="343"/>
      <c r="ODM18" s="343"/>
      <c r="ODN18" s="343"/>
      <c r="ODO18" s="343"/>
      <c r="ODP18" s="343"/>
      <c r="ODQ18" s="343"/>
      <c r="ODR18" s="343"/>
      <c r="ODS18" s="343"/>
      <c r="ODT18" s="343"/>
      <c r="ODU18" s="343"/>
      <c r="ODV18" s="343"/>
      <c r="ODW18" s="343"/>
      <c r="ODX18" s="343"/>
      <c r="ODY18" s="343"/>
      <c r="ODZ18" s="343"/>
      <c r="OEA18" s="343"/>
      <c r="OEB18" s="343"/>
      <c r="OEC18" s="343"/>
      <c r="OED18" s="343"/>
      <c r="OEE18" s="343"/>
      <c r="OEF18" s="343"/>
      <c r="OEG18" s="343"/>
      <c r="OEH18" s="343"/>
      <c r="OEI18" s="343"/>
      <c r="OEJ18" s="343"/>
      <c r="OEK18" s="343"/>
      <c r="OEL18" s="343"/>
      <c r="OEM18" s="343"/>
      <c r="OEN18" s="343"/>
      <c r="OEO18" s="343"/>
      <c r="OEP18" s="343"/>
      <c r="OEQ18" s="343"/>
      <c r="OER18" s="343"/>
      <c r="OES18" s="343"/>
      <c r="OET18" s="343"/>
      <c r="OEU18" s="343"/>
      <c r="OEV18" s="343"/>
      <c r="OEW18" s="343"/>
      <c r="OEX18" s="343"/>
      <c r="OEY18" s="343"/>
      <c r="OEZ18" s="343"/>
      <c r="OFA18" s="343"/>
      <c r="OFB18" s="343"/>
      <c r="OFC18" s="343"/>
      <c r="OFD18" s="343"/>
      <c r="OFE18" s="343"/>
      <c r="OFF18" s="343"/>
      <c r="OFG18" s="343"/>
      <c r="OFH18" s="343"/>
      <c r="OFI18" s="343"/>
      <c r="OFJ18" s="343"/>
      <c r="OFK18" s="343"/>
      <c r="OFL18" s="343"/>
      <c r="OFM18" s="343"/>
      <c r="OFN18" s="343"/>
      <c r="OFO18" s="343"/>
      <c r="OFP18" s="343"/>
      <c r="OFQ18" s="343"/>
      <c r="OFR18" s="343"/>
      <c r="OFS18" s="343"/>
      <c r="OFT18" s="343"/>
      <c r="OFU18" s="343"/>
      <c r="OFV18" s="343"/>
      <c r="OFW18" s="343"/>
      <c r="OFX18" s="343"/>
      <c r="OFY18" s="343"/>
      <c r="OFZ18" s="343"/>
      <c r="OGA18" s="343"/>
      <c r="OGB18" s="343"/>
      <c r="OGC18" s="343"/>
      <c r="OGD18" s="343"/>
      <c r="OGE18" s="343"/>
      <c r="OGF18" s="343"/>
      <c r="OGG18" s="343"/>
      <c r="OGH18" s="343"/>
      <c r="OGI18" s="343"/>
      <c r="OGJ18" s="343"/>
      <c r="OGK18" s="343"/>
      <c r="OGL18" s="343"/>
      <c r="OGM18" s="343"/>
      <c r="OGN18" s="343"/>
      <c r="OGO18" s="343"/>
      <c r="OGP18" s="343"/>
      <c r="OGQ18" s="343"/>
      <c r="OGR18" s="343"/>
      <c r="OGS18" s="343"/>
      <c r="OGT18" s="343"/>
      <c r="OGU18" s="343"/>
      <c r="OGV18" s="343"/>
      <c r="OGW18" s="343"/>
      <c r="OGX18" s="343"/>
      <c r="OGY18" s="343"/>
      <c r="OGZ18" s="343"/>
      <c r="OHA18" s="343"/>
      <c r="OHB18" s="343"/>
      <c r="OHC18" s="343"/>
      <c r="OHD18" s="343"/>
      <c r="OHE18" s="343"/>
      <c r="OHF18" s="343"/>
      <c r="OHG18" s="343"/>
      <c r="OHH18" s="343"/>
      <c r="OHI18" s="343"/>
      <c r="OHJ18" s="343"/>
      <c r="OHK18" s="343"/>
      <c r="OHL18" s="343"/>
      <c r="OHM18" s="343"/>
      <c r="OHN18" s="343"/>
      <c r="OHO18" s="343"/>
      <c r="OHP18" s="343"/>
      <c r="OHQ18" s="343"/>
      <c r="OHR18" s="343"/>
      <c r="OHS18" s="343"/>
      <c r="OHT18" s="343"/>
      <c r="OHU18" s="343"/>
      <c r="OHV18" s="343"/>
      <c r="OHW18" s="343"/>
      <c r="OHX18" s="343"/>
      <c r="OHY18" s="343"/>
      <c r="OHZ18" s="343"/>
      <c r="OIA18" s="343"/>
      <c r="OIB18" s="343"/>
      <c r="OIC18" s="343"/>
      <c r="OID18" s="343"/>
      <c r="OIE18" s="343"/>
      <c r="OIF18" s="343"/>
      <c r="OIG18" s="343"/>
      <c r="OIH18" s="343"/>
      <c r="OII18" s="343"/>
      <c r="OIJ18" s="343"/>
      <c r="OIK18" s="343"/>
      <c r="OIL18" s="343"/>
      <c r="OIM18" s="343"/>
      <c r="OIN18" s="343"/>
      <c r="OIO18" s="343"/>
      <c r="OIP18" s="343"/>
      <c r="OIQ18" s="343"/>
      <c r="OIR18" s="343"/>
      <c r="OIS18" s="343"/>
      <c r="OIT18" s="343"/>
      <c r="OIU18" s="343"/>
      <c r="OIV18" s="343"/>
      <c r="OIW18" s="343"/>
      <c r="OIX18" s="343"/>
      <c r="OIY18" s="343"/>
      <c r="OIZ18" s="343"/>
      <c r="OJA18" s="343"/>
      <c r="OJB18" s="343"/>
      <c r="OJC18" s="343"/>
      <c r="OJD18" s="343"/>
      <c r="OJE18" s="343"/>
      <c r="OJF18" s="343"/>
      <c r="OJG18" s="343"/>
      <c r="OJH18" s="343"/>
      <c r="OJI18" s="343"/>
      <c r="OJJ18" s="343"/>
      <c r="OJK18" s="343"/>
      <c r="OJL18" s="343"/>
      <c r="OJM18" s="343"/>
      <c r="OJN18" s="343"/>
      <c r="OJO18" s="343"/>
      <c r="OJP18" s="343"/>
      <c r="OJQ18" s="343"/>
      <c r="OJR18" s="343"/>
      <c r="OJS18" s="343"/>
      <c r="OJT18" s="343"/>
      <c r="OJU18" s="343"/>
      <c r="OJV18" s="343"/>
      <c r="OJW18" s="343"/>
      <c r="OJX18" s="343"/>
      <c r="OJY18" s="343"/>
      <c r="OJZ18" s="343"/>
      <c r="OKA18" s="343"/>
      <c r="OKB18" s="343"/>
      <c r="OKC18" s="343"/>
      <c r="OKD18" s="343"/>
      <c r="OKE18" s="343"/>
      <c r="OKF18" s="343"/>
      <c r="OKG18" s="343"/>
      <c r="OKH18" s="343"/>
      <c r="OKI18" s="343"/>
      <c r="OKJ18" s="343"/>
      <c r="OKK18" s="343"/>
      <c r="OKL18" s="343"/>
      <c r="OKM18" s="343"/>
      <c r="OKN18" s="343"/>
      <c r="OKO18" s="343"/>
      <c r="OKP18" s="343"/>
      <c r="OKQ18" s="343"/>
      <c r="OKR18" s="343"/>
      <c r="OKS18" s="343"/>
      <c r="OKT18" s="343"/>
      <c r="OKU18" s="343"/>
      <c r="OKV18" s="343"/>
      <c r="OKW18" s="343"/>
      <c r="OKX18" s="343"/>
      <c r="OKY18" s="343"/>
      <c r="OKZ18" s="343"/>
      <c r="OLA18" s="343"/>
      <c r="OLB18" s="343"/>
      <c r="OLC18" s="343"/>
      <c r="OLD18" s="343"/>
      <c r="OLE18" s="343"/>
      <c r="OLF18" s="343"/>
      <c r="OLG18" s="343"/>
      <c r="OLH18" s="343"/>
      <c r="OLI18" s="343"/>
      <c r="OLJ18" s="343"/>
      <c r="OLK18" s="343"/>
      <c r="OLL18" s="343"/>
      <c r="OLM18" s="343"/>
      <c r="OLN18" s="343"/>
      <c r="OLO18" s="343"/>
      <c r="OLP18" s="343"/>
      <c r="OLQ18" s="343"/>
      <c r="OLR18" s="343"/>
      <c r="OLS18" s="343"/>
      <c r="OLT18" s="343"/>
      <c r="OLU18" s="343"/>
      <c r="OLV18" s="343"/>
      <c r="OLW18" s="343"/>
      <c r="OLX18" s="343"/>
      <c r="OLY18" s="343"/>
      <c r="OLZ18" s="343"/>
      <c r="OMA18" s="343"/>
      <c r="OMB18" s="343"/>
      <c r="OMC18" s="343"/>
      <c r="OMD18" s="343"/>
      <c r="OME18" s="343"/>
      <c r="OMF18" s="343"/>
      <c r="OMG18" s="343"/>
      <c r="OMH18" s="343"/>
      <c r="OMI18" s="343"/>
      <c r="OMJ18" s="343"/>
      <c r="OMK18" s="343"/>
      <c r="OML18" s="343"/>
      <c r="OMM18" s="343"/>
      <c r="OMN18" s="343"/>
      <c r="OMO18" s="343"/>
      <c r="OMP18" s="343"/>
      <c r="OMQ18" s="343"/>
      <c r="OMR18" s="343"/>
      <c r="OMS18" s="343"/>
      <c r="OMT18" s="343"/>
      <c r="OMU18" s="343"/>
      <c r="OMV18" s="343"/>
      <c r="OMW18" s="343"/>
      <c r="OMX18" s="343"/>
      <c r="OMY18" s="343"/>
      <c r="OMZ18" s="343"/>
      <c r="ONA18" s="343"/>
      <c r="ONB18" s="343"/>
      <c r="ONC18" s="343"/>
      <c r="OND18" s="343"/>
      <c r="ONE18" s="343"/>
      <c r="ONF18" s="343"/>
      <c r="ONG18" s="343"/>
      <c r="ONH18" s="343"/>
      <c r="ONI18" s="343"/>
      <c r="ONJ18" s="343"/>
      <c r="ONK18" s="343"/>
      <c r="ONL18" s="343"/>
      <c r="ONM18" s="343"/>
      <c r="ONN18" s="343"/>
      <c r="ONO18" s="343"/>
      <c r="ONP18" s="343"/>
      <c r="ONQ18" s="343"/>
      <c r="ONR18" s="343"/>
      <c r="ONS18" s="343"/>
      <c r="ONT18" s="343"/>
      <c r="ONU18" s="343"/>
      <c r="ONV18" s="343"/>
      <c r="ONW18" s="343"/>
      <c r="ONX18" s="343"/>
      <c r="ONY18" s="343"/>
      <c r="ONZ18" s="343"/>
      <c r="OOA18" s="343"/>
      <c r="OOB18" s="343"/>
      <c r="OOC18" s="343"/>
      <c r="OOD18" s="343"/>
      <c r="OOE18" s="343"/>
      <c r="OOF18" s="343"/>
      <c r="OOG18" s="343"/>
      <c r="OOH18" s="343"/>
      <c r="OOI18" s="343"/>
      <c r="OOJ18" s="343"/>
      <c r="OOK18" s="343"/>
      <c r="OOL18" s="343"/>
      <c r="OOM18" s="343"/>
      <c r="OON18" s="343"/>
      <c r="OOO18" s="343"/>
      <c r="OOP18" s="343"/>
      <c r="OOQ18" s="343"/>
      <c r="OOR18" s="343"/>
      <c r="OOS18" s="343"/>
      <c r="OOT18" s="343"/>
      <c r="OOU18" s="343"/>
      <c r="OOV18" s="343"/>
      <c r="OOW18" s="343"/>
      <c r="OOX18" s="343"/>
      <c r="OOY18" s="343"/>
      <c r="OOZ18" s="343"/>
      <c r="OPA18" s="343"/>
      <c r="OPB18" s="343"/>
      <c r="OPC18" s="343"/>
      <c r="OPD18" s="343"/>
      <c r="OPE18" s="343"/>
      <c r="OPF18" s="343"/>
      <c r="OPG18" s="343"/>
      <c r="OPH18" s="343"/>
      <c r="OPI18" s="343"/>
      <c r="OPJ18" s="343"/>
      <c r="OPK18" s="343"/>
      <c r="OPL18" s="343"/>
      <c r="OPM18" s="343"/>
      <c r="OPN18" s="343"/>
      <c r="OPO18" s="343"/>
      <c r="OPP18" s="343"/>
      <c r="OPQ18" s="343"/>
      <c r="OPR18" s="343"/>
      <c r="OPS18" s="343"/>
      <c r="OPT18" s="343"/>
      <c r="OPU18" s="343"/>
      <c r="OPV18" s="343"/>
      <c r="OPW18" s="343"/>
      <c r="OPX18" s="343"/>
      <c r="OPY18" s="343"/>
      <c r="OPZ18" s="343"/>
      <c r="OQA18" s="343"/>
      <c r="OQB18" s="343"/>
      <c r="OQC18" s="343"/>
      <c r="OQD18" s="343"/>
      <c r="OQE18" s="343"/>
      <c r="OQF18" s="343"/>
      <c r="OQG18" s="343"/>
      <c r="OQH18" s="343"/>
      <c r="OQI18" s="343"/>
      <c r="OQJ18" s="343"/>
      <c r="OQK18" s="343"/>
      <c r="OQL18" s="343"/>
      <c r="OQM18" s="343"/>
      <c r="OQN18" s="343"/>
      <c r="OQO18" s="343"/>
      <c r="OQP18" s="343"/>
      <c r="OQQ18" s="343"/>
      <c r="OQR18" s="343"/>
      <c r="OQS18" s="343"/>
      <c r="OQT18" s="343"/>
      <c r="OQU18" s="343"/>
      <c r="OQV18" s="343"/>
      <c r="OQW18" s="343"/>
      <c r="OQX18" s="343"/>
      <c r="OQY18" s="343"/>
      <c r="OQZ18" s="343"/>
      <c r="ORA18" s="343"/>
      <c r="ORB18" s="343"/>
      <c r="ORC18" s="343"/>
      <c r="ORD18" s="343"/>
      <c r="ORE18" s="343"/>
      <c r="ORF18" s="343"/>
      <c r="ORG18" s="343"/>
      <c r="ORH18" s="343"/>
      <c r="ORI18" s="343"/>
      <c r="ORJ18" s="343"/>
      <c r="ORK18" s="343"/>
      <c r="ORL18" s="343"/>
      <c r="ORM18" s="343"/>
      <c r="ORN18" s="343"/>
      <c r="ORO18" s="343"/>
      <c r="ORP18" s="343"/>
      <c r="ORQ18" s="343"/>
      <c r="ORR18" s="343"/>
      <c r="ORS18" s="343"/>
      <c r="ORT18" s="343"/>
      <c r="ORU18" s="343"/>
      <c r="ORV18" s="343"/>
      <c r="ORW18" s="343"/>
      <c r="ORX18" s="343"/>
      <c r="ORY18" s="343"/>
      <c r="ORZ18" s="343"/>
      <c r="OSA18" s="343"/>
      <c r="OSB18" s="343"/>
      <c r="OSC18" s="343"/>
      <c r="OSD18" s="343"/>
      <c r="OSE18" s="343"/>
      <c r="OSF18" s="343"/>
      <c r="OSG18" s="343"/>
      <c r="OSH18" s="343"/>
      <c r="OSI18" s="343"/>
      <c r="OSJ18" s="343"/>
      <c r="OSK18" s="343"/>
      <c r="OSL18" s="343"/>
      <c r="OSM18" s="343"/>
      <c r="OSN18" s="343"/>
      <c r="OSO18" s="343"/>
      <c r="OSP18" s="343"/>
      <c r="OSQ18" s="343"/>
      <c r="OSR18" s="343"/>
      <c r="OSS18" s="343"/>
      <c r="OST18" s="343"/>
      <c r="OSU18" s="343"/>
      <c r="OSV18" s="343"/>
      <c r="OSW18" s="343"/>
      <c r="OSX18" s="343"/>
      <c r="OSY18" s="343"/>
      <c r="OSZ18" s="343"/>
      <c r="OTA18" s="343"/>
      <c r="OTB18" s="343"/>
      <c r="OTC18" s="343"/>
      <c r="OTD18" s="343"/>
      <c r="OTE18" s="343"/>
      <c r="OTF18" s="343"/>
      <c r="OTG18" s="343"/>
      <c r="OTH18" s="343"/>
      <c r="OTI18" s="343"/>
      <c r="OTJ18" s="343"/>
      <c r="OTK18" s="343"/>
      <c r="OTL18" s="343"/>
      <c r="OTM18" s="343"/>
      <c r="OTN18" s="343"/>
      <c r="OTO18" s="343"/>
      <c r="OTP18" s="343"/>
      <c r="OTQ18" s="343"/>
      <c r="OTR18" s="343"/>
      <c r="OTS18" s="343"/>
      <c r="OTT18" s="343"/>
      <c r="OTU18" s="343"/>
      <c r="OTV18" s="343"/>
      <c r="OTW18" s="343"/>
      <c r="OTX18" s="343"/>
      <c r="OTY18" s="343"/>
      <c r="OTZ18" s="343"/>
      <c r="OUA18" s="343"/>
      <c r="OUB18" s="343"/>
      <c r="OUC18" s="343"/>
      <c r="OUD18" s="343"/>
      <c r="OUE18" s="343"/>
      <c r="OUF18" s="343"/>
      <c r="OUG18" s="343"/>
      <c r="OUH18" s="343"/>
      <c r="OUI18" s="343"/>
      <c r="OUJ18" s="343"/>
      <c r="OUK18" s="343"/>
      <c r="OUL18" s="343"/>
      <c r="OUM18" s="343"/>
      <c r="OUN18" s="343"/>
      <c r="OUO18" s="343"/>
      <c r="OUP18" s="343"/>
      <c r="OUQ18" s="343"/>
      <c r="OUR18" s="343"/>
      <c r="OUS18" s="343"/>
      <c r="OUT18" s="343"/>
      <c r="OUU18" s="343"/>
      <c r="OUV18" s="343"/>
      <c r="OUW18" s="343"/>
      <c r="OUX18" s="343"/>
      <c r="OUY18" s="343"/>
      <c r="OUZ18" s="343"/>
      <c r="OVA18" s="343"/>
      <c r="OVB18" s="343"/>
      <c r="OVC18" s="343"/>
      <c r="OVD18" s="343"/>
      <c r="OVE18" s="343"/>
      <c r="OVF18" s="343"/>
      <c r="OVG18" s="343"/>
      <c r="OVH18" s="343"/>
      <c r="OVI18" s="343"/>
      <c r="OVJ18" s="343"/>
      <c r="OVK18" s="343"/>
      <c r="OVL18" s="343"/>
      <c r="OVM18" s="343"/>
      <c r="OVN18" s="343"/>
      <c r="OVO18" s="343"/>
      <c r="OVP18" s="343"/>
      <c r="OVQ18" s="343"/>
      <c r="OVR18" s="343"/>
      <c r="OVS18" s="343"/>
      <c r="OVT18" s="343"/>
      <c r="OVU18" s="343"/>
      <c r="OVV18" s="343"/>
      <c r="OVW18" s="343"/>
      <c r="OVX18" s="343"/>
      <c r="OVY18" s="343"/>
      <c r="OVZ18" s="343"/>
      <c r="OWA18" s="343"/>
      <c r="OWB18" s="343"/>
      <c r="OWC18" s="343"/>
      <c r="OWD18" s="343"/>
      <c r="OWE18" s="343"/>
      <c r="OWF18" s="343"/>
      <c r="OWG18" s="343"/>
      <c r="OWH18" s="343"/>
      <c r="OWI18" s="343"/>
      <c r="OWJ18" s="343"/>
      <c r="OWK18" s="343"/>
      <c r="OWL18" s="343"/>
      <c r="OWM18" s="343"/>
      <c r="OWN18" s="343"/>
      <c r="OWO18" s="343"/>
      <c r="OWP18" s="343"/>
      <c r="OWQ18" s="343"/>
      <c r="OWR18" s="343"/>
      <c r="OWS18" s="343"/>
      <c r="OWT18" s="343"/>
      <c r="OWU18" s="343"/>
      <c r="OWV18" s="343"/>
      <c r="OWW18" s="343"/>
      <c r="OWX18" s="343"/>
      <c r="OWY18" s="343"/>
      <c r="OWZ18" s="343"/>
      <c r="OXA18" s="343"/>
      <c r="OXB18" s="343"/>
      <c r="OXC18" s="343"/>
      <c r="OXD18" s="343"/>
      <c r="OXE18" s="343"/>
      <c r="OXF18" s="343"/>
      <c r="OXG18" s="343"/>
      <c r="OXH18" s="343"/>
      <c r="OXI18" s="343"/>
      <c r="OXJ18" s="343"/>
      <c r="OXK18" s="343"/>
      <c r="OXL18" s="343"/>
      <c r="OXM18" s="343"/>
      <c r="OXN18" s="343"/>
      <c r="OXO18" s="343"/>
      <c r="OXP18" s="343"/>
      <c r="OXQ18" s="343"/>
      <c r="OXR18" s="343"/>
      <c r="OXS18" s="343"/>
      <c r="OXT18" s="343"/>
      <c r="OXU18" s="343"/>
      <c r="OXV18" s="343"/>
      <c r="OXW18" s="343"/>
      <c r="OXX18" s="343"/>
      <c r="OXY18" s="343"/>
      <c r="OXZ18" s="343"/>
      <c r="OYA18" s="343"/>
      <c r="OYB18" s="343"/>
      <c r="OYC18" s="343"/>
      <c r="OYD18" s="343"/>
      <c r="OYE18" s="343"/>
      <c r="OYF18" s="343"/>
      <c r="OYG18" s="343"/>
      <c r="OYH18" s="343"/>
      <c r="OYI18" s="343"/>
      <c r="OYJ18" s="343"/>
      <c r="OYK18" s="343"/>
      <c r="OYL18" s="343"/>
      <c r="OYM18" s="343"/>
      <c r="OYN18" s="343"/>
      <c r="OYO18" s="343"/>
      <c r="OYP18" s="343"/>
      <c r="OYQ18" s="343"/>
      <c r="OYR18" s="343"/>
      <c r="OYS18" s="343"/>
      <c r="OYT18" s="343"/>
      <c r="OYU18" s="343"/>
      <c r="OYV18" s="343"/>
      <c r="OYW18" s="343"/>
      <c r="OYX18" s="343"/>
      <c r="OYY18" s="343"/>
      <c r="OYZ18" s="343"/>
      <c r="OZA18" s="343"/>
      <c r="OZB18" s="343"/>
      <c r="OZC18" s="343"/>
      <c r="OZD18" s="343"/>
      <c r="OZE18" s="343"/>
      <c r="OZF18" s="343"/>
      <c r="OZG18" s="343"/>
      <c r="OZH18" s="343"/>
      <c r="OZI18" s="343"/>
      <c r="OZJ18" s="343"/>
      <c r="OZK18" s="343"/>
      <c r="OZL18" s="343"/>
      <c r="OZM18" s="343"/>
      <c r="OZN18" s="343"/>
      <c r="OZO18" s="343"/>
      <c r="OZP18" s="343"/>
      <c r="OZQ18" s="343"/>
      <c r="OZR18" s="343"/>
      <c r="OZS18" s="343"/>
      <c r="OZT18" s="343"/>
      <c r="OZU18" s="343"/>
      <c r="OZV18" s="343"/>
      <c r="OZW18" s="343"/>
      <c r="OZX18" s="343"/>
      <c r="OZY18" s="343"/>
      <c r="OZZ18" s="343"/>
      <c r="PAA18" s="343"/>
      <c r="PAB18" s="343"/>
      <c r="PAC18" s="343"/>
      <c r="PAD18" s="343"/>
      <c r="PAE18" s="343"/>
      <c r="PAF18" s="343"/>
      <c r="PAG18" s="343"/>
      <c r="PAH18" s="343"/>
      <c r="PAI18" s="343"/>
      <c r="PAJ18" s="343"/>
      <c r="PAK18" s="343"/>
      <c r="PAL18" s="343"/>
      <c r="PAM18" s="343"/>
      <c r="PAN18" s="343"/>
      <c r="PAO18" s="343"/>
      <c r="PAP18" s="343"/>
      <c r="PAQ18" s="343"/>
      <c r="PAR18" s="343"/>
      <c r="PAS18" s="343"/>
      <c r="PAT18" s="343"/>
      <c r="PAU18" s="343"/>
      <c r="PAV18" s="343"/>
      <c r="PAW18" s="343"/>
      <c r="PAX18" s="343"/>
      <c r="PAY18" s="343"/>
      <c r="PAZ18" s="343"/>
      <c r="PBA18" s="343"/>
      <c r="PBB18" s="343"/>
      <c r="PBC18" s="343"/>
      <c r="PBD18" s="343"/>
      <c r="PBE18" s="343"/>
      <c r="PBF18" s="343"/>
      <c r="PBG18" s="343"/>
      <c r="PBH18" s="343"/>
      <c r="PBI18" s="343"/>
      <c r="PBJ18" s="343"/>
      <c r="PBK18" s="343"/>
      <c r="PBL18" s="343"/>
      <c r="PBM18" s="343"/>
      <c r="PBN18" s="343"/>
      <c r="PBO18" s="343"/>
      <c r="PBP18" s="343"/>
      <c r="PBQ18" s="343"/>
      <c r="PBR18" s="343"/>
      <c r="PBS18" s="343"/>
      <c r="PBT18" s="343"/>
      <c r="PBU18" s="343"/>
      <c r="PBV18" s="343"/>
      <c r="PBW18" s="343"/>
      <c r="PBX18" s="343"/>
      <c r="PBY18" s="343"/>
      <c r="PBZ18" s="343"/>
      <c r="PCA18" s="343"/>
      <c r="PCB18" s="343"/>
      <c r="PCC18" s="343"/>
      <c r="PCD18" s="343"/>
      <c r="PCE18" s="343"/>
      <c r="PCF18" s="343"/>
      <c r="PCG18" s="343"/>
      <c r="PCH18" s="343"/>
      <c r="PCI18" s="343"/>
      <c r="PCJ18" s="343"/>
      <c r="PCK18" s="343"/>
      <c r="PCL18" s="343"/>
      <c r="PCM18" s="343"/>
      <c r="PCN18" s="343"/>
      <c r="PCO18" s="343"/>
      <c r="PCP18" s="343"/>
      <c r="PCQ18" s="343"/>
      <c r="PCR18" s="343"/>
      <c r="PCS18" s="343"/>
      <c r="PCT18" s="343"/>
      <c r="PCU18" s="343"/>
      <c r="PCV18" s="343"/>
      <c r="PCW18" s="343"/>
      <c r="PCX18" s="343"/>
      <c r="PCY18" s="343"/>
      <c r="PCZ18" s="343"/>
      <c r="PDA18" s="343"/>
      <c r="PDB18" s="343"/>
      <c r="PDC18" s="343"/>
      <c r="PDD18" s="343"/>
      <c r="PDE18" s="343"/>
      <c r="PDF18" s="343"/>
      <c r="PDG18" s="343"/>
      <c r="PDH18" s="343"/>
      <c r="PDI18" s="343"/>
      <c r="PDJ18" s="343"/>
      <c r="PDK18" s="343"/>
      <c r="PDL18" s="343"/>
      <c r="PDM18" s="343"/>
      <c r="PDN18" s="343"/>
      <c r="PDO18" s="343"/>
      <c r="PDP18" s="343"/>
      <c r="PDQ18" s="343"/>
      <c r="PDR18" s="343"/>
      <c r="PDS18" s="343"/>
      <c r="PDT18" s="343"/>
      <c r="PDU18" s="343"/>
      <c r="PDV18" s="343"/>
      <c r="PDW18" s="343"/>
      <c r="PDX18" s="343"/>
      <c r="PDY18" s="343"/>
      <c r="PDZ18" s="343"/>
      <c r="PEA18" s="343"/>
      <c r="PEB18" s="343"/>
      <c r="PEC18" s="343"/>
      <c r="PED18" s="343"/>
      <c r="PEE18" s="343"/>
      <c r="PEF18" s="343"/>
      <c r="PEG18" s="343"/>
      <c r="PEH18" s="343"/>
      <c r="PEI18" s="343"/>
      <c r="PEJ18" s="343"/>
      <c r="PEK18" s="343"/>
      <c r="PEL18" s="343"/>
      <c r="PEM18" s="343"/>
      <c r="PEN18" s="343"/>
      <c r="PEO18" s="343"/>
      <c r="PEP18" s="343"/>
      <c r="PEQ18" s="343"/>
      <c r="PER18" s="343"/>
      <c r="PES18" s="343"/>
      <c r="PET18" s="343"/>
      <c r="PEU18" s="343"/>
      <c r="PEV18" s="343"/>
      <c r="PEW18" s="343"/>
      <c r="PEX18" s="343"/>
      <c r="PEY18" s="343"/>
      <c r="PEZ18" s="343"/>
      <c r="PFA18" s="343"/>
      <c r="PFB18" s="343"/>
      <c r="PFC18" s="343"/>
      <c r="PFD18" s="343"/>
      <c r="PFE18" s="343"/>
      <c r="PFF18" s="343"/>
      <c r="PFG18" s="343"/>
      <c r="PFH18" s="343"/>
      <c r="PFI18" s="343"/>
      <c r="PFJ18" s="343"/>
      <c r="PFK18" s="343"/>
      <c r="PFL18" s="343"/>
      <c r="PFM18" s="343"/>
      <c r="PFN18" s="343"/>
      <c r="PFO18" s="343"/>
      <c r="PFP18" s="343"/>
      <c r="PFQ18" s="343"/>
      <c r="PFR18" s="343"/>
      <c r="PFS18" s="343"/>
      <c r="PFT18" s="343"/>
      <c r="PFU18" s="343"/>
      <c r="PFV18" s="343"/>
      <c r="PFW18" s="343"/>
      <c r="PFX18" s="343"/>
      <c r="PFY18" s="343"/>
      <c r="PFZ18" s="343"/>
      <c r="PGA18" s="343"/>
      <c r="PGB18" s="343"/>
      <c r="PGC18" s="343"/>
      <c r="PGD18" s="343"/>
      <c r="PGE18" s="343"/>
      <c r="PGF18" s="343"/>
      <c r="PGG18" s="343"/>
      <c r="PGH18" s="343"/>
      <c r="PGI18" s="343"/>
      <c r="PGJ18" s="343"/>
      <c r="PGK18" s="343"/>
      <c r="PGL18" s="343"/>
      <c r="PGM18" s="343"/>
      <c r="PGN18" s="343"/>
      <c r="PGO18" s="343"/>
      <c r="PGP18" s="343"/>
      <c r="PGQ18" s="343"/>
      <c r="PGR18" s="343"/>
      <c r="PGS18" s="343"/>
      <c r="PGT18" s="343"/>
      <c r="PGU18" s="343"/>
      <c r="PGV18" s="343"/>
      <c r="PGW18" s="343"/>
      <c r="PGX18" s="343"/>
      <c r="PGY18" s="343"/>
      <c r="PGZ18" s="343"/>
      <c r="PHA18" s="343"/>
      <c r="PHB18" s="343"/>
      <c r="PHC18" s="343"/>
      <c r="PHD18" s="343"/>
      <c r="PHE18" s="343"/>
      <c r="PHF18" s="343"/>
      <c r="PHG18" s="343"/>
      <c r="PHH18" s="343"/>
      <c r="PHI18" s="343"/>
      <c r="PHJ18" s="343"/>
      <c r="PHK18" s="343"/>
      <c r="PHL18" s="343"/>
      <c r="PHM18" s="343"/>
      <c r="PHN18" s="343"/>
      <c r="PHO18" s="343"/>
      <c r="PHP18" s="343"/>
      <c r="PHQ18" s="343"/>
      <c r="PHR18" s="343"/>
      <c r="PHS18" s="343"/>
      <c r="PHT18" s="343"/>
      <c r="PHU18" s="343"/>
      <c r="PHV18" s="343"/>
      <c r="PHW18" s="343"/>
      <c r="PHX18" s="343"/>
      <c r="PHY18" s="343"/>
      <c r="PHZ18" s="343"/>
      <c r="PIA18" s="343"/>
      <c r="PIB18" s="343"/>
      <c r="PIC18" s="343"/>
      <c r="PID18" s="343"/>
      <c r="PIE18" s="343"/>
      <c r="PIF18" s="343"/>
      <c r="PIG18" s="343"/>
      <c r="PIH18" s="343"/>
      <c r="PII18" s="343"/>
      <c r="PIJ18" s="343"/>
      <c r="PIK18" s="343"/>
      <c r="PIL18" s="343"/>
      <c r="PIM18" s="343"/>
      <c r="PIN18" s="343"/>
      <c r="PIO18" s="343"/>
      <c r="PIP18" s="343"/>
      <c r="PIQ18" s="343"/>
      <c r="PIR18" s="343"/>
      <c r="PIS18" s="343"/>
      <c r="PIT18" s="343"/>
      <c r="PIU18" s="343"/>
      <c r="PIV18" s="343"/>
      <c r="PIW18" s="343"/>
      <c r="PIX18" s="343"/>
      <c r="PIY18" s="343"/>
      <c r="PIZ18" s="343"/>
      <c r="PJA18" s="343"/>
      <c r="PJB18" s="343"/>
      <c r="PJC18" s="343"/>
      <c r="PJD18" s="343"/>
      <c r="PJE18" s="343"/>
      <c r="PJF18" s="343"/>
      <c r="PJG18" s="343"/>
      <c r="PJH18" s="343"/>
      <c r="PJI18" s="343"/>
      <c r="PJJ18" s="343"/>
      <c r="PJK18" s="343"/>
      <c r="PJL18" s="343"/>
      <c r="PJM18" s="343"/>
      <c r="PJN18" s="343"/>
      <c r="PJO18" s="343"/>
      <c r="PJP18" s="343"/>
      <c r="PJQ18" s="343"/>
      <c r="PJR18" s="343"/>
      <c r="PJS18" s="343"/>
      <c r="PJT18" s="343"/>
      <c r="PJU18" s="343"/>
      <c r="PJV18" s="343"/>
      <c r="PJW18" s="343"/>
      <c r="PJX18" s="343"/>
      <c r="PJY18" s="343"/>
      <c r="PJZ18" s="343"/>
      <c r="PKA18" s="343"/>
      <c r="PKB18" s="343"/>
      <c r="PKC18" s="343"/>
      <c r="PKD18" s="343"/>
      <c r="PKE18" s="343"/>
      <c r="PKF18" s="343"/>
      <c r="PKG18" s="343"/>
      <c r="PKH18" s="343"/>
      <c r="PKI18" s="343"/>
      <c r="PKJ18" s="343"/>
      <c r="PKK18" s="343"/>
      <c r="PKL18" s="343"/>
      <c r="PKM18" s="343"/>
      <c r="PKN18" s="343"/>
      <c r="PKO18" s="343"/>
      <c r="PKP18" s="343"/>
      <c r="PKQ18" s="343"/>
      <c r="PKR18" s="343"/>
      <c r="PKS18" s="343"/>
      <c r="PKT18" s="343"/>
      <c r="PKU18" s="343"/>
      <c r="PKV18" s="343"/>
      <c r="PKW18" s="343"/>
      <c r="PKX18" s="343"/>
      <c r="PKY18" s="343"/>
      <c r="PKZ18" s="343"/>
      <c r="PLA18" s="343"/>
      <c r="PLB18" s="343"/>
      <c r="PLC18" s="343"/>
      <c r="PLD18" s="343"/>
      <c r="PLE18" s="343"/>
      <c r="PLF18" s="343"/>
      <c r="PLG18" s="343"/>
      <c r="PLH18" s="343"/>
      <c r="PLI18" s="343"/>
      <c r="PLJ18" s="343"/>
      <c r="PLK18" s="343"/>
      <c r="PLL18" s="343"/>
      <c r="PLM18" s="343"/>
      <c r="PLN18" s="343"/>
      <c r="PLO18" s="343"/>
      <c r="PLP18" s="343"/>
      <c r="PLQ18" s="343"/>
      <c r="PLR18" s="343"/>
      <c r="PLS18" s="343"/>
      <c r="PLT18" s="343"/>
      <c r="PLU18" s="343"/>
      <c r="PLV18" s="343"/>
      <c r="PLW18" s="343"/>
      <c r="PLX18" s="343"/>
      <c r="PLY18" s="343"/>
      <c r="PLZ18" s="343"/>
      <c r="PMA18" s="343"/>
      <c r="PMB18" s="343"/>
      <c r="PMC18" s="343"/>
      <c r="PMD18" s="343"/>
      <c r="PME18" s="343"/>
      <c r="PMF18" s="343"/>
      <c r="PMG18" s="343"/>
      <c r="PMH18" s="343"/>
      <c r="PMI18" s="343"/>
      <c r="PMJ18" s="343"/>
      <c r="PMK18" s="343"/>
      <c r="PML18" s="343"/>
      <c r="PMM18" s="343"/>
      <c r="PMN18" s="343"/>
      <c r="PMO18" s="343"/>
      <c r="PMP18" s="343"/>
      <c r="PMQ18" s="343"/>
      <c r="PMR18" s="343"/>
      <c r="PMS18" s="343"/>
      <c r="PMT18" s="343"/>
      <c r="PMU18" s="343"/>
      <c r="PMV18" s="343"/>
      <c r="PMW18" s="343"/>
      <c r="PMX18" s="343"/>
      <c r="PMY18" s="343"/>
      <c r="PMZ18" s="343"/>
      <c r="PNA18" s="343"/>
      <c r="PNB18" s="343"/>
      <c r="PNC18" s="343"/>
      <c r="PND18" s="343"/>
      <c r="PNE18" s="343"/>
      <c r="PNF18" s="343"/>
      <c r="PNG18" s="343"/>
      <c r="PNH18" s="343"/>
      <c r="PNI18" s="343"/>
      <c r="PNJ18" s="343"/>
      <c r="PNK18" s="343"/>
      <c r="PNL18" s="343"/>
      <c r="PNM18" s="343"/>
      <c r="PNN18" s="343"/>
      <c r="PNO18" s="343"/>
      <c r="PNP18" s="343"/>
      <c r="PNQ18" s="343"/>
      <c r="PNR18" s="343"/>
      <c r="PNS18" s="343"/>
      <c r="PNT18" s="343"/>
      <c r="PNU18" s="343"/>
      <c r="PNV18" s="343"/>
      <c r="PNW18" s="343"/>
      <c r="PNX18" s="343"/>
      <c r="PNY18" s="343"/>
      <c r="PNZ18" s="343"/>
      <c r="POA18" s="343"/>
      <c r="POB18" s="343"/>
      <c r="POC18" s="343"/>
      <c r="POD18" s="343"/>
      <c r="POE18" s="343"/>
      <c r="POF18" s="343"/>
      <c r="POG18" s="343"/>
      <c r="POH18" s="343"/>
      <c r="POI18" s="343"/>
      <c r="POJ18" s="343"/>
      <c r="POK18" s="343"/>
      <c r="POL18" s="343"/>
      <c r="POM18" s="343"/>
      <c r="PON18" s="343"/>
      <c r="POO18" s="343"/>
      <c r="POP18" s="343"/>
      <c r="POQ18" s="343"/>
      <c r="POR18" s="343"/>
      <c r="POS18" s="343"/>
      <c r="POT18" s="343"/>
      <c r="POU18" s="343"/>
      <c r="POV18" s="343"/>
      <c r="POW18" s="343"/>
      <c r="POX18" s="343"/>
      <c r="POY18" s="343"/>
      <c r="POZ18" s="343"/>
      <c r="PPA18" s="343"/>
      <c r="PPB18" s="343"/>
      <c r="PPC18" s="343"/>
      <c r="PPD18" s="343"/>
      <c r="PPE18" s="343"/>
      <c r="PPF18" s="343"/>
      <c r="PPG18" s="343"/>
      <c r="PPH18" s="343"/>
      <c r="PPI18" s="343"/>
      <c r="PPJ18" s="343"/>
      <c r="PPK18" s="343"/>
      <c r="PPL18" s="343"/>
      <c r="PPM18" s="343"/>
      <c r="PPN18" s="343"/>
      <c r="PPO18" s="343"/>
      <c r="PPP18" s="343"/>
      <c r="PPQ18" s="343"/>
      <c r="PPR18" s="343"/>
      <c r="PPS18" s="343"/>
      <c r="PPT18" s="343"/>
      <c r="PPU18" s="343"/>
      <c r="PPV18" s="343"/>
      <c r="PPW18" s="343"/>
      <c r="PPX18" s="343"/>
      <c r="PPY18" s="343"/>
      <c r="PPZ18" s="343"/>
      <c r="PQA18" s="343"/>
      <c r="PQB18" s="343"/>
      <c r="PQC18" s="343"/>
      <c r="PQD18" s="343"/>
      <c r="PQE18" s="343"/>
      <c r="PQF18" s="343"/>
      <c r="PQG18" s="343"/>
      <c r="PQH18" s="343"/>
      <c r="PQI18" s="343"/>
      <c r="PQJ18" s="343"/>
      <c r="PQK18" s="343"/>
      <c r="PQL18" s="343"/>
      <c r="PQM18" s="343"/>
      <c r="PQN18" s="343"/>
      <c r="PQO18" s="343"/>
      <c r="PQP18" s="343"/>
      <c r="PQQ18" s="343"/>
      <c r="PQR18" s="343"/>
      <c r="PQS18" s="343"/>
      <c r="PQT18" s="343"/>
      <c r="PQU18" s="343"/>
      <c r="PQV18" s="343"/>
      <c r="PQW18" s="343"/>
      <c r="PQX18" s="343"/>
      <c r="PQY18" s="343"/>
      <c r="PQZ18" s="343"/>
      <c r="PRA18" s="343"/>
      <c r="PRB18" s="343"/>
      <c r="PRC18" s="343"/>
      <c r="PRD18" s="343"/>
      <c r="PRE18" s="343"/>
      <c r="PRF18" s="343"/>
      <c r="PRG18" s="343"/>
      <c r="PRH18" s="343"/>
      <c r="PRI18" s="343"/>
      <c r="PRJ18" s="343"/>
      <c r="PRK18" s="343"/>
      <c r="PRL18" s="343"/>
      <c r="PRM18" s="343"/>
      <c r="PRN18" s="343"/>
      <c r="PRO18" s="343"/>
      <c r="PRP18" s="343"/>
      <c r="PRQ18" s="343"/>
      <c r="PRR18" s="343"/>
      <c r="PRS18" s="343"/>
      <c r="PRT18" s="343"/>
      <c r="PRU18" s="343"/>
      <c r="PRV18" s="343"/>
      <c r="PRW18" s="343"/>
      <c r="PRX18" s="343"/>
      <c r="PRY18" s="343"/>
      <c r="PRZ18" s="343"/>
      <c r="PSA18" s="343"/>
      <c r="PSB18" s="343"/>
      <c r="PSC18" s="343"/>
      <c r="PSD18" s="343"/>
      <c r="PSE18" s="343"/>
      <c r="PSF18" s="343"/>
      <c r="PSG18" s="343"/>
      <c r="PSH18" s="343"/>
      <c r="PSI18" s="343"/>
      <c r="PSJ18" s="343"/>
      <c r="PSK18" s="343"/>
      <c r="PSL18" s="343"/>
      <c r="PSM18" s="343"/>
      <c r="PSN18" s="343"/>
      <c r="PSO18" s="343"/>
      <c r="PSP18" s="343"/>
      <c r="PSQ18" s="343"/>
      <c r="PSR18" s="343"/>
      <c r="PSS18" s="343"/>
      <c r="PST18" s="343"/>
      <c r="PSU18" s="343"/>
      <c r="PSV18" s="343"/>
      <c r="PSW18" s="343"/>
      <c r="PSX18" s="343"/>
      <c r="PSY18" s="343"/>
      <c r="PSZ18" s="343"/>
      <c r="PTA18" s="343"/>
      <c r="PTB18" s="343"/>
      <c r="PTC18" s="343"/>
      <c r="PTD18" s="343"/>
      <c r="PTE18" s="343"/>
      <c r="PTF18" s="343"/>
      <c r="PTG18" s="343"/>
      <c r="PTH18" s="343"/>
      <c r="PTI18" s="343"/>
      <c r="PTJ18" s="343"/>
      <c r="PTK18" s="343"/>
      <c r="PTL18" s="343"/>
      <c r="PTM18" s="343"/>
      <c r="PTN18" s="343"/>
      <c r="PTO18" s="343"/>
      <c r="PTP18" s="343"/>
      <c r="PTQ18" s="343"/>
      <c r="PTR18" s="343"/>
      <c r="PTS18" s="343"/>
      <c r="PTT18" s="343"/>
      <c r="PTU18" s="343"/>
      <c r="PTV18" s="343"/>
      <c r="PTW18" s="343"/>
      <c r="PTX18" s="343"/>
      <c r="PTY18" s="343"/>
      <c r="PTZ18" s="343"/>
      <c r="PUA18" s="343"/>
      <c r="PUB18" s="343"/>
      <c r="PUC18" s="343"/>
      <c r="PUD18" s="343"/>
      <c r="PUE18" s="343"/>
      <c r="PUF18" s="343"/>
      <c r="PUG18" s="343"/>
      <c r="PUH18" s="343"/>
      <c r="PUI18" s="343"/>
      <c r="PUJ18" s="343"/>
      <c r="PUK18" s="343"/>
      <c r="PUL18" s="343"/>
      <c r="PUM18" s="343"/>
      <c r="PUN18" s="343"/>
      <c r="PUO18" s="343"/>
      <c r="PUP18" s="343"/>
      <c r="PUQ18" s="343"/>
      <c r="PUR18" s="343"/>
      <c r="PUS18" s="343"/>
      <c r="PUT18" s="343"/>
      <c r="PUU18" s="343"/>
      <c r="PUV18" s="343"/>
      <c r="PUW18" s="343"/>
      <c r="PUX18" s="343"/>
      <c r="PUY18" s="343"/>
      <c r="PUZ18" s="343"/>
      <c r="PVA18" s="343"/>
      <c r="PVB18" s="343"/>
      <c r="PVC18" s="343"/>
      <c r="PVD18" s="343"/>
      <c r="PVE18" s="343"/>
      <c r="PVF18" s="343"/>
      <c r="PVG18" s="343"/>
      <c r="PVH18" s="343"/>
      <c r="PVI18" s="343"/>
      <c r="PVJ18" s="343"/>
      <c r="PVK18" s="343"/>
      <c r="PVL18" s="343"/>
      <c r="PVM18" s="343"/>
      <c r="PVN18" s="343"/>
      <c r="PVO18" s="343"/>
      <c r="PVP18" s="343"/>
      <c r="PVQ18" s="343"/>
      <c r="PVR18" s="343"/>
      <c r="PVS18" s="343"/>
      <c r="PVT18" s="343"/>
      <c r="PVU18" s="343"/>
      <c r="PVV18" s="343"/>
      <c r="PVW18" s="343"/>
      <c r="PVX18" s="343"/>
      <c r="PVY18" s="343"/>
      <c r="PVZ18" s="343"/>
      <c r="PWA18" s="343"/>
      <c r="PWB18" s="343"/>
      <c r="PWC18" s="343"/>
      <c r="PWD18" s="343"/>
      <c r="PWE18" s="343"/>
      <c r="PWF18" s="343"/>
      <c r="PWG18" s="343"/>
      <c r="PWH18" s="343"/>
      <c r="PWI18" s="343"/>
      <c r="PWJ18" s="343"/>
      <c r="PWK18" s="343"/>
      <c r="PWL18" s="343"/>
      <c r="PWM18" s="343"/>
      <c r="PWN18" s="343"/>
      <c r="PWO18" s="343"/>
      <c r="PWP18" s="343"/>
      <c r="PWQ18" s="343"/>
      <c r="PWR18" s="343"/>
      <c r="PWS18" s="343"/>
      <c r="PWT18" s="343"/>
      <c r="PWU18" s="343"/>
      <c r="PWV18" s="343"/>
      <c r="PWW18" s="343"/>
      <c r="PWX18" s="343"/>
      <c r="PWY18" s="343"/>
      <c r="PWZ18" s="343"/>
      <c r="PXA18" s="343"/>
      <c r="PXB18" s="343"/>
      <c r="PXC18" s="343"/>
      <c r="PXD18" s="343"/>
      <c r="PXE18" s="343"/>
      <c r="PXF18" s="343"/>
      <c r="PXG18" s="343"/>
      <c r="PXH18" s="343"/>
      <c r="PXI18" s="343"/>
      <c r="PXJ18" s="343"/>
      <c r="PXK18" s="343"/>
      <c r="PXL18" s="343"/>
      <c r="PXM18" s="343"/>
      <c r="PXN18" s="343"/>
      <c r="PXO18" s="343"/>
      <c r="PXP18" s="343"/>
      <c r="PXQ18" s="343"/>
      <c r="PXR18" s="343"/>
      <c r="PXS18" s="343"/>
      <c r="PXT18" s="343"/>
      <c r="PXU18" s="343"/>
      <c r="PXV18" s="343"/>
      <c r="PXW18" s="343"/>
      <c r="PXX18" s="343"/>
      <c r="PXY18" s="343"/>
      <c r="PXZ18" s="343"/>
      <c r="PYA18" s="343"/>
      <c r="PYB18" s="343"/>
      <c r="PYC18" s="343"/>
      <c r="PYD18" s="343"/>
      <c r="PYE18" s="343"/>
      <c r="PYF18" s="343"/>
      <c r="PYG18" s="343"/>
      <c r="PYH18" s="343"/>
      <c r="PYI18" s="343"/>
      <c r="PYJ18" s="343"/>
      <c r="PYK18" s="343"/>
      <c r="PYL18" s="343"/>
      <c r="PYM18" s="343"/>
      <c r="PYN18" s="343"/>
      <c r="PYO18" s="343"/>
      <c r="PYP18" s="343"/>
      <c r="PYQ18" s="343"/>
      <c r="PYR18" s="343"/>
      <c r="PYS18" s="343"/>
      <c r="PYT18" s="343"/>
      <c r="PYU18" s="343"/>
      <c r="PYV18" s="343"/>
      <c r="PYW18" s="343"/>
      <c r="PYX18" s="343"/>
      <c r="PYY18" s="343"/>
      <c r="PYZ18" s="343"/>
      <c r="PZA18" s="343"/>
      <c r="PZB18" s="343"/>
      <c r="PZC18" s="343"/>
      <c r="PZD18" s="343"/>
      <c r="PZE18" s="343"/>
      <c r="PZF18" s="343"/>
      <c r="PZG18" s="343"/>
      <c r="PZH18" s="343"/>
      <c r="PZI18" s="343"/>
      <c r="PZJ18" s="343"/>
      <c r="PZK18" s="343"/>
      <c r="PZL18" s="343"/>
      <c r="PZM18" s="343"/>
      <c r="PZN18" s="343"/>
      <c r="PZO18" s="343"/>
      <c r="PZP18" s="343"/>
      <c r="PZQ18" s="343"/>
      <c r="PZR18" s="343"/>
      <c r="PZS18" s="343"/>
      <c r="PZT18" s="343"/>
      <c r="PZU18" s="343"/>
      <c r="PZV18" s="343"/>
      <c r="PZW18" s="343"/>
      <c r="PZX18" s="343"/>
      <c r="PZY18" s="343"/>
      <c r="PZZ18" s="343"/>
      <c r="QAA18" s="343"/>
      <c r="QAB18" s="343"/>
      <c r="QAC18" s="343"/>
      <c r="QAD18" s="343"/>
      <c r="QAE18" s="343"/>
      <c r="QAF18" s="343"/>
      <c r="QAG18" s="343"/>
      <c r="QAH18" s="343"/>
      <c r="QAI18" s="343"/>
      <c r="QAJ18" s="343"/>
      <c r="QAK18" s="343"/>
      <c r="QAL18" s="343"/>
      <c r="QAM18" s="343"/>
      <c r="QAN18" s="343"/>
      <c r="QAO18" s="343"/>
      <c r="QAP18" s="343"/>
      <c r="QAQ18" s="343"/>
      <c r="QAR18" s="343"/>
      <c r="QAS18" s="343"/>
      <c r="QAT18" s="343"/>
      <c r="QAU18" s="343"/>
      <c r="QAV18" s="343"/>
      <c r="QAW18" s="343"/>
      <c r="QAX18" s="343"/>
      <c r="QAY18" s="343"/>
      <c r="QAZ18" s="343"/>
      <c r="QBA18" s="343"/>
      <c r="QBB18" s="343"/>
      <c r="QBC18" s="343"/>
      <c r="QBD18" s="343"/>
      <c r="QBE18" s="343"/>
      <c r="QBF18" s="343"/>
      <c r="QBG18" s="343"/>
      <c r="QBH18" s="343"/>
      <c r="QBI18" s="343"/>
      <c r="QBJ18" s="343"/>
      <c r="QBK18" s="343"/>
      <c r="QBL18" s="343"/>
      <c r="QBM18" s="343"/>
      <c r="QBN18" s="343"/>
      <c r="QBO18" s="343"/>
      <c r="QBP18" s="343"/>
      <c r="QBQ18" s="343"/>
      <c r="QBR18" s="343"/>
      <c r="QBS18" s="343"/>
      <c r="QBT18" s="343"/>
      <c r="QBU18" s="343"/>
      <c r="QBV18" s="343"/>
      <c r="QBW18" s="343"/>
      <c r="QBX18" s="343"/>
      <c r="QBY18" s="343"/>
      <c r="QBZ18" s="343"/>
      <c r="QCA18" s="343"/>
      <c r="QCB18" s="343"/>
      <c r="QCC18" s="343"/>
      <c r="QCD18" s="343"/>
      <c r="QCE18" s="343"/>
      <c r="QCF18" s="343"/>
      <c r="QCG18" s="343"/>
      <c r="QCH18" s="343"/>
      <c r="QCI18" s="343"/>
      <c r="QCJ18" s="343"/>
      <c r="QCK18" s="343"/>
      <c r="QCL18" s="343"/>
      <c r="QCM18" s="343"/>
      <c r="QCN18" s="343"/>
      <c r="QCO18" s="343"/>
      <c r="QCP18" s="343"/>
      <c r="QCQ18" s="343"/>
      <c r="QCR18" s="343"/>
      <c r="QCS18" s="343"/>
      <c r="QCT18" s="343"/>
      <c r="QCU18" s="343"/>
      <c r="QCV18" s="343"/>
      <c r="QCW18" s="343"/>
      <c r="QCX18" s="343"/>
      <c r="QCY18" s="343"/>
      <c r="QCZ18" s="343"/>
      <c r="QDA18" s="343"/>
      <c r="QDB18" s="343"/>
      <c r="QDC18" s="343"/>
      <c r="QDD18" s="343"/>
      <c r="QDE18" s="343"/>
      <c r="QDF18" s="343"/>
      <c r="QDG18" s="343"/>
      <c r="QDH18" s="343"/>
      <c r="QDI18" s="343"/>
      <c r="QDJ18" s="343"/>
      <c r="QDK18" s="343"/>
      <c r="QDL18" s="343"/>
      <c r="QDM18" s="343"/>
      <c r="QDN18" s="343"/>
      <c r="QDO18" s="343"/>
      <c r="QDP18" s="343"/>
      <c r="QDQ18" s="343"/>
      <c r="QDR18" s="343"/>
      <c r="QDS18" s="343"/>
      <c r="QDT18" s="343"/>
      <c r="QDU18" s="343"/>
      <c r="QDV18" s="343"/>
      <c r="QDW18" s="343"/>
      <c r="QDX18" s="343"/>
      <c r="QDY18" s="343"/>
      <c r="QDZ18" s="343"/>
      <c r="QEA18" s="343"/>
      <c r="QEB18" s="343"/>
      <c r="QEC18" s="343"/>
      <c r="QED18" s="343"/>
      <c r="QEE18" s="343"/>
      <c r="QEF18" s="343"/>
      <c r="QEG18" s="343"/>
      <c r="QEH18" s="343"/>
      <c r="QEI18" s="343"/>
      <c r="QEJ18" s="343"/>
      <c r="QEK18" s="343"/>
      <c r="QEL18" s="343"/>
      <c r="QEM18" s="343"/>
      <c r="QEN18" s="343"/>
      <c r="QEO18" s="343"/>
      <c r="QEP18" s="343"/>
      <c r="QEQ18" s="343"/>
      <c r="QER18" s="343"/>
      <c r="QES18" s="343"/>
      <c r="QET18" s="343"/>
      <c r="QEU18" s="343"/>
      <c r="QEV18" s="343"/>
      <c r="QEW18" s="343"/>
      <c r="QEX18" s="343"/>
      <c r="QEY18" s="343"/>
      <c r="QEZ18" s="343"/>
      <c r="QFA18" s="343"/>
      <c r="QFB18" s="343"/>
      <c r="QFC18" s="343"/>
      <c r="QFD18" s="343"/>
      <c r="QFE18" s="343"/>
      <c r="QFF18" s="343"/>
      <c r="QFG18" s="343"/>
      <c r="QFH18" s="343"/>
      <c r="QFI18" s="343"/>
      <c r="QFJ18" s="343"/>
      <c r="QFK18" s="343"/>
      <c r="QFL18" s="343"/>
      <c r="QFM18" s="343"/>
      <c r="QFN18" s="343"/>
      <c r="QFO18" s="343"/>
      <c r="QFP18" s="343"/>
      <c r="QFQ18" s="343"/>
      <c r="QFR18" s="343"/>
      <c r="QFS18" s="343"/>
      <c r="QFT18" s="343"/>
      <c r="QFU18" s="343"/>
      <c r="QFV18" s="343"/>
      <c r="QFW18" s="343"/>
      <c r="QFX18" s="343"/>
      <c r="QFY18" s="343"/>
      <c r="QFZ18" s="343"/>
      <c r="QGA18" s="343"/>
      <c r="QGB18" s="343"/>
      <c r="QGC18" s="343"/>
      <c r="QGD18" s="343"/>
      <c r="QGE18" s="343"/>
      <c r="QGF18" s="343"/>
      <c r="QGG18" s="343"/>
      <c r="QGH18" s="343"/>
      <c r="QGI18" s="343"/>
      <c r="QGJ18" s="343"/>
      <c r="QGK18" s="343"/>
      <c r="QGL18" s="343"/>
      <c r="QGM18" s="343"/>
      <c r="QGN18" s="343"/>
      <c r="QGO18" s="343"/>
      <c r="QGP18" s="343"/>
      <c r="QGQ18" s="343"/>
      <c r="QGR18" s="343"/>
      <c r="QGS18" s="343"/>
      <c r="QGT18" s="343"/>
      <c r="QGU18" s="343"/>
      <c r="QGV18" s="343"/>
      <c r="QGW18" s="343"/>
      <c r="QGX18" s="343"/>
      <c r="QGY18" s="343"/>
      <c r="QGZ18" s="343"/>
      <c r="QHA18" s="343"/>
      <c r="QHB18" s="343"/>
      <c r="QHC18" s="343"/>
      <c r="QHD18" s="343"/>
      <c r="QHE18" s="343"/>
      <c r="QHF18" s="343"/>
      <c r="QHG18" s="343"/>
      <c r="QHH18" s="343"/>
      <c r="QHI18" s="343"/>
      <c r="QHJ18" s="343"/>
      <c r="QHK18" s="343"/>
      <c r="QHL18" s="343"/>
      <c r="QHM18" s="343"/>
      <c r="QHN18" s="343"/>
      <c r="QHO18" s="343"/>
      <c r="QHP18" s="343"/>
      <c r="QHQ18" s="343"/>
      <c r="QHR18" s="343"/>
      <c r="QHS18" s="343"/>
      <c r="QHT18" s="343"/>
      <c r="QHU18" s="343"/>
      <c r="QHV18" s="343"/>
      <c r="QHW18" s="343"/>
      <c r="QHX18" s="343"/>
      <c r="QHY18" s="343"/>
      <c r="QHZ18" s="343"/>
      <c r="QIA18" s="343"/>
      <c r="QIB18" s="343"/>
      <c r="QIC18" s="343"/>
      <c r="QID18" s="343"/>
      <c r="QIE18" s="343"/>
      <c r="QIF18" s="343"/>
      <c r="QIG18" s="343"/>
      <c r="QIH18" s="343"/>
      <c r="QII18" s="343"/>
      <c r="QIJ18" s="343"/>
      <c r="QIK18" s="343"/>
      <c r="QIL18" s="343"/>
      <c r="QIM18" s="343"/>
      <c r="QIN18" s="343"/>
      <c r="QIO18" s="343"/>
      <c r="QIP18" s="343"/>
      <c r="QIQ18" s="343"/>
      <c r="QIR18" s="343"/>
      <c r="QIS18" s="343"/>
      <c r="QIT18" s="343"/>
      <c r="QIU18" s="343"/>
      <c r="QIV18" s="343"/>
      <c r="QIW18" s="343"/>
      <c r="QIX18" s="343"/>
      <c r="QIY18" s="343"/>
      <c r="QIZ18" s="343"/>
      <c r="QJA18" s="343"/>
      <c r="QJB18" s="343"/>
      <c r="QJC18" s="343"/>
      <c r="QJD18" s="343"/>
      <c r="QJE18" s="343"/>
      <c r="QJF18" s="343"/>
      <c r="QJG18" s="343"/>
      <c r="QJH18" s="343"/>
      <c r="QJI18" s="343"/>
      <c r="QJJ18" s="343"/>
      <c r="QJK18" s="343"/>
      <c r="QJL18" s="343"/>
      <c r="QJM18" s="343"/>
      <c r="QJN18" s="343"/>
      <c r="QJO18" s="343"/>
      <c r="QJP18" s="343"/>
      <c r="QJQ18" s="343"/>
      <c r="QJR18" s="343"/>
      <c r="QJS18" s="343"/>
      <c r="QJT18" s="343"/>
      <c r="QJU18" s="343"/>
      <c r="QJV18" s="343"/>
      <c r="QJW18" s="343"/>
      <c r="QJX18" s="343"/>
      <c r="QJY18" s="343"/>
      <c r="QJZ18" s="343"/>
      <c r="QKA18" s="343"/>
      <c r="QKB18" s="343"/>
      <c r="QKC18" s="343"/>
      <c r="QKD18" s="343"/>
      <c r="QKE18" s="343"/>
      <c r="QKF18" s="343"/>
      <c r="QKG18" s="343"/>
      <c r="QKH18" s="343"/>
      <c r="QKI18" s="343"/>
      <c r="QKJ18" s="343"/>
      <c r="QKK18" s="343"/>
      <c r="QKL18" s="343"/>
      <c r="QKM18" s="343"/>
      <c r="QKN18" s="343"/>
      <c r="QKO18" s="343"/>
      <c r="QKP18" s="343"/>
      <c r="QKQ18" s="343"/>
      <c r="QKR18" s="343"/>
      <c r="QKS18" s="343"/>
      <c r="QKT18" s="343"/>
      <c r="QKU18" s="343"/>
      <c r="QKV18" s="343"/>
      <c r="QKW18" s="343"/>
      <c r="QKX18" s="343"/>
      <c r="QKY18" s="343"/>
      <c r="QKZ18" s="343"/>
      <c r="QLA18" s="343"/>
      <c r="QLB18" s="343"/>
      <c r="QLC18" s="343"/>
      <c r="QLD18" s="343"/>
      <c r="QLE18" s="343"/>
      <c r="QLF18" s="343"/>
      <c r="QLG18" s="343"/>
      <c r="QLH18" s="343"/>
      <c r="QLI18" s="343"/>
      <c r="QLJ18" s="343"/>
      <c r="QLK18" s="343"/>
      <c r="QLL18" s="343"/>
      <c r="QLM18" s="343"/>
      <c r="QLN18" s="343"/>
      <c r="QLO18" s="343"/>
      <c r="QLP18" s="343"/>
      <c r="QLQ18" s="343"/>
      <c r="QLR18" s="343"/>
      <c r="QLS18" s="343"/>
      <c r="QLT18" s="343"/>
      <c r="QLU18" s="343"/>
      <c r="QLV18" s="343"/>
      <c r="QLW18" s="343"/>
      <c r="QLX18" s="343"/>
      <c r="QLY18" s="343"/>
      <c r="QLZ18" s="343"/>
      <c r="QMA18" s="343"/>
      <c r="QMB18" s="343"/>
      <c r="QMC18" s="343"/>
      <c r="QMD18" s="343"/>
      <c r="QME18" s="343"/>
      <c r="QMF18" s="343"/>
      <c r="QMG18" s="343"/>
      <c r="QMH18" s="343"/>
      <c r="QMI18" s="343"/>
      <c r="QMJ18" s="343"/>
      <c r="QMK18" s="343"/>
      <c r="QML18" s="343"/>
      <c r="QMM18" s="343"/>
      <c r="QMN18" s="343"/>
      <c r="QMO18" s="343"/>
      <c r="QMP18" s="343"/>
      <c r="QMQ18" s="343"/>
      <c r="QMR18" s="343"/>
      <c r="QMS18" s="343"/>
      <c r="QMT18" s="343"/>
      <c r="QMU18" s="343"/>
      <c r="QMV18" s="343"/>
      <c r="QMW18" s="343"/>
      <c r="QMX18" s="343"/>
      <c r="QMY18" s="343"/>
      <c r="QMZ18" s="343"/>
      <c r="QNA18" s="343"/>
      <c r="QNB18" s="343"/>
      <c r="QNC18" s="343"/>
      <c r="QND18" s="343"/>
      <c r="QNE18" s="343"/>
      <c r="QNF18" s="343"/>
      <c r="QNG18" s="343"/>
      <c r="QNH18" s="343"/>
      <c r="QNI18" s="343"/>
      <c r="QNJ18" s="343"/>
      <c r="QNK18" s="343"/>
      <c r="QNL18" s="343"/>
      <c r="QNM18" s="343"/>
      <c r="QNN18" s="343"/>
      <c r="QNO18" s="343"/>
      <c r="QNP18" s="343"/>
      <c r="QNQ18" s="343"/>
      <c r="QNR18" s="343"/>
      <c r="QNS18" s="343"/>
      <c r="QNT18" s="343"/>
      <c r="QNU18" s="343"/>
      <c r="QNV18" s="343"/>
      <c r="QNW18" s="343"/>
      <c r="QNX18" s="343"/>
      <c r="QNY18" s="343"/>
      <c r="QNZ18" s="343"/>
      <c r="QOA18" s="343"/>
      <c r="QOB18" s="343"/>
      <c r="QOC18" s="343"/>
      <c r="QOD18" s="343"/>
      <c r="QOE18" s="343"/>
      <c r="QOF18" s="343"/>
      <c r="QOG18" s="343"/>
      <c r="QOH18" s="343"/>
      <c r="QOI18" s="343"/>
      <c r="QOJ18" s="343"/>
      <c r="QOK18" s="343"/>
      <c r="QOL18" s="343"/>
      <c r="QOM18" s="343"/>
      <c r="QON18" s="343"/>
      <c r="QOO18" s="343"/>
      <c r="QOP18" s="343"/>
      <c r="QOQ18" s="343"/>
      <c r="QOR18" s="343"/>
      <c r="QOS18" s="343"/>
      <c r="QOT18" s="343"/>
      <c r="QOU18" s="343"/>
      <c r="QOV18" s="343"/>
      <c r="QOW18" s="343"/>
      <c r="QOX18" s="343"/>
      <c r="QOY18" s="343"/>
      <c r="QOZ18" s="343"/>
      <c r="QPA18" s="343"/>
      <c r="QPB18" s="343"/>
      <c r="QPC18" s="343"/>
      <c r="QPD18" s="343"/>
      <c r="QPE18" s="343"/>
      <c r="QPF18" s="343"/>
      <c r="QPG18" s="343"/>
      <c r="QPH18" s="343"/>
      <c r="QPI18" s="343"/>
      <c r="QPJ18" s="343"/>
      <c r="QPK18" s="343"/>
      <c r="QPL18" s="343"/>
      <c r="QPM18" s="343"/>
      <c r="QPN18" s="343"/>
      <c r="QPO18" s="343"/>
      <c r="QPP18" s="343"/>
      <c r="QPQ18" s="343"/>
      <c r="QPR18" s="343"/>
      <c r="QPS18" s="343"/>
      <c r="QPT18" s="343"/>
      <c r="QPU18" s="343"/>
      <c r="QPV18" s="343"/>
      <c r="QPW18" s="343"/>
      <c r="QPX18" s="343"/>
      <c r="QPY18" s="343"/>
      <c r="QPZ18" s="343"/>
      <c r="QQA18" s="343"/>
      <c r="QQB18" s="343"/>
      <c r="QQC18" s="343"/>
      <c r="QQD18" s="343"/>
      <c r="QQE18" s="343"/>
      <c r="QQF18" s="343"/>
      <c r="QQG18" s="343"/>
      <c r="QQH18" s="343"/>
      <c r="QQI18" s="343"/>
      <c r="QQJ18" s="343"/>
      <c r="QQK18" s="343"/>
      <c r="QQL18" s="343"/>
      <c r="QQM18" s="343"/>
      <c r="QQN18" s="343"/>
      <c r="QQO18" s="343"/>
      <c r="QQP18" s="343"/>
      <c r="QQQ18" s="343"/>
      <c r="QQR18" s="343"/>
      <c r="QQS18" s="343"/>
      <c r="QQT18" s="343"/>
      <c r="QQU18" s="343"/>
      <c r="QQV18" s="343"/>
      <c r="QQW18" s="343"/>
      <c r="QQX18" s="343"/>
      <c r="QQY18" s="343"/>
      <c r="QQZ18" s="343"/>
      <c r="QRA18" s="343"/>
      <c r="QRB18" s="343"/>
      <c r="QRC18" s="343"/>
      <c r="QRD18" s="343"/>
      <c r="QRE18" s="343"/>
      <c r="QRF18" s="343"/>
      <c r="QRG18" s="343"/>
      <c r="QRH18" s="343"/>
      <c r="QRI18" s="343"/>
      <c r="QRJ18" s="343"/>
      <c r="QRK18" s="343"/>
      <c r="QRL18" s="343"/>
      <c r="QRM18" s="343"/>
      <c r="QRN18" s="343"/>
      <c r="QRO18" s="343"/>
      <c r="QRP18" s="343"/>
      <c r="QRQ18" s="343"/>
      <c r="QRR18" s="343"/>
      <c r="QRS18" s="343"/>
      <c r="QRT18" s="343"/>
      <c r="QRU18" s="343"/>
      <c r="QRV18" s="343"/>
      <c r="QRW18" s="343"/>
      <c r="QRX18" s="343"/>
      <c r="QRY18" s="343"/>
      <c r="QRZ18" s="343"/>
      <c r="QSA18" s="343"/>
      <c r="QSB18" s="343"/>
      <c r="QSC18" s="343"/>
      <c r="QSD18" s="343"/>
      <c r="QSE18" s="343"/>
      <c r="QSF18" s="343"/>
      <c r="QSG18" s="343"/>
      <c r="QSH18" s="343"/>
      <c r="QSI18" s="343"/>
      <c r="QSJ18" s="343"/>
      <c r="QSK18" s="343"/>
      <c r="QSL18" s="343"/>
      <c r="QSM18" s="343"/>
      <c r="QSN18" s="343"/>
      <c r="QSO18" s="343"/>
      <c r="QSP18" s="343"/>
      <c r="QSQ18" s="343"/>
      <c r="QSR18" s="343"/>
      <c r="QSS18" s="343"/>
      <c r="QST18" s="343"/>
      <c r="QSU18" s="343"/>
      <c r="QSV18" s="343"/>
      <c r="QSW18" s="343"/>
      <c r="QSX18" s="343"/>
      <c r="QSY18" s="343"/>
      <c r="QSZ18" s="343"/>
      <c r="QTA18" s="343"/>
      <c r="QTB18" s="343"/>
      <c r="QTC18" s="343"/>
      <c r="QTD18" s="343"/>
      <c r="QTE18" s="343"/>
      <c r="QTF18" s="343"/>
      <c r="QTG18" s="343"/>
      <c r="QTH18" s="343"/>
      <c r="QTI18" s="343"/>
      <c r="QTJ18" s="343"/>
      <c r="QTK18" s="343"/>
      <c r="QTL18" s="343"/>
      <c r="QTM18" s="343"/>
      <c r="QTN18" s="343"/>
      <c r="QTO18" s="343"/>
      <c r="QTP18" s="343"/>
      <c r="QTQ18" s="343"/>
      <c r="QTR18" s="343"/>
      <c r="QTS18" s="343"/>
      <c r="QTT18" s="343"/>
      <c r="QTU18" s="343"/>
      <c r="QTV18" s="343"/>
      <c r="QTW18" s="343"/>
      <c r="QTX18" s="343"/>
      <c r="QTY18" s="343"/>
      <c r="QTZ18" s="343"/>
      <c r="QUA18" s="343"/>
      <c r="QUB18" s="343"/>
      <c r="QUC18" s="343"/>
      <c r="QUD18" s="343"/>
      <c r="QUE18" s="343"/>
      <c r="QUF18" s="343"/>
      <c r="QUG18" s="343"/>
      <c r="QUH18" s="343"/>
      <c r="QUI18" s="343"/>
      <c r="QUJ18" s="343"/>
      <c r="QUK18" s="343"/>
      <c r="QUL18" s="343"/>
      <c r="QUM18" s="343"/>
      <c r="QUN18" s="343"/>
      <c r="QUO18" s="343"/>
      <c r="QUP18" s="343"/>
      <c r="QUQ18" s="343"/>
      <c r="QUR18" s="343"/>
      <c r="QUS18" s="343"/>
      <c r="QUT18" s="343"/>
      <c r="QUU18" s="343"/>
      <c r="QUV18" s="343"/>
      <c r="QUW18" s="343"/>
      <c r="QUX18" s="343"/>
      <c r="QUY18" s="343"/>
      <c r="QUZ18" s="343"/>
      <c r="QVA18" s="343"/>
      <c r="QVB18" s="343"/>
      <c r="QVC18" s="343"/>
      <c r="QVD18" s="343"/>
      <c r="QVE18" s="343"/>
      <c r="QVF18" s="343"/>
      <c r="QVG18" s="343"/>
      <c r="QVH18" s="343"/>
      <c r="QVI18" s="343"/>
      <c r="QVJ18" s="343"/>
      <c r="QVK18" s="343"/>
      <c r="QVL18" s="343"/>
      <c r="QVM18" s="343"/>
      <c r="QVN18" s="343"/>
      <c r="QVO18" s="343"/>
      <c r="QVP18" s="343"/>
      <c r="QVQ18" s="343"/>
      <c r="QVR18" s="343"/>
      <c r="QVS18" s="343"/>
      <c r="QVT18" s="343"/>
      <c r="QVU18" s="343"/>
      <c r="QVV18" s="343"/>
      <c r="QVW18" s="343"/>
      <c r="QVX18" s="343"/>
      <c r="QVY18" s="343"/>
      <c r="QVZ18" s="343"/>
      <c r="QWA18" s="343"/>
      <c r="QWB18" s="343"/>
      <c r="QWC18" s="343"/>
      <c r="QWD18" s="343"/>
      <c r="QWE18" s="343"/>
      <c r="QWF18" s="343"/>
      <c r="QWG18" s="343"/>
      <c r="QWH18" s="343"/>
      <c r="QWI18" s="343"/>
      <c r="QWJ18" s="343"/>
      <c r="QWK18" s="343"/>
      <c r="QWL18" s="343"/>
      <c r="QWM18" s="343"/>
      <c r="QWN18" s="343"/>
      <c r="QWO18" s="343"/>
      <c r="QWP18" s="343"/>
      <c r="QWQ18" s="343"/>
      <c r="QWR18" s="343"/>
      <c r="QWS18" s="343"/>
      <c r="QWT18" s="343"/>
      <c r="QWU18" s="343"/>
      <c r="QWV18" s="343"/>
      <c r="QWW18" s="343"/>
      <c r="QWX18" s="343"/>
      <c r="QWY18" s="343"/>
      <c r="QWZ18" s="343"/>
      <c r="QXA18" s="343"/>
      <c r="QXB18" s="343"/>
      <c r="QXC18" s="343"/>
      <c r="QXD18" s="343"/>
      <c r="QXE18" s="343"/>
      <c r="QXF18" s="343"/>
      <c r="QXG18" s="343"/>
      <c r="QXH18" s="343"/>
      <c r="QXI18" s="343"/>
      <c r="QXJ18" s="343"/>
      <c r="QXK18" s="343"/>
      <c r="QXL18" s="343"/>
      <c r="QXM18" s="343"/>
      <c r="QXN18" s="343"/>
      <c r="QXO18" s="343"/>
      <c r="QXP18" s="343"/>
      <c r="QXQ18" s="343"/>
      <c r="QXR18" s="343"/>
      <c r="QXS18" s="343"/>
      <c r="QXT18" s="343"/>
      <c r="QXU18" s="343"/>
      <c r="QXV18" s="343"/>
      <c r="QXW18" s="343"/>
      <c r="QXX18" s="343"/>
      <c r="QXY18" s="343"/>
      <c r="QXZ18" s="343"/>
      <c r="QYA18" s="343"/>
      <c r="QYB18" s="343"/>
      <c r="QYC18" s="343"/>
      <c r="QYD18" s="343"/>
      <c r="QYE18" s="343"/>
      <c r="QYF18" s="343"/>
      <c r="QYG18" s="343"/>
      <c r="QYH18" s="343"/>
      <c r="QYI18" s="343"/>
      <c r="QYJ18" s="343"/>
      <c r="QYK18" s="343"/>
      <c r="QYL18" s="343"/>
      <c r="QYM18" s="343"/>
      <c r="QYN18" s="343"/>
      <c r="QYO18" s="343"/>
      <c r="QYP18" s="343"/>
      <c r="QYQ18" s="343"/>
      <c r="QYR18" s="343"/>
      <c r="QYS18" s="343"/>
      <c r="QYT18" s="343"/>
      <c r="QYU18" s="343"/>
      <c r="QYV18" s="343"/>
      <c r="QYW18" s="343"/>
      <c r="QYX18" s="343"/>
      <c r="QYY18" s="343"/>
      <c r="QYZ18" s="343"/>
      <c r="QZA18" s="343"/>
      <c r="QZB18" s="343"/>
      <c r="QZC18" s="343"/>
      <c r="QZD18" s="343"/>
      <c r="QZE18" s="343"/>
      <c r="QZF18" s="343"/>
      <c r="QZG18" s="343"/>
      <c r="QZH18" s="343"/>
      <c r="QZI18" s="343"/>
      <c r="QZJ18" s="343"/>
      <c r="QZK18" s="343"/>
      <c r="QZL18" s="343"/>
      <c r="QZM18" s="343"/>
      <c r="QZN18" s="343"/>
      <c r="QZO18" s="343"/>
      <c r="QZP18" s="343"/>
      <c r="QZQ18" s="343"/>
      <c r="QZR18" s="343"/>
      <c r="QZS18" s="343"/>
      <c r="QZT18" s="343"/>
      <c r="QZU18" s="343"/>
      <c r="QZV18" s="343"/>
      <c r="QZW18" s="343"/>
      <c r="QZX18" s="343"/>
      <c r="QZY18" s="343"/>
      <c r="QZZ18" s="343"/>
      <c r="RAA18" s="343"/>
      <c r="RAB18" s="343"/>
      <c r="RAC18" s="343"/>
      <c r="RAD18" s="343"/>
      <c r="RAE18" s="343"/>
      <c r="RAF18" s="343"/>
      <c r="RAG18" s="343"/>
      <c r="RAH18" s="343"/>
      <c r="RAI18" s="343"/>
      <c r="RAJ18" s="343"/>
      <c r="RAK18" s="343"/>
      <c r="RAL18" s="343"/>
      <c r="RAM18" s="343"/>
      <c r="RAN18" s="343"/>
      <c r="RAO18" s="343"/>
      <c r="RAP18" s="343"/>
      <c r="RAQ18" s="343"/>
      <c r="RAR18" s="343"/>
      <c r="RAS18" s="343"/>
      <c r="RAT18" s="343"/>
      <c r="RAU18" s="343"/>
      <c r="RAV18" s="343"/>
      <c r="RAW18" s="343"/>
      <c r="RAX18" s="343"/>
      <c r="RAY18" s="343"/>
      <c r="RAZ18" s="343"/>
      <c r="RBA18" s="343"/>
      <c r="RBB18" s="343"/>
      <c r="RBC18" s="343"/>
      <c r="RBD18" s="343"/>
      <c r="RBE18" s="343"/>
      <c r="RBF18" s="343"/>
      <c r="RBG18" s="343"/>
      <c r="RBH18" s="343"/>
      <c r="RBI18" s="343"/>
      <c r="RBJ18" s="343"/>
      <c r="RBK18" s="343"/>
      <c r="RBL18" s="343"/>
      <c r="RBM18" s="343"/>
      <c r="RBN18" s="343"/>
      <c r="RBO18" s="343"/>
      <c r="RBP18" s="343"/>
      <c r="RBQ18" s="343"/>
      <c r="RBR18" s="343"/>
      <c r="RBS18" s="343"/>
      <c r="RBT18" s="343"/>
      <c r="RBU18" s="343"/>
      <c r="RBV18" s="343"/>
      <c r="RBW18" s="343"/>
      <c r="RBX18" s="343"/>
      <c r="RBY18" s="343"/>
      <c r="RBZ18" s="343"/>
      <c r="RCA18" s="343"/>
      <c r="RCB18" s="343"/>
      <c r="RCC18" s="343"/>
      <c r="RCD18" s="343"/>
      <c r="RCE18" s="343"/>
      <c r="RCF18" s="343"/>
      <c r="RCG18" s="343"/>
      <c r="RCH18" s="343"/>
      <c r="RCI18" s="343"/>
      <c r="RCJ18" s="343"/>
      <c r="RCK18" s="343"/>
      <c r="RCL18" s="343"/>
      <c r="RCM18" s="343"/>
      <c r="RCN18" s="343"/>
      <c r="RCO18" s="343"/>
      <c r="RCP18" s="343"/>
      <c r="RCQ18" s="343"/>
      <c r="RCR18" s="343"/>
      <c r="RCS18" s="343"/>
      <c r="RCT18" s="343"/>
      <c r="RCU18" s="343"/>
      <c r="RCV18" s="343"/>
      <c r="RCW18" s="343"/>
      <c r="RCX18" s="343"/>
      <c r="RCY18" s="343"/>
      <c r="RCZ18" s="343"/>
      <c r="RDA18" s="343"/>
      <c r="RDB18" s="343"/>
      <c r="RDC18" s="343"/>
      <c r="RDD18" s="343"/>
      <c r="RDE18" s="343"/>
      <c r="RDF18" s="343"/>
      <c r="RDG18" s="343"/>
      <c r="RDH18" s="343"/>
      <c r="RDI18" s="343"/>
      <c r="RDJ18" s="343"/>
      <c r="RDK18" s="343"/>
      <c r="RDL18" s="343"/>
      <c r="RDM18" s="343"/>
      <c r="RDN18" s="343"/>
      <c r="RDO18" s="343"/>
      <c r="RDP18" s="343"/>
      <c r="RDQ18" s="343"/>
      <c r="RDR18" s="343"/>
      <c r="RDS18" s="343"/>
      <c r="RDT18" s="343"/>
      <c r="RDU18" s="343"/>
      <c r="RDV18" s="343"/>
      <c r="RDW18" s="343"/>
      <c r="RDX18" s="343"/>
      <c r="RDY18" s="343"/>
      <c r="RDZ18" s="343"/>
      <c r="REA18" s="343"/>
      <c r="REB18" s="343"/>
      <c r="REC18" s="343"/>
      <c r="RED18" s="343"/>
      <c r="REE18" s="343"/>
      <c r="REF18" s="343"/>
      <c r="REG18" s="343"/>
      <c r="REH18" s="343"/>
      <c r="REI18" s="343"/>
      <c r="REJ18" s="343"/>
      <c r="REK18" s="343"/>
      <c r="REL18" s="343"/>
      <c r="REM18" s="343"/>
      <c r="REN18" s="343"/>
      <c r="REO18" s="343"/>
      <c r="REP18" s="343"/>
      <c r="REQ18" s="343"/>
      <c r="RER18" s="343"/>
      <c r="RES18" s="343"/>
      <c r="RET18" s="343"/>
      <c r="REU18" s="343"/>
      <c r="REV18" s="343"/>
      <c r="REW18" s="343"/>
      <c r="REX18" s="343"/>
      <c r="REY18" s="343"/>
      <c r="REZ18" s="343"/>
      <c r="RFA18" s="343"/>
      <c r="RFB18" s="343"/>
      <c r="RFC18" s="343"/>
      <c r="RFD18" s="343"/>
      <c r="RFE18" s="343"/>
      <c r="RFF18" s="343"/>
      <c r="RFG18" s="343"/>
      <c r="RFH18" s="343"/>
      <c r="RFI18" s="343"/>
      <c r="RFJ18" s="343"/>
      <c r="RFK18" s="343"/>
      <c r="RFL18" s="343"/>
      <c r="RFM18" s="343"/>
      <c r="RFN18" s="343"/>
      <c r="RFO18" s="343"/>
      <c r="RFP18" s="343"/>
      <c r="RFQ18" s="343"/>
      <c r="RFR18" s="343"/>
      <c r="RFS18" s="343"/>
      <c r="RFT18" s="343"/>
      <c r="RFU18" s="343"/>
      <c r="RFV18" s="343"/>
      <c r="RFW18" s="343"/>
      <c r="RFX18" s="343"/>
      <c r="RFY18" s="343"/>
      <c r="RFZ18" s="343"/>
      <c r="RGA18" s="343"/>
      <c r="RGB18" s="343"/>
      <c r="RGC18" s="343"/>
      <c r="RGD18" s="343"/>
      <c r="RGE18" s="343"/>
      <c r="RGF18" s="343"/>
      <c r="RGG18" s="343"/>
      <c r="RGH18" s="343"/>
      <c r="RGI18" s="343"/>
      <c r="RGJ18" s="343"/>
      <c r="RGK18" s="343"/>
      <c r="RGL18" s="343"/>
      <c r="RGM18" s="343"/>
      <c r="RGN18" s="343"/>
      <c r="RGO18" s="343"/>
      <c r="RGP18" s="343"/>
      <c r="RGQ18" s="343"/>
      <c r="RGR18" s="343"/>
      <c r="RGS18" s="343"/>
      <c r="RGT18" s="343"/>
      <c r="RGU18" s="343"/>
      <c r="RGV18" s="343"/>
      <c r="RGW18" s="343"/>
      <c r="RGX18" s="343"/>
      <c r="RGY18" s="343"/>
      <c r="RGZ18" s="343"/>
      <c r="RHA18" s="343"/>
      <c r="RHB18" s="343"/>
      <c r="RHC18" s="343"/>
      <c r="RHD18" s="343"/>
      <c r="RHE18" s="343"/>
      <c r="RHF18" s="343"/>
      <c r="RHG18" s="343"/>
      <c r="RHH18" s="343"/>
      <c r="RHI18" s="343"/>
      <c r="RHJ18" s="343"/>
      <c r="RHK18" s="343"/>
      <c r="RHL18" s="343"/>
      <c r="RHM18" s="343"/>
      <c r="RHN18" s="343"/>
      <c r="RHO18" s="343"/>
      <c r="RHP18" s="343"/>
      <c r="RHQ18" s="343"/>
      <c r="RHR18" s="343"/>
      <c r="RHS18" s="343"/>
      <c r="RHT18" s="343"/>
      <c r="RHU18" s="343"/>
      <c r="RHV18" s="343"/>
      <c r="RHW18" s="343"/>
      <c r="RHX18" s="343"/>
      <c r="RHY18" s="343"/>
      <c r="RHZ18" s="343"/>
      <c r="RIA18" s="343"/>
      <c r="RIB18" s="343"/>
      <c r="RIC18" s="343"/>
      <c r="RID18" s="343"/>
      <c r="RIE18" s="343"/>
      <c r="RIF18" s="343"/>
      <c r="RIG18" s="343"/>
      <c r="RIH18" s="343"/>
      <c r="RII18" s="343"/>
      <c r="RIJ18" s="343"/>
      <c r="RIK18" s="343"/>
      <c r="RIL18" s="343"/>
      <c r="RIM18" s="343"/>
      <c r="RIN18" s="343"/>
      <c r="RIO18" s="343"/>
      <c r="RIP18" s="343"/>
      <c r="RIQ18" s="343"/>
      <c r="RIR18" s="343"/>
      <c r="RIS18" s="343"/>
      <c r="RIT18" s="343"/>
      <c r="RIU18" s="343"/>
      <c r="RIV18" s="343"/>
      <c r="RIW18" s="343"/>
      <c r="RIX18" s="343"/>
      <c r="RIY18" s="343"/>
      <c r="RIZ18" s="343"/>
      <c r="RJA18" s="343"/>
      <c r="RJB18" s="343"/>
      <c r="RJC18" s="343"/>
      <c r="RJD18" s="343"/>
      <c r="RJE18" s="343"/>
      <c r="RJF18" s="343"/>
      <c r="RJG18" s="343"/>
      <c r="RJH18" s="343"/>
      <c r="RJI18" s="343"/>
      <c r="RJJ18" s="343"/>
      <c r="RJK18" s="343"/>
      <c r="RJL18" s="343"/>
      <c r="RJM18" s="343"/>
      <c r="RJN18" s="343"/>
      <c r="RJO18" s="343"/>
      <c r="RJP18" s="343"/>
      <c r="RJQ18" s="343"/>
      <c r="RJR18" s="343"/>
      <c r="RJS18" s="343"/>
      <c r="RJT18" s="343"/>
      <c r="RJU18" s="343"/>
      <c r="RJV18" s="343"/>
      <c r="RJW18" s="343"/>
      <c r="RJX18" s="343"/>
      <c r="RJY18" s="343"/>
      <c r="RJZ18" s="343"/>
      <c r="RKA18" s="343"/>
      <c r="RKB18" s="343"/>
      <c r="RKC18" s="343"/>
      <c r="RKD18" s="343"/>
      <c r="RKE18" s="343"/>
      <c r="RKF18" s="343"/>
      <c r="RKG18" s="343"/>
      <c r="RKH18" s="343"/>
      <c r="RKI18" s="343"/>
      <c r="RKJ18" s="343"/>
      <c r="RKK18" s="343"/>
      <c r="RKL18" s="343"/>
      <c r="RKM18" s="343"/>
      <c r="RKN18" s="343"/>
      <c r="RKO18" s="343"/>
      <c r="RKP18" s="343"/>
      <c r="RKQ18" s="343"/>
      <c r="RKR18" s="343"/>
      <c r="RKS18" s="343"/>
      <c r="RKT18" s="343"/>
      <c r="RKU18" s="343"/>
      <c r="RKV18" s="343"/>
      <c r="RKW18" s="343"/>
      <c r="RKX18" s="343"/>
      <c r="RKY18" s="343"/>
      <c r="RKZ18" s="343"/>
      <c r="RLA18" s="343"/>
      <c r="RLB18" s="343"/>
      <c r="RLC18" s="343"/>
      <c r="RLD18" s="343"/>
      <c r="RLE18" s="343"/>
      <c r="RLF18" s="343"/>
      <c r="RLG18" s="343"/>
      <c r="RLH18" s="343"/>
      <c r="RLI18" s="343"/>
      <c r="RLJ18" s="343"/>
      <c r="RLK18" s="343"/>
      <c r="RLL18" s="343"/>
      <c r="RLM18" s="343"/>
      <c r="RLN18" s="343"/>
      <c r="RLO18" s="343"/>
      <c r="RLP18" s="343"/>
      <c r="RLQ18" s="343"/>
      <c r="RLR18" s="343"/>
      <c r="RLS18" s="343"/>
      <c r="RLT18" s="343"/>
      <c r="RLU18" s="343"/>
      <c r="RLV18" s="343"/>
      <c r="RLW18" s="343"/>
      <c r="RLX18" s="343"/>
      <c r="RLY18" s="343"/>
      <c r="RLZ18" s="343"/>
      <c r="RMA18" s="343"/>
      <c r="RMB18" s="343"/>
      <c r="RMC18" s="343"/>
      <c r="RMD18" s="343"/>
      <c r="RME18" s="343"/>
      <c r="RMF18" s="343"/>
      <c r="RMG18" s="343"/>
      <c r="RMH18" s="343"/>
      <c r="RMI18" s="343"/>
      <c r="RMJ18" s="343"/>
      <c r="RMK18" s="343"/>
      <c r="RML18" s="343"/>
      <c r="RMM18" s="343"/>
      <c r="RMN18" s="343"/>
      <c r="RMO18" s="343"/>
      <c r="RMP18" s="343"/>
      <c r="RMQ18" s="343"/>
      <c r="RMR18" s="343"/>
      <c r="RMS18" s="343"/>
      <c r="RMT18" s="343"/>
      <c r="RMU18" s="343"/>
      <c r="RMV18" s="343"/>
      <c r="RMW18" s="343"/>
      <c r="RMX18" s="343"/>
      <c r="RMY18" s="343"/>
      <c r="RMZ18" s="343"/>
      <c r="RNA18" s="343"/>
      <c r="RNB18" s="343"/>
      <c r="RNC18" s="343"/>
      <c r="RND18" s="343"/>
      <c r="RNE18" s="343"/>
      <c r="RNF18" s="343"/>
      <c r="RNG18" s="343"/>
      <c r="RNH18" s="343"/>
      <c r="RNI18" s="343"/>
      <c r="RNJ18" s="343"/>
      <c r="RNK18" s="343"/>
      <c r="RNL18" s="343"/>
      <c r="RNM18" s="343"/>
      <c r="RNN18" s="343"/>
      <c r="RNO18" s="343"/>
      <c r="RNP18" s="343"/>
      <c r="RNQ18" s="343"/>
      <c r="RNR18" s="343"/>
      <c r="RNS18" s="343"/>
      <c r="RNT18" s="343"/>
      <c r="RNU18" s="343"/>
      <c r="RNV18" s="343"/>
      <c r="RNW18" s="343"/>
      <c r="RNX18" s="343"/>
      <c r="RNY18" s="343"/>
      <c r="RNZ18" s="343"/>
      <c r="ROA18" s="343"/>
      <c r="ROB18" s="343"/>
      <c r="ROC18" s="343"/>
      <c r="ROD18" s="343"/>
      <c r="ROE18" s="343"/>
      <c r="ROF18" s="343"/>
      <c r="ROG18" s="343"/>
      <c r="ROH18" s="343"/>
      <c r="ROI18" s="343"/>
      <c r="ROJ18" s="343"/>
      <c r="ROK18" s="343"/>
      <c r="ROL18" s="343"/>
      <c r="ROM18" s="343"/>
      <c r="RON18" s="343"/>
      <c r="ROO18" s="343"/>
      <c r="ROP18" s="343"/>
      <c r="ROQ18" s="343"/>
      <c r="ROR18" s="343"/>
      <c r="ROS18" s="343"/>
      <c r="ROT18" s="343"/>
      <c r="ROU18" s="343"/>
      <c r="ROV18" s="343"/>
      <c r="ROW18" s="343"/>
      <c r="ROX18" s="343"/>
      <c r="ROY18" s="343"/>
      <c r="ROZ18" s="343"/>
      <c r="RPA18" s="343"/>
      <c r="RPB18" s="343"/>
      <c r="RPC18" s="343"/>
      <c r="RPD18" s="343"/>
      <c r="RPE18" s="343"/>
      <c r="RPF18" s="343"/>
      <c r="RPG18" s="343"/>
      <c r="RPH18" s="343"/>
      <c r="RPI18" s="343"/>
      <c r="RPJ18" s="343"/>
      <c r="RPK18" s="343"/>
      <c r="RPL18" s="343"/>
      <c r="RPM18" s="343"/>
      <c r="RPN18" s="343"/>
      <c r="RPO18" s="343"/>
      <c r="RPP18" s="343"/>
      <c r="RPQ18" s="343"/>
      <c r="RPR18" s="343"/>
      <c r="RPS18" s="343"/>
      <c r="RPT18" s="343"/>
      <c r="RPU18" s="343"/>
      <c r="RPV18" s="343"/>
      <c r="RPW18" s="343"/>
      <c r="RPX18" s="343"/>
      <c r="RPY18" s="343"/>
      <c r="RPZ18" s="343"/>
      <c r="RQA18" s="343"/>
      <c r="RQB18" s="343"/>
      <c r="RQC18" s="343"/>
      <c r="RQD18" s="343"/>
      <c r="RQE18" s="343"/>
      <c r="RQF18" s="343"/>
      <c r="RQG18" s="343"/>
      <c r="RQH18" s="343"/>
      <c r="RQI18" s="343"/>
      <c r="RQJ18" s="343"/>
      <c r="RQK18" s="343"/>
      <c r="RQL18" s="343"/>
      <c r="RQM18" s="343"/>
      <c r="RQN18" s="343"/>
      <c r="RQO18" s="343"/>
      <c r="RQP18" s="343"/>
      <c r="RQQ18" s="343"/>
      <c r="RQR18" s="343"/>
      <c r="RQS18" s="343"/>
      <c r="RQT18" s="343"/>
      <c r="RQU18" s="343"/>
      <c r="RQV18" s="343"/>
      <c r="RQW18" s="343"/>
      <c r="RQX18" s="343"/>
      <c r="RQY18" s="343"/>
      <c r="RQZ18" s="343"/>
      <c r="RRA18" s="343"/>
      <c r="RRB18" s="343"/>
      <c r="RRC18" s="343"/>
      <c r="RRD18" s="343"/>
      <c r="RRE18" s="343"/>
      <c r="RRF18" s="343"/>
      <c r="RRG18" s="343"/>
      <c r="RRH18" s="343"/>
      <c r="RRI18" s="343"/>
      <c r="RRJ18" s="343"/>
      <c r="RRK18" s="343"/>
      <c r="RRL18" s="343"/>
      <c r="RRM18" s="343"/>
      <c r="RRN18" s="343"/>
      <c r="RRO18" s="343"/>
      <c r="RRP18" s="343"/>
      <c r="RRQ18" s="343"/>
      <c r="RRR18" s="343"/>
      <c r="RRS18" s="343"/>
      <c r="RRT18" s="343"/>
      <c r="RRU18" s="343"/>
      <c r="RRV18" s="343"/>
      <c r="RRW18" s="343"/>
      <c r="RRX18" s="343"/>
      <c r="RRY18" s="343"/>
      <c r="RRZ18" s="343"/>
      <c r="RSA18" s="343"/>
      <c r="RSB18" s="343"/>
      <c r="RSC18" s="343"/>
      <c r="RSD18" s="343"/>
      <c r="RSE18" s="343"/>
      <c r="RSF18" s="343"/>
      <c r="RSG18" s="343"/>
      <c r="RSH18" s="343"/>
      <c r="RSI18" s="343"/>
      <c r="RSJ18" s="343"/>
      <c r="RSK18" s="343"/>
      <c r="RSL18" s="343"/>
      <c r="RSM18" s="343"/>
      <c r="RSN18" s="343"/>
      <c r="RSO18" s="343"/>
      <c r="RSP18" s="343"/>
      <c r="RSQ18" s="343"/>
      <c r="RSR18" s="343"/>
      <c r="RSS18" s="343"/>
      <c r="RST18" s="343"/>
      <c r="RSU18" s="343"/>
      <c r="RSV18" s="343"/>
      <c r="RSW18" s="343"/>
      <c r="RSX18" s="343"/>
      <c r="RSY18" s="343"/>
      <c r="RSZ18" s="343"/>
      <c r="RTA18" s="343"/>
      <c r="RTB18" s="343"/>
      <c r="RTC18" s="343"/>
      <c r="RTD18" s="343"/>
      <c r="RTE18" s="343"/>
      <c r="RTF18" s="343"/>
      <c r="RTG18" s="343"/>
      <c r="RTH18" s="343"/>
      <c r="RTI18" s="343"/>
      <c r="RTJ18" s="343"/>
      <c r="RTK18" s="343"/>
      <c r="RTL18" s="343"/>
      <c r="RTM18" s="343"/>
      <c r="RTN18" s="343"/>
      <c r="RTO18" s="343"/>
      <c r="RTP18" s="343"/>
      <c r="RTQ18" s="343"/>
      <c r="RTR18" s="343"/>
      <c r="RTS18" s="343"/>
      <c r="RTT18" s="343"/>
      <c r="RTU18" s="343"/>
      <c r="RTV18" s="343"/>
      <c r="RTW18" s="343"/>
      <c r="RTX18" s="343"/>
      <c r="RTY18" s="343"/>
      <c r="RTZ18" s="343"/>
      <c r="RUA18" s="343"/>
      <c r="RUB18" s="343"/>
      <c r="RUC18" s="343"/>
      <c r="RUD18" s="343"/>
      <c r="RUE18" s="343"/>
      <c r="RUF18" s="343"/>
      <c r="RUG18" s="343"/>
      <c r="RUH18" s="343"/>
      <c r="RUI18" s="343"/>
      <c r="RUJ18" s="343"/>
      <c r="RUK18" s="343"/>
      <c r="RUL18" s="343"/>
      <c r="RUM18" s="343"/>
      <c r="RUN18" s="343"/>
      <c r="RUO18" s="343"/>
      <c r="RUP18" s="343"/>
      <c r="RUQ18" s="343"/>
      <c r="RUR18" s="343"/>
      <c r="RUS18" s="343"/>
      <c r="RUT18" s="343"/>
      <c r="RUU18" s="343"/>
      <c r="RUV18" s="343"/>
      <c r="RUW18" s="343"/>
      <c r="RUX18" s="343"/>
      <c r="RUY18" s="343"/>
      <c r="RUZ18" s="343"/>
      <c r="RVA18" s="343"/>
      <c r="RVB18" s="343"/>
      <c r="RVC18" s="343"/>
      <c r="RVD18" s="343"/>
      <c r="RVE18" s="343"/>
      <c r="RVF18" s="343"/>
      <c r="RVG18" s="343"/>
      <c r="RVH18" s="343"/>
      <c r="RVI18" s="343"/>
      <c r="RVJ18" s="343"/>
      <c r="RVK18" s="343"/>
      <c r="RVL18" s="343"/>
      <c r="RVM18" s="343"/>
      <c r="RVN18" s="343"/>
      <c r="RVO18" s="343"/>
      <c r="RVP18" s="343"/>
      <c r="RVQ18" s="343"/>
      <c r="RVR18" s="343"/>
      <c r="RVS18" s="343"/>
      <c r="RVT18" s="343"/>
      <c r="RVU18" s="343"/>
      <c r="RVV18" s="343"/>
      <c r="RVW18" s="343"/>
      <c r="RVX18" s="343"/>
      <c r="RVY18" s="343"/>
      <c r="RVZ18" s="343"/>
      <c r="RWA18" s="343"/>
      <c r="RWB18" s="343"/>
      <c r="RWC18" s="343"/>
      <c r="RWD18" s="343"/>
      <c r="RWE18" s="343"/>
      <c r="RWF18" s="343"/>
      <c r="RWG18" s="343"/>
      <c r="RWH18" s="343"/>
      <c r="RWI18" s="343"/>
      <c r="RWJ18" s="343"/>
      <c r="RWK18" s="343"/>
      <c r="RWL18" s="343"/>
      <c r="RWM18" s="343"/>
      <c r="RWN18" s="343"/>
      <c r="RWO18" s="343"/>
      <c r="RWP18" s="343"/>
      <c r="RWQ18" s="343"/>
      <c r="RWR18" s="343"/>
      <c r="RWS18" s="343"/>
      <c r="RWT18" s="343"/>
      <c r="RWU18" s="343"/>
      <c r="RWV18" s="343"/>
      <c r="RWW18" s="343"/>
      <c r="RWX18" s="343"/>
      <c r="RWY18" s="343"/>
      <c r="RWZ18" s="343"/>
      <c r="RXA18" s="343"/>
      <c r="RXB18" s="343"/>
      <c r="RXC18" s="343"/>
      <c r="RXD18" s="343"/>
      <c r="RXE18" s="343"/>
      <c r="RXF18" s="343"/>
      <c r="RXG18" s="343"/>
      <c r="RXH18" s="343"/>
      <c r="RXI18" s="343"/>
      <c r="RXJ18" s="343"/>
      <c r="RXK18" s="343"/>
      <c r="RXL18" s="343"/>
      <c r="RXM18" s="343"/>
      <c r="RXN18" s="343"/>
      <c r="RXO18" s="343"/>
      <c r="RXP18" s="343"/>
      <c r="RXQ18" s="343"/>
      <c r="RXR18" s="343"/>
      <c r="RXS18" s="343"/>
      <c r="RXT18" s="343"/>
      <c r="RXU18" s="343"/>
      <c r="RXV18" s="343"/>
      <c r="RXW18" s="343"/>
      <c r="RXX18" s="343"/>
      <c r="RXY18" s="343"/>
      <c r="RXZ18" s="343"/>
      <c r="RYA18" s="343"/>
      <c r="RYB18" s="343"/>
      <c r="RYC18" s="343"/>
      <c r="RYD18" s="343"/>
      <c r="RYE18" s="343"/>
      <c r="RYF18" s="343"/>
      <c r="RYG18" s="343"/>
      <c r="RYH18" s="343"/>
      <c r="RYI18" s="343"/>
      <c r="RYJ18" s="343"/>
      <c r="RYK18" s="343"/>
      <c r="RYL18" s="343"/>
      <c r="RYM18" s="343"/>
      <c r="RYN18" s="343"/>
      <c r="RYO18" s="343"/>
      <c r="RYP18" s="343"/>
      <c r="RYQ18" s="343"/>
      <c r="RYR18" s="343"/>
      <c r="RYS18" s="343"/>
      <c r="RYT18" s="343"/>
      <c r="RYU18" s="343"/>
      <c r="RYV18" s="343"/>
      <c r="RYW18" s="343"/>
      <c r="RYX18" s="343"/>
      <c r="RYY18" s="343"/>
      <c r="RYZ18" s="343"/>
      <c r="RZA18" s="343"/>
      <c r="RZB18" s="343"/>
      <c r="RZC18" s="343"/>
      <c r="RZD18" s="343"/>
      <c r="RZE18" s="343"/>
      <c r="RZF18" s="343"/>
      <c r="RZG18" s="343"/>
      <c r="RZH18" s="343"/>
      <c r="RZI18" s="343"/>
      <c r="RZJ18" s="343"/>
      <c r="RZK18" s="343"/>
      <c r="RZL18" s="343"/>
      <c r="RZM18" s="343"/>
      <c r="RZN18" s="343"/>
      <c r="RZO18" s="343"/>
      <c r="RZP18" s="343"/>
      <c r="RZQ18" s="343"/>
      <c r="RZR18" s="343"/>
      <c r="RZS18" s="343"/>
      <c r="RZT18" s="343"/>
      <c r="RZU18" s="343"/>
      <c r="RZV18" s="343"/>
      <c r="RZW18" s="343"/>
      <c r="RZX18" s="343"/>
      <c r="RZY18" s="343"/>
      <c r="RZZ18" s="343"/>
      <c r="SAA18" s="343"/>
      <c r="SAB18" s="343"/>
      <c r="SAC18" s="343"/>
      <c r="SAD18" s="343"/>
      <c r="SAE18" s="343"/>
      <c r="SAF18" s="343"/>
      <c r="SAG18" s="343"/>
      <c r="SAH18" s="343"/>
      <c r="SAI18" s="343"/>
      <c r="SAJ18" s="343"/>
      <c r="SAK18" s="343"/>
      <c r="SAL18" s="343"/>
      <c r="SAM18" s="343"/>
      <c r="SAN18" s="343"/>
      <c r="SAO18" s="343"/>
      <c r="SAP18" s="343"/>
      <c r="SAQ18" s="343"/>
      <c r="SAR18" s="343"/>
      <c r="SAS18" s="343"/>
      <c r="SAT18" s="343"/>
      <c r="SAU18" s="343"/>
      <c r="SAV18" s="343"/>
      <c r="SAW18" s="343"/>
      <c r="SAX18" s="343"/>
      <c r="SAY18" s="343"/>
      <c r="SAZ18" s="343"/>
      <c r="SBA18" s="343"/>
      <c r="SBB18" s="343"/>
      <c r="SBC18" s="343"/>
      <c r="SBD18" s="343"/>
      <c r="SBE18" s="343"/>
      <c r="SBF18" s="343"/>
      <c r="SBG18" s="343"/>
      <c r="SBH18" s="343"/>
      <c r="SBI18" s="343"/>
      <c r="SBJ18" s="343"/>
      <c r="SBK18" s="343"/>
      <c r="SBL18" s="343"/>
      <c r="SBM18" s="343"/>
      <c r="SBN18" s="343"/>
      <c r="SBO18" s="343"/>
      <c r="SBP18" s="343"/>
      <c r="SBQ18" s="343"/>
      <c r="SBR18" s="343"/>
      <c r="SBS18" s="343"/>
      <c r="SBT18" s="343"/>
      <c r="SBU18" s="343"/>
      <c r="SBV18" s="343"/>
      <c r="SBW18" s="343"/>
      <c r="SBX18" s="343"/>
      <c r="SBY18" s="343"/>
      <c r="SBZ18" s="343"/>
      <c r="SCA18" s="343"/>
      <c r="SCB18" s="343"/>
      <c r="SCC18" s="343"/>
      <c r="SCD18" s="343"/>
      <c r="SCE18" s="343"/>
      <c r="SCF18" s="343"/>
      <c r="SCG18" s="343"/>
      <c r="SCH18" s="343"/>
      <c r="SCI18" s="343"/>
      <c r="SCJ18" s="343"/>
      <c r="SCK18" s="343"/>
      <c r="SCL18" s="343"/>
      <c r="SCM18" s="343"/>
      <c r="SCN18" s="343"/>
      <c r="SCO18" s="343"/>
      <c r="SCP18" s="343"/>
      <c r="SCQ18" s="343"/>
      <c r="SCR18" s="343"/>
      <c r="SCS18" s="343"/>
      <c r="SCT18" s="343"/>
      <c r="SCU18" s="343"/>
      <c r="SCV18" s="343"/>
      <c r="SCW18" s="343"/>
      <c r="SCX18" s="343"/>
      <c r="SCY18" s="343"/>
      <c r="SCZ18" s="343"/>
      <c r="SDA18" s="343"/>
      <c r="SDB18" s="343"/>
      <c r="SDC18" s="343"/>
      <c r="SDD18" s="343"/>
      <c r="SDE18" s="343"/>
      <c r="SDF18" s="343"/>
      <c r="SDG18" s="343"/>
      <c r="SDH18" s="343"/>
      <c r="SDI18" s="343"/>
      <c r="SDJ18" s="343"/>
      <c r="SDK18" s="343"/>
      <c r="SDL18" s="343"/>
      <c r="SDM18" s="343"/>
      <c r="SDN18" s="343"/>
      <c r="SDO18" s="343"/>
      <c r="SDP18" s="343"/>
      <c r="SDQ18" s="343"/>
      <c r="SDR18" s="343"/>
      <c r="SDS18" s="343"/>
      <c r="SDT18" s="343"/>
      <c r="SDU18" s="343"/>
      <c r="SDV18" s="343"/>
      <c r="SDW18" s="343"/>
      <c r="SDX18" s="343"/>
      <c r="SDY18" s="343"/>
      <c r="SDZ18" s="343"/>
      <c r="SEA18" s="343"/>
      <c r="SEB18" s="343"/>
      <c r="SEC18" s="343"/>
      <c r="SED18" s="343"/>
      <c r="SEE18" s="343"/>
      <c r="SEF18" s="343"/>
      <c r="SEG18" s="343"/>
      <c r="SEH18" s="343"/>
      <c r="SEI18" s="343"/>
      <c r="SEJ18" s="343"/>
      <c r="SEK18" s="343"/>
      <c r="SEL18" s="343"/>
      <c r="SEM18" s="343"/>
      <c r="SEN18" s="343"/>
      <c r="SEO18" s="343"/>
      <c r="SEP18" s="343"/>
      <c r="SEQ18" s="343"/>
      <c r="SER18" s="343"/>
      <c r="SES18" s="343"/>
      <c r="SET18" s="343"/>
      <c r="SEU18" s="343"/>
      <c r="SEV18" s="343"/>
      <c r="SEW18" s="343"/>
      <c r="SEX18" s="343"/>
      <c r="SEY18" s="343"/>
      <c r="SEZ18" s="343"/>
      <c r="SFA18" s="343"/>
      <c r="SFB18" s="343"/>
      <c r="SFC18" s="343"/>
      <c r="SFD18" s="343"/>
      <c r="SFE18" s="343"/>
      <c r="SFF18" s="343"/>
      <c r="SFG18" s="343"/>
      <c r="SFH18" s="343"/>
      <c r="SFI18" s="343"/>
      <c r="SFJ18" s="343"/>
      <c r="SFK18" s="343"/>
      <c r="SFL18" s="343"/>
      <c r="SFM18" s="343"/>
      <c r="SFN18" s="343"/>
      <c r="SFO18" s="343"/>
      <c r="SFP18" s="343"/>
      <c r="SFQ18" s="343"/>
      <c r="SFR18" s="343"/>
      <c r="SFS18" s="343"/>
      <c r="SFT18" s="343"/>
      <c r="SFU18" s="343"/>
      <c r="SFV18" s="343"/>
      <c r="SFW18" s="343"/>
      <c r="SFX18" s="343"/>
      <c r="SFY18" s="343"/>
      <c r="SFZ18" s="343"/>
      <c r="SGA18" s="343"/>
      <c r="SGB18" s="343"/>
      <c r="SGC18" s="343"/>
      <c r="SGD18" s="343"/>
      <c r="SGE18" s="343"/>
      <c r="SGF18" s="343"/>
      <c r="SGG18" s="343"/>
      <c r="SGH18" s="343"/>
      <c r="SGI18" s="343"/>
      <c r="SGJ18" s="343"/>
      <c r="SGK18" s="343"/>
      <c r="SGL18" s="343"/>
      <c r="SGM18" s="343"/>
      <c r="SGN18" s="343"/>
      <c r="SGO18" s="343"/>
      <c r="SGP18" s="343"/>
      <c r="SGQ18" s="343"/>
      <c r="SGR18" s="343"/>
      <c r="SGS18" s="343"/>
      <c r="SGT18" s="343"/>
      <c r="SGU18" s="343"/>
      <c r="SGV18" s="343"/>
      <c r="SGW18" s="343"/>
      <c r="SGX18" s="343"/>
      <c r="SGY18" s="343"/>
      <c r="SGZ18" s="343"/>
      <c r="SHA18" s="343"/>
      <c r="SHB18" s="343"/>
      <c r="SHC18" s="343"/>
      <c r="SHD18" s="343"/>
      <c r="SHE18" s="343"/>
      <c r="SHF18" s="343"/>
      <c r="SHG18" s="343"/>
      <c r="SHH18" s="343"/>
      <c r="SHI18" s="343"/>
      <c r="SHJ18" s="343"/>
      <c r="SHK18" s="343"/>
      <c r="SHL18" s="343"/>
      <c r="SHM18" s="343"/>
      <c r="SHN18" s="343"/>
      <c r="SHO18" s="343"/>
      <c r="SHP18" s="343"/>
      <c r="SHQ18" s="343"/>
      <c r="SHR18" s="343"/>
      <c r="SHS18" s="343"/>
      <c r="SHT18" s="343"/>
      <c r="SHU18" s="343"/>
      <c r="SHV18" s="343"/>
      <c r="SHW18" s="343"/>
      <c r="SHX18" s="343"/>
      <c r="SHY18" s="343"/>
      <c r="SHZ18" s="343"/>
      <c r="SIA18" s="343"/>
      <c r="SIB18" s="343"/>
      <c r="SIC18" s="343"/>
      <c r="SID18" s="343"/>
      <c r="SIE18" s="343"/>
      <c r="SIF18" s="343"/>
      <c r="SIG18" s="343"/>
      <c r="SIH18" s="343"/>
      <c r="SII18" s="343"/>
      <c r="SIJ18" s="343"/>
      <c r="SIK18" s="343"/>
      <c r="SIL18" s="343"/>
      <c r="SIM18" s="343"/>
      <c r="SIN18" s="343"/>
      <c r="SIO18" s="343"/>
      <c r="SIP18" s="343"/>
      <c r="SIQ18" s="343"/>
      <c r="SIR18" s="343"/>
      <c r="SIS18" s="343"/>
      <c r="SIT18" s="343"/>
      <c r="SIU18" s="343"/>
      <c r="SIV18" s="343"/>
      <c r="SIW18" s="343"/>
      <c r="SIX18" s="343"/>
      <c r="SIY18" s="343"/>
      <c r="SIZ18" s="343"/>
      <c r="SJA18" s="343"/>
      <c r="SJB18" s="343"/>
      <c r="SJC18" s="343"/>
      <c r="SJD18" s="343"/>
      <c r="SJE18" s="343"/>
      <c r="SJF18" s="343"/>
      <c r="SJG18" s="343"/>
      <c r="SJH18" s="343"/>
      <c r="SJI18" s="343"/>
      <c r="SJJ18" s="343"/>
      <c r="SJK18" s="343"/>
      <c r="SJL18" s="343"/>
      <c r="SJM18" s="343"/>
      <c r="SJN18" s="343"/>
      <c r="SJO18" s="343"/>
      <c r="SJP18" s="343"/>
      <c r="SJQ18" s="343"/>
      <c r="SJR18" s="343"/>
      <c r="SJS18" s="343"/>
      <c r="SJT18" s="343"/>
      <c r="SJU18" s="343"/>
      <c r="SJV18" s="343"/>
      <c r="SJW18" s="343"/>
      <c r="SJX18" s="343"/>
      <c r="SJY18" s="343"/>
      <c r="SJZ18" s="343"/>
      <c r="SKA18" s="343"/>
      <c r="SKB18" s="343"/>
      <c r="SKC18" s="343"/>
      <c r="SKD18" s="343"/>
      <c r="SKE18" s="343"/>
      <c r="SKF18" s="343"/>
      <c r="SKG18" s="343"/>
      <c r="SKH18" s="343"/>
      <c r="SKI18" s="343"/>
      <c r="SKJ18" s="343"/>
      <c r="SKK18" s="343"/>
      <c r="SKL18" s="343"/>
      <c r="SKM18" s="343"/>
      <c r="SKN18" s="343"/>
      <c r="SKO18" s="343"/>
      <c r="SKP18" s="343"/>
      <c r="SKQ18" s="343"/>
      <c r="SKR18" s="343"/>
      <c r="SKS18" s="343"/>
      <c r="SKT18" s="343"/>
      <c r="SKU18" s="343"/>
      <c r="SKV18" s="343"/>
      <c r="SKW18" s="343"/>
      <c r="SKX18" s="343"/>
      <c r="SKY18" s="343"/>
      <c r="SKZ18" s="343"/>
      <c r="SLA18" s="343"/>
      <c r="SLB18" s="343"/>
      <c r="SLC18" s="343"/>
      <c r="SLD18" s="343"/>
      <c r="SLE18" s="343"/>
      <c r="SLF18" s="343"/>
      <c r="SLG18" s="343"/>
      <c r="SLH18" s="343"/>
      <c r="SLI18" s="343"/>
      <c r="SLJ18" s="343"/>
      <c r="SLK18" s="343"/>
      <c r="SLL18" s="343"/>
      <c r="SLM18" s="343"/>
      <c r="SLN18" s="343"/>
      <c r="SLO18" s="343"/>
      <c r="SLP18" s="343"/>
      <c r="SLQ18" s="343"/>
      <c r="SLR18" s="343"/>
      <c r="SLS18" s="343"/>
      <c r="SLT18" s="343"/>
      <c r="SLU18" s="343"/>
      <c r="SLV18" s="343"/>
      <c r="SLW18" s="343"/>
      <c r="SLX18" s="343"/>
      <c r="SLY18" s="343"/>
      <c r="SLZ18" s="343"/>
      <c r="SMA18" s="343"/>
      <c r="SMB18" s="343"/>
      <c r="SMC18" s="343"/>
      <c r="SMD18" s="343"/>
      <c r="SME18" s="343"/>
      <c r="SMF18" s="343"/>
      <c r="SMG18" s="343"/>
      <c r="SMH18" s="343"/>
      <c r="SMI18" s="343"/>
      <c r="SMJ18" s="343"/>
      <c r="SMK18" s="343"/>
      <c r="SML18" s="343"/>
      <c r="SMM18" s="343"/>
      <c r="SMN18" s="343"/>
      <c r="SMO18" s="343"/>
      <c r="SMP18" s="343"/>
      <c r="SMQ18" s="343"/>
      <c r="SMR18" s="343"/>
      <c r="SMS18" s="343"/>
      <c r="SMT18" s="343"/>
      <c r="SMU18" s="343"/>
      <c r="SMV18" s="343"/>
      <c r="SMW18" s="343"/>
      <c r="SMX18" s="343"/>
      <c r="SMY18" s="343"/>
      <c r="SMZ18" s="343"/>
      <c r="SNA18" s="343"/>
      <c r="SNB18" s="343"/>
      <c r="SNC18" s="343"/>
      <c r="SND18" s="343"/>
      <c r="SNE18" s="343"/>
      <c r="SNF18" s="343"/>
      <c r="SNG18" s="343"/>
      <c r="SNH18" s="343"/>
      <c r="SNI18" s="343"/>
      <c r="SNJ18" s="343"/>
      <c r="SNK18" s="343"/>
      <c r="SNL18" s="343"/>
      <c r="SNM18" s="343"/>
      <c r="SNN18" s="343"/>
      <c r="SNO18" s="343"/>
      <c r="SNP18" s="343"/>
      <c r="SNQ18" s="343"/>
      <c r="SNR18" s="343"/>
      <c r="SNS18" s="343"/>
      <c r="SNT18" s="343"/>
      <c r="SNU18" s="343"/>
      <c r="SNV18" s="343"/>
      <c r="SNW18" s="343"/>
      <c r="SNX18" s="343"/>
      <c r="SNY18" s="343"/>
      <c r="SNZ18" s="343"/>
      <c r="SOA18" s="343"/>
      <c r="SOB18" s="343"/>
      <c r="SOC18" s="343"/>
      <c r="SOD18" s="343"/>
      <c r="SOE18" s="343"/>
      <c r="SOF18" s="343"/>
      <c r="SOG18" s="343"/>
      <c r="SOH18" s="343"/>
      <c r="SOI18" s="343"/>
      <c r="SOJ18" s="343"/>
      <c r="SOK18" s="343"/>
      <c r="SOL18" s="343"/>
      <c r="SOM18" s="343"/>
      <c r="SON18" s="343"/>
      <c r="SOO18" s="343"/>
      <c r="SOP18" s="343"/>
      <c r="SOQ18" s="343"/>
      <c r="SOR18" s="343"/>
      <c r="SOS18" s="343"/>
      <c r="SOT18" s="343"/>
      <c r="SOU18" s="343"/>
      <c r="SOV18" s="343"/>
      <c r="SOW18" s="343"/>
      <c r="SOX18" s="343"/>
      <c r="SOY18" s="343"/>
      <c r="SOZ18" s="343"/>
      <c r="SPA18" s="343"/>
      <c r="SPB18" s="343"/>
      <c r="SPC18" s="343"/>
      <c r="SPD18" s="343"/>
      <c r="SPE18" s="343"/>
      <c r="SPF18" s="343"/>
      <c r="SPG18" s="343"/>
      <c r="SPH18" s="343"/>
      <c r="SPI18" s="343"/>
      <c r="SPJ18" s="343"/>
      <c r="SPK18" s="343"/>
      <c r="SPL18" s="343"/>
      <c r="SPM18" s="343"/>
      <c r="SPN18" s="343"/>
      <c r="SPO18" s="343"/>
      <c r="SPP18" s="343"/>
      <c r="SPQ18" s="343"/>
      <c r="SPR18" s="343"/>
      <c r="SPS18" s="343"/>
      <c r="SPT18" s="343"/>
      <c r="SPU18" s="343"/>
      <c r="SPV18" s="343"/>
      <c r="SPW18" s="343"/>
      <c r="SPX18" s="343"/>
      <c r="SPY18" s="343"/>
      <c r="SPZ18" s="343"/>
      <c r="SQA18" s="343"/>
      <c r="SQB18" s="343"/>
      <c r="SQC18" s="343"/>
      <c r="SQD18" s="343"/>
      <c r="SQE18" s="343"/>
      <c r="SQF18" s="343"/>
      <c r="SQG18" s="343"/>
      <c r="SQH18" s="343"/>
      <c r="SQI18" s="343"/>
      <c r="SQJ18" s="343"/>
      <c r="SQK18" s="343"/>
      <c r="SQL18" s="343"/>
      <c r="SQM18" s="343"/>
      <c r="SQN18" s="343"/>
      <c r="SQO18" s="343"/>
      <c r="SQP18" s="343"/>
      <c r="SQQ18" s="343"/>
      <c r="SQR18" s="343"/>
      <c r="SQS18" s="343"/>
      <c r="SQT18" s="343"/>
      <c r="SQU18" s="343"/>
      <c r="SQV18" s="343"/>
      <c r="SQW18" s="343"/>
      <c r="SQX18" s="343"/>
      <c r="SQY18" s="343"/>
      <c r="SQZ18" s="343"/>
      <c r="SRA18" s="343"/>
      <c r="SRB18" s="343"/>
      <c r="SRC18" s="343"/>
      <c r="SRD18" s="343"/>
      <c r="SRE18" s="343"/>
      <c r="SRF18" s="343"/>
      <c r="SRG18" s="343"/>
      <c r="SRH18" s="343"/>
      <c r="SRI18" s="343"/>
      <c r="SRJ18" s="343"/>
      <c r="SRK18" s="343"/>
      <c r="SRL18" s="343"/>
      <c r="SRM18" s="343"/>
      <c r="SRN18" s="343"/>
      <c r="SRO18" s="343"/>
      <c r="SRP18" s="343"/>
      <c r="SRQ18" s="343"/>
      <c r="SRR18" s="343"/>
      <c r="SRS18" s="343"/>
      <c r="SRT18" s="343"/>
      <c r="SRU18" s="343"/>
      <c r="SRV18" s="343"/>
      <c r="SRW18" s="343"/>
      <c r="SRX18" s="343"/>
      <c r="SRY18" s="343"/>
      <c r="SRZ18" s="343"/>
      <c r="SSA18" s="343"/>
      <c r="SSB18" s="343"/>
      <c r="SSC18" s="343"/>
      <c r="SSD18" s="343"/>
      <c r="SSE18" s="343"/>
      <c r="SSF18" s="343"/>
      <c r="SSG18" s="343"/>
      <c r="SSH18" s="343"/>
      <c r="SSI18" s="343"/>
      <c r="SSJ18" s="343"/>
      <c r="SSK18" s="343"/>
      <c r="SSL18" s="343"/>
      <c r="SSM18" s="343"/>
      <c r="SSN18" s="343"/>
      <c r="SSO18" s="343"/>
      <c r="SSP18" s="343"/>
      <c r="SSQ18" s="343"/>
      <c r="SSR18" s="343"/>
      <c r="SSS18" s="343"/>
      <c r="SST18" s="343"/>
      <c r="SSU18" s="343"/>
      <c r="SSV18" s="343"/>
      <c r="SSW18" s="343"/>
      <c r="SSX18" s="343"/>
      <c r="SSY18" s="343"/>
      <c r="SSZ18" s="343"/>
      <c r="STA18" s="343"/>
      <c r="STB18" s="343"/>
      <c r="STC18" s="343"/>
      <c r="STD18" s="343"/>
      <c r="STE18" s="343"/>
      <c r="STF18" s="343"/>
      <c r="STG18" s="343"/>
      <c r="STH18" s="343"/>
      <c r="STI18" s="343"/>
      <c r="STJ18" s="343"/>
      <c r="STK18" s="343"/>
      <c r="STL18" s="343"/>
      <c r="STM18" s="343"/>
      <c r="STN18" s="343"/>
      <c r="STO18" s="343"/>
      <c r="STP18" s="343"/>
      <c r="STQ18" s="343"/>
      <c r="STR18" s="343"/>
      <c r="STS18" s="343"/>
      <c r="STT18" s="343"/>
      <c r="STU18" s="343"/>
      <c r="STV18" s="343"/>
      <c r="STW18" s="343"/>
      <c r="STX18" s="343"/>
      <c r="STY18" s="343"/>
      <c r="STZ18" s="343"/>
      <c r="SUA18" s="343"/>
      <c r="SUB18" s="343"/>
      <c r="SUC18" s="343"/>
      <c r="SUD18" s="343"/>
      <c r="SUE18" s="343"/>
      <c r="SUF18" s="343"/>
      <c r="SUG18" s="343"/>
      <c r="SUH18" s="343"/>
      <c r="SUI18" s="343"/>
      <c r="SUJ18" s="343"/>
      <c r="SUK18" s="343"/>
      <c r="SUL18" s="343"/>
      <c r="SUM18" s="343"/>
      <c r="SUN18" s="343"/>
      <c r="SUO18" s="343"/>
      <c r="SUP18" s="343"/>
      <c r="SUQ18" s="343"/>
      <c r="SUR18" s="343"/>
      <c r="SUS18" s="343"/>
      <c r="SUT18" s="343"/>
      <c r="SUU18" s="343"/>
      <c r="SUV18" s="343"/>
      <c r="SUW18" s="343"/>
      <c r="SUX18" s="343"/>
      <c r="SUY18" s="343"/>
      <c r="SUZ18" s="343"/>
      <c r="SVA18" s="343"/>
      <c r="SVB18" s="343"/>
      <c r="SVC18" s="343"/>
      <c r="SVD18" s="343"/>
      <c r="SVE18" s="343"/>
      <c r="SVF18" s="343"/>
      <c r="SVG18" s="343"/>
      <c r="SVH18" s="343"/>
      <c r="SVI18" s="343"/>
      <c r="SVJ18" s="343"/>
      <c r="SVK18" s="343"/>
      <c r="SVL18" s="343"/>
      <c r="SVM18" s="343"/>
      <c r="SVN18" s="343"/>
      <c r="SVO18" s="343"/>
      <c r="SVP18" s="343"/>
      <c r="SVQ18" s="343"/>
      <c r="SVR18" s="343"/>
      <c r="SVS18" s="343"/>
      <c r="SVT18" s="343"/>
      <c r="SVU18" s="343"/>
      <c r="SVV18" s="343"/>
      <c r="SVW18" s="343"/>
      <c r="SVX18" s="343"/>
      <c r="SVY18" s="343"/>
      <c r="SVZ18" s="343"/>
      <c r="SWA18" s="343"/>
      <c r="SWB18" s="343"/>
      <c r="SWC18" s="343"/>
      <c r="SWD18" s="343"/>
      <c r="SWE18" s="343"/>
      <c r="SWF18" s="343"/>
      <c r="SWG18" s="343"/>
      <c r="SWH18" s="343"/>
      <c r="SWI18" s="343"/>
      <c r="SWJ18" s="343"/>
      <c r="SWK18" s="343"/>
      <c r="SWL18" s="343"/>
      <c r="SWM18" s="343"/>
      <c r="SWN18" s="343"/>
      <c r="SWO18" s="343"/>
      <c r="SWP18" s="343"/>
      <c r="SWQ18" s="343"/>
      <c r="SWR18" s="343"/>
      <c r="SWS18" s="343"/>
      <c r="SWT18" s="343"/>
      <c r="SWU18" s="343"/>
      <c r="SWV18" s="343"/>
      <c r="SWW18" s="343"/>
      <c r="SWX18" s="343"/>
      <c r="SWY18" s="343"/>
      <c r="SWZ18" s="343"/>
      <c r="SXA18" s="343"/>
      <c r="SXB18" s="343"/>
      <c r="SXC18" s="343"/>
      <c r="SXD18" s="343"/>
      <c r="SXE18" s="343"/>
      <c r="SXF18" s="343"/>
      <c r="SXG18" s="343"/>
      <c r="SXH18" s="343"/>
      <c r="SXI18" s="343"/>
      <c r="SXJ18" s="343"/>
      <c r="SXK18" s="343"/>
      <c r="SXL18" s="343"/>
      <c r="SXM18" s="343"/>
      <c r="SXN18" s="343"/>
      <c r="SXO18" s="343"/>
      <c r="SXP18" s="343"/>
      <c r="SXQ18" s="343"/>
      <c r="SXR18" s="343"/>
      <c r="SXS18" s="343"/>
      <c r="SXT18" s="343"/>
      <c r="SXU18" s="343"/>
      <c r="SXV18" s="343"/>
      <c r="SXW18" s="343"/>
      <c r="SXX18" s="343"/>
      <c r="SXY18" s="343"/>
      <c r="SXZ18" s="343"/>
      <c r="SYA18" s="343"/>
      <c r="SYB18" s="343"/>
      <c r="SYC18" s="343"/>
      <c r="SYD18" s="343"/>
      <c r="SYE18" s="343"/>
      <c r="SYF18" s="343"/>
      <c r="SYG18" s="343"/>
      <c r="SYH18" s="343"/>
      <c r="SYI18" s="343"/>
      <c r="SYJ18" s="343"/>
      <c r="SYK18" s="343"/>
      <c r="SYL18" s="343"/>
      <c r="SYM18" s="343"/>
      <c r="SYN18" s="343"/>
      <c r="SYO18" s="343"/>
      <c r="SYP18" s="343"/>
      <c r="SYQ18" s="343"/>
      <c r="SYR18" s="343"/>
      <c r="SYS18" s="343"/>
      <c r="SYT18" s="343"/>
      <c r="SYU18" s="343"/>
      <c r="SYV18" s="343"/>
      <c r="SYW18" s="343"/>
      <c r="SYX18" s="343"/>
      <c r="SYY18" s="343"/>
      <c r="SYZ18" s="343"/>
      <c r="SZA18" s="343"/>
      <c r="SZB18" s="343"/>
      <c r="SZC18" s="343"/>
      <c r="SZD18" s="343"/>
      <c r="SZE18" s="343"/>
      <c r="SZF18" s="343"/>
      <c r="SZG18" s="343"/>
      <c r="SZH18" s="343"/>
      <c r="SZI18" s="343"/>
      <c r="SZJ18" s="343"/>
      <c r="SZK18" s="343"/>
      <c r="SZL18" s="343"/>
      <c r="SZM18" s="343"/>
      <c r="SZN18" s="343"/>
      <c r="SZO18" s="343"/>
      <c r="SZP18" s="343"/>
      <c r="SZQ18" s="343"/>
      <c r="SZR18" s="343"/>
      <c r="SZS18" s="343"/>
      <c r="SZT18" s="343"/>
      <c r="SZU18" s="343"/>
      <c r="SZV18" s="343"/>
      <c r="SZW18" s="343"/>
      <c r="SZX18" s="343"/>
      <c r="SZY18" s="343"/>
      <c r="SZZ18" s="343"/>
      <c r="TAA18" s="343"/>
      <c r="TAB18" s="343"/>
      <c r="TAC18" s="343"/>
      <c r="TAD18" s="343"/>
      <c r="TAE18" s="343"/>
      <c r="TAF18" s="343"/>
      <c r="TAG18" s="343"/>
      <c r="TAH18" s="343"/>
      <c r="TAI18" s="343"/>
      <c r="TAJ18" s="343"/>
      <c r="TAK18" s="343"/>
      <c r="TAL18" s="343"/>
      <c r="TAM18" s="343"/>
      <c r="TAN18" s="343"/>
      <c r="TAO18" s="343"/>
      <c r="TAP18" s="343"/>
      <c r="TAQ18" s="343"/>
      <c r="TAR18" s="343"/>
      <c r="TAS18" s="343"/>
      <c r="TAT18" s="343"/>
      <c r="TAU18" s="343"/>
      <c r="TAV18" s="343"/>
      <c r="TAW18" s="343"/>
      <c r="TAX18" s="343"/>
      <c r="TAY18" s="343"/>
      <c r="TAZ18" s="343"/>
      <c r="TBA18" s="343"/>
      <c r="TBB18" s="343"/>
      <c r="TBC18" s="343"/>
      <c r="TBD18" s="343"/>
      <c r="TBE18" s="343"/>
      <c r="TBF18" s="343"/>
      <c r="TBG18" s="343"/>
      <c r="TBH18" s="343"/>
      <c r="TBI18" s="343"/>
      <c r="TBJ18" s="343"/>
      <c r="TBK18" s="343"/>
      <c r="TBL18" s="343"/>
      <c r="TBM18" s="343"/>
      <c r="TBN18" s="343"/>
      <c r="TBO18" s="343"/>
      <c r="TBP18" s="343"/>
      <c r="TBQ18" s="343"/>
      <c r="TBR18" s="343"/>
      <c r="TBS18" s="343"/>
      <c r="TBT18" s="343"/>
      <c r="TBU18" s="343"/>
      <c r="TBV18" s="343"/>
      <c r="TBW18" s="343"/>
      <c r="TBX18" s="343"/>
      <c r="TBY18" s="343"/>
      <c r="TBZ18" s="343"/>
      <c r="TCA18" s="343"/>
      <c r="TCB18" s="343"/>
      <c r="TCC18" s="343"/>
      <c r="TCD18" s="343"/>
      <c r="TCE18" s="343"/>
      <c r="TCF18" s="343"/>
      <c r="TCG18" s="343"/>
      <c r="TCH18" s="343"/>
      <c r="TCI18" s="343"/>
      <c r="TCJ18" s="343"/>
      <c r="TCK18" s="343"/>
      <c r="TCL18" s="343"/>
      <c r="TCM18" s="343"/>
      <c r="TCN18" s="343"/>
      <c r="TCO18" s="343"/>
      <c r="TCP18" s="343"/>
      <c r="TCQ18" s="343"/>
      <c r="TCR18" s="343"/>
      <c r="TCS18" s="343"/>
      <c r="TCT18" s="343"/>
      <c r="TCU18" s="343"/>
      <c r="TCV18" s="343"/>
      <c r="TCW18" s="343"/>
      <c r="TCX18" s="343"/>
      <c r="TCY18" s="343"/>
      <c r="TCZ18" s="343"/>
      <c r="TDA18" s="343"/>
      <c r="TDB18" s="343"/>
      <c r="TDC18" s="343"/>
      <c r="TDD18" s="343"/>
      <c r="TDE18" s="343"/>
      <c r="TDF18" s="343"/>
      <c r="TDG18" s="343"/>
      <c r="TDH18" s="343"/>
      <c r="TDI18" s="343"/>
      <c r="TDJ18" s="343"/>
      <c r="TDK18" s="343"/>
      <c r="TDL18" s="343"/>
      <c r="TDM18" s="343"/>
      <c r="TDN18" s="343"/>
      <c r="TDO18" s="343"/>
      <c r="TDP18" s="343"/>
      <c r="TDQ18" s="343"/>
      <c r="TDR18" s="343"/>
      <c r="TDS18" s="343"/>
      <c r="TDT18" s="343"/>
      <c r="TDU18" s="343"/>
      <c r="TDV18" s="343"/>
      <c r="TDW18" s="343"/>
      <c r="TDX18" s="343"/>
      <c r="TDY18" s="343"/>
      <c r="TDZ18" s="343"/>
      <c r="TEA18" s="343"/>
      <c r="TEB18" s="343"/>
      <c r="TEC18" s="343"/>
      <c r="TED18" s="343"/>
      <c r="TEE18" s="343"/>
      <c r="TEF18" s="343"/>
      <c r="TEG18" s="343"/>
      <c r="TEH18" s="343"/>
      <c r="TEI18" s="343"/>
      <c r="TEJ18" s="343"/>
      <c r="TEK18" s="343"/>
      <c r="TEL18" s="343"/>
      <c r="TEM18" s="343"/>
      <c r="TEN18" s="343"/>
      <c r="TEO18" s="343"/>
      <c r="TEP18" s="343"/>
      <c r="TEQ18" s="343"/>
      <c r="TER18" s="343"/>
      <c r="TES18" s="343"/>
      <c r="TET18" s="343"/>
      <c r="TEU18" s="343"/>
      <c r="TEV18" s="343"/>
      <c r="TEW18" s="343"/>
      <c r="TEX18" s="343"/>
      <c r="TEY18" s="343"/>
      <c r="TEZ18" s="343"/>
      <c r="TFA18" s="343"/>
      <c r="TFB18" s="343"/>
      <c r="TFC18" s="343"/>
      <c r="TFD18" s="343"/>
      <c r="TFE18" s="343"/>
      <c r="TFF18" s="343"/>
      <c r="TFG18" s="343"/>
      <c r="TFH18" s="343"/>
      <c r="TFI18" s="343"/>
      <c r="TFJ18" s="343"/>
      <c r="TFK18" s="343"/>
      <c r="TFL18" s="343"/>
      <c r="TFM18" s="343"/>
      <c r="TFN18" s="343"/>
      <c r="TFO18" s="343"/>
      <c r="TFP18" s="343"/>
      <c r="TFQ18" s="343"/>
      <c r="TFR18" s="343"/>
      <c r="TFS18" s="343"/>
      <c r="TFT18" s="343"/>
      <c r="TFU18" s="343"/>
      <c r="TFV18" s="343"/>
      <c r="TFW18" s="343"/>
      <c r="TFX18" s="343"/>
      <c r="TFY18" s="343"/>
      <c r="TFZ18" s="343"/>
      <c r="TGA18" s="343"/>
      <c r="TGB18" s="343"/>
      <c r="TGC18" s="343"/>
      <c r="TGD18" s="343"/>
      <c r="TGE18" s="343"/>
      <c r="TGF18" s="343"/>
      <c r="TGG18" s="343"/>
      <c r="TGH18" s="343"/>
      <c r="TGI18" s="343"/>
      <c r="TGJ18" s="343"/>
      <c r="TGK18" s="343"/>
      <c r="TGL18" s="343"/>
      <c r="TGM18" s="343"/>
      <c r="TGN18" s="343"/>
      <c r="TGO18" s="343"/>
      <c r="TGP18" s="343"/>
      <c r="TGQ18" s="343"/>
      <c r="TGR18" s="343"/>
      <c r="TGS18" s="343"/>
      <c r="TGT18" s="343"/>
      <c r="TGU18" s="343"/>
      <c r="TGV18" s="343"/>
      <c r="TGW18" s="343"/>
      <c r="TGX18" s="343"/>
      <c r="TGY18" s="343"/>
      <c r="TGZ18" s="343"/>
      <c r="THA18" s="343"/>
      <c r="THB18" s="343"/>
      <c r="THC18" s="343"/>
      <c r="THD18" s="343"/>
      <c r="THE18" s="343"/>
      <c r="THF18" s="343"/>
      <c r="THG18" s="343"/>
      <c r="THH18" s="343"/>
      <c r="THI18" s="343"/>
      <c r="THJ18" s="343"/>
      <c r="THK18" s="343"/>
      <c r="THL18" s="343"/>
      <c r="THM18" s="343"/>
      <c r="THN18" s="343"/>
      <c r="THO18" s="343"/>
      <c r="THP18" s="343"/>
      <c r="THQ18" s="343"/>
      <c r="THR18" s="343"/>
      <c r="THS18" s="343"/>
      <c r="THT18" s="343"/>
      <c r="THU18" s="343"/>
      <c r="THV18" s="343"/>
      <c r="THW18" s="343"/>
      <c r="THX18" s="343"/>
      <c r="THY18" s="343"/>
      <c r="THZ18" s="343"/>
      <c r="TIA18" s="343"/>
      <c r="TIB18" s="343"/>
      <c r="TIC18" s="343"/>
      <c r="TID18" s="343"/>
      <c r="TIE18" s="343"/>
      <c r="TIF18" s="343"/>
      <c r="TIG18" s="343"/>
      <c r="TIH18" s="343"/>
      <c r="TII18" s="343"/>
      <c r="TIJ18" s="343"/>
      <c r="TIK18" s="343"/>
      <c r="TIL18" s="343"/>
      <c r="TIM18" s="343"/>
      <c r="TIN18" s="343"/>
      <c r="TIO18" s="343"/>
      <c r="TIP18" s="343"/>
      <c r="TIQ18" s="343"/>
      <c r="TIR18" s="343"/>
      <c r="TIS18" s="343"/>
      <c r="TIT18" s="343"/>
      <c r="TIU18" s="343"/>
      <c r="TIV18" s="343"/>
      <c r="TIW18" s="343"/>
      <c r="TIX18" s="343"/>
      <c r="TIY18" s="343"/>
      <c r="TIZ18" s="343"/>
      <c r="TJA18" s="343"/>
      <c r="TJB18" s="343"/>
      <c r="TJC18" s="343"/>
      <c r="TJD18" s="343"/>
      <c r="TJE18" s="343"/>
      <c r="TJF18" s="343"/>
      <c r="TJG18" s="343"/>
      <c r="TJH18" s="343"/>
      <c r="TJI18" s="343"/>
      <c r="TJJ18" s="343"/>
      <c r="TJK18" s="343"/>
      <c r="TJL18" s="343"/>
      <c r="TJM18" s="343"/>
      <c r="TJN18" s="343"/>
      <c r="TJO18" s="343"/>
      <c r="TJP18" s="343"/>
      <c r="TJQ18" s="343"/>
      <c r="TJR18" s="343"/>
      <c r="TJS18" s="343"/>
      <c r="TJT18" s="343"/>
      <c r="TJU18" s="343"/>
      <c r="TJV18" s="343"/>
      <c r="TJW18" s="343"/>
      <c r="TJX18" s="343"/>
      <c r="TJY18" s="343"/>
      <c r="TJZ18" s="343"/>
      <c r="TKA18" s="343"/>
      <c r="TKB18" s="343"/>
      <c r="TKC18" s="343"/>
      <c r="TKD18" s="343"/>
      <c r="TKE18" s="343"/>
      <c r="TKF18" s="343"/>
      <c r="TKG18" s="343"/>
      <c r="TKH18" s="343"/>
      <c r="TKI18" s="343"/>
      <c r="TKJ18" s="343"/>
      <c r="TKK18" s="343"/>
      <c r="TKL18" s="343"/>
      <c r="TKM18" s="343"/>
      <c r="TKN18" s="343"/>
      <c r="TKO18" s="343"/>
      <c r="TKP18" s="343"/>
      <c r="TKQ18" s="343"/>
      <c r="TKR18" s="343"/>
      <c r="TKS18" s="343"/>
      <c r="TKT18" s="343"/>
      <c r="TKU18" s="343"/>
      <c r="TKV18" s="343"/>
      <c r="TKW18" s="343"/>
      <c r="TKX18" s="343"/>
      <c r="TKY18" s="343"/>
      <c r="TKZ18" s="343"/>
      <c r="TLA18" s="343"/>
      <c r="TLB18" s="343"/>
      <c r="TLC18" s="343"/>
      <c r="TLD18" s="343"/>
      <c r="TLE18" s="343"/>
      <c r="TLF18" s="343"/>
      <c r="TLG18" s="343"/>
      <c r="TLH18" s="343"/>
      <c r="TLI18" s="343"/>
      <c r="TLJ18" s="343"/>
      <c r="TLK18" s="343"/>
      <c r="TLL18" s="343"/>
      <c r="TLM18" s="343"/>
      <c r="TLN18" s="343"/>
      <c r="TLO18" s="343"/>
      <c r="TLP18" s="343"/>
      <c r="TLQ18" s="343"/>
      <c r="TLR18" s="343"/>
      <c r="TLS18" s="343"/>
      <c r="TLT18" s="343"/>
      <c r="TLU18" s="343"/>
      <c r="TLV18" s="343"/>
      <c r="TLW18" s="343"/>
      <c r="TLX18" s="343"/>
      <c r="TLY18" s="343"/>
      <c r="TLZ18" s="343"/>
      <c r="TMA18" s="343"/>
      <c r="TMB18" s="343"/>
      <c r="TMC18" s="343"/>
      <c r="TMD18" s="343"/>
      <c r="TME18" s="343"/>
      <c r="TMF18" s="343"/>
      <c r="TMG18" s="343"/>
      <c r="TMH18" s="343"/>
      <c r="TMI18" s="343"/>
      <c r="TMJ18" s="343"/>
      <c r="TMK18" s="343"/>
      <c r="TML18" s="343"/>
      <c r="TMM18" s="343"/>
      <c r="TMN18" s="343"/>
      <c r="TMO18" s="343"/>
      <c r="TMP18" s="343"/>
      <c r="TMQ18" s="343"/>
      <c r="TMR18" s="343"/>
      <c r="TMS18" s="343"/>
      <c r="TMT18" s="343"/>
      <c r="TMU18" s="343"/>
      <c r="TMV18" s="343"/>
      <c r="TMW18" s="343"/>
      <c r="TMX18" s="343"/>
      <c r="TMY18" s="343"/>
      <c r="TMZ18" s="343"/>
      <c r="TNA18" s="343"/>
      <c r="TNB18" s="343"/>
      <c r="TNC18" s="343"/>
      <c r="TND18" s="343"/>
      <c r="TNE18" s="343"/>
      <c r="TNF18" s="343"/>
      <c r="TNG18" s="343"/>
      <c r="TNH18" s="343"/>
      <c r="TNI18" s="343"/>
      <c r="TNJ18" s="343"/>
      <c r="TNK18" s="343"/>
      <c r="TNL18" s="343"/>
      <c r="TNM18" s="343"/>
      <c r="TNN18" s="343"/>
      <c r="TNO18" s="343"/>
      <c r="TNP18" s="343"/>
      <c r="TNQ18" s="343"/>
      <c r="TNR18" s="343"/>
      <c r="TNS18" s="343"/>
      <c r="TNT18" s="343"/>
      <c r="TNU18" s="343"/>
      <c r="TNV18" s="343"/>
      <c r="TNW18" s="343"/>
      <c r="TNX18" s="343"/>
      <c r="TNY18" s="343"/>
      <c r="TNZ18" s="343"/>
      <c r="TOA18" s="343"/>
      <c r="TOB18" s="343"/>
      <c r="TOC18" s="343"/>
      <c r="TOD18" s="343"/>
      <c r="TOE18" s="343"/>
      <c r="TOF18" s="343"/>
      <c r="TOG18" s="343"/>
      <c r="TOH18" s="343"/>
      <c r="TOI18" s="343"/>
      <c r="TOJ18" s="343"/>
      <c r="TOK18" s="343"/>
      <c r="TOL18" s="343"/>
      <c r="TOM18" s="343"/>
      <c r="TON18" s="343"/>
      <c r="TOO18" s="343"/>
      <c r="TOP18" s="343"/>
      <c r="TOQ18" s="343"/>
      <c r="TOR18" s="343"/>
      <c r="TOS18" s="343"/>
      <c r="TOT18" s="343"/>
      <c r="TOU18" s="343"/>
      <c r="TOV18" s="343"/>
      <c r="TOW18" s="343"/>
      <c r="TOX18" s="343"/>
      <c r="TOY18" s="343"/>
      <c r="TOZ18" s="343"/>
      <c r="TPA18" s="343"/>
      <c r="TPB18" s="343"/>
      <c r="TPC18" s="343"/>
      <c r="TPD18" s="343"/>
      <c r="TPE18" s="343"/>
      <c r="TPF18" s="343"/>
      <c r="TPG18" s="343"/>
      <c r="TPH18" s="343"/>
      <c r="TPI18" s="343"/>
      <c r="TPJ18" s="343"/>
      <c r="TPK18" s="343"/>
      <c r="TPL18" s="343"/>
      <c r="TPM18" s="343"/>
      <c r="TPN18" s="343"/>
      <c r="TPO18" s="343"/>
      <c r="TPP18" s="343"/>
      <c r="TPQ18" s="343"/>
      <c r="TPR18" s="343"/>
      <c r="TPS18" s="343"/>
      <c r="TPT18" s="343"/>
      <c r="TPU18" s="343"/>
      <c r="TPV18" s="343"/>
      <c r="TPW18" s="343"/>
      <c r="TPX18" s="343"/>
      <c r="TPY18" s="343"/>
      <c r="TPZ18" s="343"/>
      <c r="TQA18" s="343"/>
      <c r="TQB18" s="343"/>
      <c r="TQC18" s="343"/>
      <c r="TQD18" s="343"/>
      <c r="TQE18" s="343"/>
      <c r="TQF18" s="343"/>
      <c r="TQG18" s="343"/>
      <c r="TQH18" s="343"/>
      <c r="TQI18" s="343"/>
      <c r="TQJ18" s="343"/>
      <c r="TQK18" s="343"/>
      <c r="TQL18" s="343"/>
      <c r="TQM18" s="343"/>
      <c r="TQN18" s="343"/>
      <c r="TQO18" s="343"/>
      <c r="TQP18" s="343"/>
      <c r="TQQ18" s="343"/>
      <c r="TQR18" s="343"/>
      <c r="TQS18" s="343"/>
      <c r="TQT18" s="343"/>
      <c r="TQU18" s="343"/>
      <c r="TQV18" s="343"/>
      <c r="TQW18" s="343"/>
      <c r="TQX18" s="343"/>
      <c r="TQY18" s="343"/>
      <c r="TQZ18" s="343"/>
      <c r="TRA18" s="343"/>
      <c r="TRB18" s="343"/>
      <c r="TRC18" s="343"/>
      <c r="TRD18" s="343"/>
      <c r="TRE18" s="343"/>
      <c r="TRF18" s="343"/>
      <c r="TRG18" s="343"/>
      <c r="TRH18" s="343"/>
      <c r="TRI18" s="343"/>
      <c r="TRJ18" s="343"/>
      <c r="TRK18" s="343"/>
      <c r="TRL18" s="343"/>
      <c r="TRM18" s="343"/>
      <c r="TRN18" s="343"/>
      <c r="TRO18" s="343"/>
      <c r="TRP18" s="343"/>
      <c r="TRQ18" s="343"/>
      <c r="TRR18" s="343"/>
      <c r="TRS18" s="343"/>
      <c r="TRT18" s="343"/>
      <c r="TRU18" s="343"/>
      <c r="TRV18" s="343"/>
      <c r="TRW18" s="343"/>
      <c r="TRX18" s="343"/>
      <c r="TRY18" s="343"/>
      <c r="TRZ18" s="343"/>
      <c r="TSA18" s="343"/>
      <c r="TSB18" s="343"/>
      <c r="TSC18" s="343"/>
      <c r="TSD18" s="343"/>
      <c r="TSE18" s="343"/>
      <c r="TSF18" s="343"/>
      <c r="TSG18" s="343"/>
      <c r="TSH18" s="343"/>
      <c r="TSI18" s="343"/>
      <c r="TSJ18" s="343"/>
      <c r="TSK18" s="343"/>
      <c r="TSL18" s="343"/>
      <c r="TSM18" s="343"/>
      <c r="TSN18" s="343"/>
      <c r="TSO18" s="343"/>
      <c r="TSP18" s="343"/>
      <c r="TSQ18" s="343"/>
      <c r="TSR18" s="343"/>
      <c r="TSS18" s="343"/>
      <c r="TST18" s="343"/>
      <c r="TSU18" s="343"/>
      <c r="TSV18" s="343"/>
      <c r="TSW18" s="343"/>
      <c r="TSX18" s="343"/>
      <c r="TSY18" s="343"/>
      <c r="TSZ18" s="343"/>
      <c r="TTA18" s="343"/>
      <c r="TTB18" s="343"/>
      <c r="TTC18" s="343"/>
      <c r="TTD18" s="343"/>
      <c r="TTE18" s="343"/>
      <c r="TTF18" s="343"/>
      <c r="TTG18" s="343"/>
      <c r="TTH18" s="343"/>
      <c r="TTI18" s="343"/>
      <c r="TTJ18" s="343"/>
      <c r="TTK18" s="343"/>
      <c r="TTL18" s="343"/>
      <c r="TTM18" s="343"/>
      <c r="TTN18" s="343"/>
      <c r="TTO18" s="343"/>
      <c r="TTP18" s="343"/>
      <c r="TTQ18" s="343"/>
      <c r="TTR18" s="343"/>
      <c r="TTS18" s="343"/>
      <c r="TTT18" s="343"/>
      <c r="TTU18" s="343"/>
      <c r="TTV18" s="343"/>
      <c r="TTW18" s="343"/>
      <c r="TTX18" s="343"/>
      <c r="TTY18" s="343"/>
      <c r="TTZ18" s="343"/>
      <c r="TUA18" s="343"/>
      <c r="TUB18" s="343"/>
      <c r="TUC18" s="343"/>
      <c r="TUD18" s="343"/>
      <c r="TUE18" s="343"/>
      <c r="TUF18" s="343"/>
      <c r="TUG18" s="343"/>
      <c r="TUH18" s="343"/>
      <c r="TUI18" s="343"/>
      <c r="TUJ18" s="343"/>
      <c r="TUK18" s="343"/>
      <c r="TUL18" s="343"/>
      <c r="TUM18" s="343"/>
      <c r="TUN18" s="343"/>
      <c r="TUO18" s="343"/>
      <c r="TUP18" s="343"/>
      <c r="TUQ18" s="343"/>
      <c r="TUR18" s="343"/>
      <c r="TUS18" s="343"/>
      <c r="TUT18" s="343"/>
      <c r="TUU18" s="343"/>
      <c r="TUV18" s="343"/>
      <c r="TUW18" s="343"/>
      <c r="TUX18" s="343"/>
      <c r="TUY18" s="343"/>
      <c r="TUZ18" s="343"/>
      <c r="TVA18" s="343"/>
      <c r="TVB18" s="343"/>
      <c r="TVC18" s="343"/>
      <c r="TVD18" s="343"/>
      <c r="TVE18" s="343"/>
      <c r="TVF18" s="343"/>
      <c r="TVG18" s="343"/>
      <c r="TVH18" s="343"/>
      <c r="TVI18" s="343"/>
      <c r="TVJ18" s="343"/>
      <c r="TVK18" s="343"/>
      <c r="TVL18" s="343"/>
      <c r="TVM18" s="343"/>
      <c r="TVN18" s="343"/>
      <c r="TVO18" s="343"/>
      <c r="TVP18" s="343"/>
      <c r="TVQ18" s="343"/>
      <c r="TVR18" s="343"/>
      <c r="TVS18" s="343"/>
      <c r="TVT18" s="343"/>
      <c r="TVU18" s="343"/>
      <c r="TVV18" s="343"/>
      <c r="TVW18" s="343"/>
      <c r="TVX18" s="343"/>
      <c r="TVY18" s="343"/>
      <c r="TVZ18" s="343"/>
      <c r="TWA18" s="343"/>
      <c r="TWB18" s="343"/>
      <c r="TWC18" s="343"/>
      <c r="TWD18" s="343"/>
      <c r="TWE18" s="343"/>
      <c r="TWF18" s="343"/>
      <c r="TWG18" s="343"/>
      <c r="TWH18" s="343"/>
      <c r="TWI18" s="343"/>
      <c r="TWJ18" s="343"/>
      <c r="TWK18" s="343"/>
      <c r="TWL18" s="343"/>
      <c r="TWM18" s="343"/>
      <c r="TWN18" s="343"/>
      <c r="TWO18" s="343"/>
      <c r="TWP18" s="343"/>
      <c r="TWQ18" s="343"/>
      <c r="TWR18" s="343"/>
      <c r="TWS18" s="343"/>
      <c r="TWT18" s="343"/>
      <c r="TWU18" s="343"/>
      <c r="TWV18" s="343"/>
      <c r="TWW18" s="343"/>
      <c r="TWX18" s="343"/>
      <c r="TWY18" s="343"/>
      <c r="TWZ18" s="343"/>
      <c r="TXA18" s="343"/>
      <c r="TXB18" s="343"/>
      <c r="TXC18" s="343"/>
      <c r="TXD18" s="343"/>
      <c r="TXE18" s="343"/>
      <c r="TXF18" s="343"/>
      <c r="TXG18" s="343"/>
      <c r="TXH18" s="343"/>
      <c r="TXI18" s="343"/>
      <c r="TXJ18" s="343"/>
      <c r="TXK18" s="343"/>
      <c r="TXL18" s="343"/>
      <c r="TXM18" s="343"/>
      <c r="TXN18" s="343"/>
      <c r="TXO18" s="343"/>
      <c r="TXP18" s="343"/>
      <c r="TXQ18" s="343"/>
      <c r="TXR18" s="343"/>
      <c r="TXS18" s="343"/>
      <c r="TXT18" s="343"/>
      <c r="TXU18" s="343"/>
      <c r="TXV18" s="343"/>
      <c r="TXW18" s="343"/>
      <c r="TXX18" s="343"/>
      <c r="TXY18" s="343"/>
      <c r="TXZ18" s="343"/>
      <c r="TYA18" s="343"/>
      <c r="TYB18" s="343"/>
      <c r="TYC18" s="343"/>
      <c r="TYD18" s="343"/>
      <c r="TYE18" s="343"/>
      <c r="TYF18" s="343"/>
      <c r="TYG18" s="343"/>
      <c r="TYH18" s="343"/>
      <c r="TYI18" s="343"/>
      <c r="TYJ18" s="343"/>
      <c r="TYK18" s="343"/>
      <c r="TYL18" s="343"/>
      <c r="TYM18" s="343"/>
      <c r="TYN18" s="343"/>
      <c r="TYO18" s="343"/>
      <c r="TYP18" s="343"/>
      <c r="TYQ18" s="343"/>
      <c r="TYR18" s="343"/>
      <c r="TYS18" s="343"/>
      <c r="TYT18" s="343"/>
      <c r="TYU18" s="343"/>
      <c r="TYV18" s="343"/>
      <c r="TYW18" s="343"/>
      <c r="TYX18" s="343"/>
      <c r="TYY18" s="343"/>
      <c r="TYZ18" s="343"/>
      <c r="TZA18" s="343"/>
      <c r="TZB18" s="343"/>
      <c r="TZC18" s="343"/>
      <c r="TZD18" s="343"/>
      <c r="TZE18" s="343"/>
      <c r="TZF18" s="343"/>
      <c r="TZG18" s="343"/>
      <c r="TZH18" s="343"/>
      <c r="TZI18" s="343"/>
      <c r="TZJ18" s="343"/>
      <c r="TZK18" s="343"/>
      <c r="TZL18" s="343"/>
      <c r="TZM18" s="343"/>
      <c r="TZN18" s="343"/>
      <c r="TZO18" s="343"/>
      <c r="TZP18" s="343"/>
      <c r="TZQ18" s="343"/>
      <c r="TZR18" s="343"/>
      <c r="TZS18" s="343"/>
      <c r="TZT18" s="343"/>
      <c r="TZU18" s="343"/>
      <c r="TZV18" s="343"/>
      <c r="TZW18" s="343"/>
      <c r="TZX18" s="343"/>
      <c r="TZY18" s="343"/>
      <c r="TZZ18" s="343"/>
      <c r="UAA18" s="343"/>
      <c r="UAB18" s="343"/>
      <c r="UAC18" s="343"/>
      <c r="UAD18" s="343"/>
      <c r="UAE18" s="343"/>
      <c r="UAF18" s="343"/>
      <c r="UAG18" s="343"/>
      <c r="UAH18" s="343"/>
      <c r="UAI18" s="343"/>
      <c r="UAJ18" s="343"/>
      <c r="UAK18" s="343"/>
      <c r="UAL18" s="343"/>
      <c r="UAM18" s="343"/>
      <c r="UAN18" s="343"/>
      <c r="UAO18" s="343"/>
      <c r="UAP18" s="343"/>
      <c r="UAQ18" s="343"/>
      <c r="UAR18" s="343"/>
      <c r="UAS18" s="343"/>
      <c r="UAT18" s="343"/>
      <c r="UAU18" s="343"/>
      <c r="UAV18" s="343"/>
      <c r="UAW18" s="343"/>
      <c r="UAX18" s="343"/>
      <c r="UAY18" s="343"/>
      <c r="UAZ18" s="343"/>
      <c r="UBA18" s="343"/>
      <c r="UBB18" s="343"/>
      <c r="UBC18" s="343"/>
      <c r="UBD18" s="343"/>
      <c r="UBE18" s="343"/>
      <c r="UBF18" s="343"/>
      <c r="UBG18" s="343"/>
      <c r="UBH18" s="343"/>
      <c r="UBI18" s="343"/>
      <c r="UBJ18" s="343"/>
      <c r="UBK18" s="343"/>
      <c r="UBL18" s="343"/>
      <c r="UBM18" s="343"/>
      <c r="UBN18" s="343"/>
      <c r="UBO18" s="343"/>
      <c r="UBP18" s="343"/>
      <c r="UBQ18" s="343"/>
      <c r="UBR18" s="343"/>
      <c r="UBS18" s="343"/>
      <c r="UBT18" s="343"/>
      <c r="UBU18" s="343"/>
      <c r="UBV18" s="343"/>
      <c r="UBW18" s="343"/>
      <c r="UBX18" s="343"/>
      <c r="UBY18" s="343"/>
      <c r="UBZ18" s="343"/>
      <c r="UCA18" s="343"/>
      <c r="UCB18" s="343"/>
      <c r="UCC18" s="343"/>
      <c r="UCD18" s="343"/>
      <c r="UCE18" s="343"/>
      <c r="UCF18" s="343"/>
      <c r="UCG18" s="343"/>
      <c r="UCH18" s="343"/>
      <c r="UCI18" s="343"/>
      <c r="UCJ18" s="343"/>
      <c r="UCK18" s="343"/>
      <c r="UCL18" s="343"/>
      <c r="UCM18" s="343"/>
      <c r="UCN18" s="343"/>
      <c r="UCO18" s="343"/>
      <c r="UCP18" s="343"/>
      <c r="UCQ18" s="343"/>
      <c r="UCR18" s="343"/>
      <c r="UCS18" s="343"/>
      <c r="UCT18" s="343"/>
      <c r="UCU18" s="343"/>
      <c r="UCV18" s="343"/>
      <c r="UCW18" s="343"/>
      <c r="UCX18" s="343"/>
      <c r="UCY18" s="343"/>
      <c r="UCZ18" s="343"/>
      <c r="UDA18" s="343"/>
      <c r="UDB18" s="343"/>
      <c r="UDC18" s="343"/>
      <c r="UDD18" s="343"/>
      <c r="UDE18" s="343"/>
      <c r="UDF18" s="343"/>
      <c r="UDG18" s="343"/>
      <c r="UDH18" s="343"/>
      <c r="UDI18" s="343"/>
      <c r="UDJ18" s="343"/>
      <c r="UDK18" s="343"/>
      <c r="UDL18" s="343"/>
      <c r="UDM18" s="343"/>
      <c r="UDN18" s="343"/>
      <c r="UDO18" s="343"/>
      <c r="UDP18" s="343"/>
      <c r="UDQ18" s="343"/>
      <c r="UDR18" s="343"/>
      <c r="UDS18" s="343"/>
      <c r="UDT18" s="343"/>
      <c r="UDU18" s="343"/>
      <c r="UDV18" s="343"/>
      <c r="UDW18" s="343"/>
      <c r="UDX18" s="343"/>
      <c r="UDY18" s="343"/>
      <c r="UDZ18" s="343"/>
      <c r="UEA18" s="343"/>
      <c r="UEB18" s="343"/>
      <c r="UEC18" s="343"/>
      <c r="UED18" s="343"/>
      <c r="UEE18" s="343"/>
      <c r="UEF18" s="343"/>
      <c r="UEG18" s="343"/>
      <c r="UEH18" s="343"/>
      <c r="UEI18" s="343"/>
      <c r="UEJ18" s="343"/>
      <c r="UEK18" s="343"/>
      <c r="UEL18" s="343"/>
      <c r="UEM18" s="343"/>
      <c r="UEN18" s="343"/>
      <c r="UEO18" s="343"/>
      <c r="UEP18" s="343"/>
      <c r="UEQ18" s="343"/>
      <c r="UER18" s="343"/>
      <c r="UES18" s="343"/>
      <c r="UET18" s="343"/>
      <c r="UEU18" s="343"/>
      <c r="UEV18" s="343"/>
      <c r="UEW18" s="343"/>
      <c r="UEX18" s="343"/>
      <c r="UEY18" s="343"/>
      <c r="UEZ18" s="343"/>
      <c r="UFA18" s="343"/>
      <c r="UFB18" s="343"/>
      <c r="UFC18" s="343"/>
      <c r="UFD18" s="343"/>
      <c r="UFE18" s="343"/>
      <c r="UFF18" s="343"/>
      <c r="UFG18" s="343"/>
      <c r="UFH18" s="343"/>
      <c r="UFI18" s="343"/>
      <c r="UFJ18" s="343"/>
      <c r="UFK18" s="343"/>
      <c r="UFL18" s="343"/>
      <c r="UFM18" s="343"/>
      <c r="UFN18" s="343"/>
      <c r="UFO18" s="343"/>
      <c r="UFP18" s="343"/>
      <c r="UFQ18" s="343"/>
      <c r="UFR18" s="343"/>
      <c r="UFS18" s="343"/>
      <c r="UFT18" s="343"/>
      <c r="UFU18" s="343"/>
      <c r="UFV18" s="343"/>
      <c r="UFW18" s="343"/>
      <c r="UFX18" s="343"/>
      <c r="UFY18" s="343"/>
      <c r="UFZ18" s="343"/>
      <c r="UGA18" s="343"/>
      <c r="UGB18" s="343"/>
      <c r="UGC18" s="343"/>
      <c r="UGD18" s="343"/>
      <c r="UGE18" s="343"/>
      <c r="UGF18" s="343"/>
      <c r="UGG18" s="343"/>
      <c r="UGH18" s="343"/>
      <c r="UGI18" s="343"/>
      <c r="UGJ18" s="343"/>
      <c r="UGK18" s="343"/>
      <c r="UGL18" s="343"/>
      <c r="UGM18" s="343"/>
      <c r="UGN18" s="343"/>
      <c r="UGO18" s="343"/>
      <c r="UGP18" s="343"/>
      <c r="UGQ18" s="343"/>
      <c r="UGR18" s="343"/>
      <c r="UGS18" s="343"/>
      <c r="UGT18" s="343"/>
      <c r="UGU18" s="343"/>
      <c r="UGV18" s="343"/>
      <c r="UGW18" s="343"/>
      <c r="UGX18" s="343"/>
      <c r="UGY18" s="343"/>
      <c r="UGZ18" s="343"/>
      <c r="UHA18" s="343"/>
      <c r="UHB18" s="343"/>
      <c r="UHC18" s="343"/>
      <c r="UHD18" s="343"/>
      <c r="UHE18" s="343"/>
      <c r="UHF18" s="343"/>
      <c r="UHG18" s="343"/>
      <c r="UHH18" s="343"/>
      <c r="UHI18" s="343"/>
      <c r="UHJ18" s="343"/>
      <c r="UHK18" s="343"/>
      <c r="UHL18" s="343"/>
      <c r="UHM18" s="343"/>
      <c r="UHN18" s="343"/>
      <c r="UHO18" s="343"/>
      <c r="UHP18" s="343"/>
      <c r="UHQ18" s="343"/>
      <c r="UHR18" s="343"/>
      <c r="UHS18" s="343"/>
      <c r="UHT18" s="343"/>
      <c r="UHU18" s="343"/>
      <c r="UHV18" s="343"/>
      <c r="UHW18" s="343"/>
      <c r="UHX18" s="343"/>
      <c r="UHY18" s="343"/>
      <c r="UHZ18" s="343"/>
      <c r="UIA18" s="343"/>
      <c r="UIB18" s="343"/>
      <c r="UIC18" s="343"/>
      <c r="UID18" s="343"/>
      <c r="UIE18" s="343"/>
      <c r="UIF18" s="343"/>
      <c r="UIG18" s="343"/>
      <c r="UIH18" s="343"/>
      <c r="UII18" s="343"/>
      <c r="UIJ18" s="343"/>
      <c r="UIK18" s="343"/>
      <c r="UIL18" s="343"/>
      <c r="UIM18" s="343"/>
      <c r="UIN18" s="343"/>
      <c r="UIO18" s="343"/>
      <c r="UIP18" s="343"/>
      <c r="UIQ18" s="343"/>
      <c r="UIR18" s="343"/>
      <c r="UIS18" s="343"/>
      <c r="UIT18" s="343"/>
      <c r="UIU18" s="343"/>
      <c r="UIV18" s="343"/>
      <c r="UIW18" s="343"/>
      <c r="UIX18" s="343"/>
      <c r="UIY18" s="343"/>
      <c r="UIZ18" s="343"/>
      <c r="UJA18" s="343"/>
      <c r="UJB18" s="343"/>
      <c r="UJC18" s="343"/>
      <c r="UJD18" s="343"/>
      <c r="UJE18" s="343"/>
      <c r="UJF18" s="343"/>
      <c r="UJG18" s="343"/>
      <c r="UJH18" s="343"/>
      <c r="UJI18" s="343"/>
      <c r="UJJ18" s="343"/>
      <c r="UJK18" s="343"/>
      <c r="UJL18" s="343"/>
      <c r="UJM18" s="343"/>
      <c r="UJN18" s="343"/>
      <c r="UJO18" s="343"/>
      <c r="UJP18" s="343"/>
      <c r="UJQ18" s="343"/>
      <c r="UJR18" s="343"/>
      <c r="UJS18" s="343"/>
      <c r="UJT18" s="343"/>
      <c r="UJU18" s="343"/>
      <c r="UJV18" s="343"/>
      <c r="UJW18" s="343"/>
      <c r="UJX18" s="343"/>
      <c r="UJY18" s="343"/>
      <c r="UJZ18" s="343"/>
      <c r="UKA18" s="343"/>
      <c r="UKB18" s="343"/>
      <c r="UKC18" s="343"/>
      <c r="UKD18" s="343"/>
      <c r="UKE18" s="343"/>
      <c r="UKF18" s="343"/>
      <c r="UKG18" s="343"/>
      <c r="UKH18" s="343"/>
      <c r="UKI18" s="343"/>
      <c r="UKJ18" s="343"/>
      <c r="UKK18" s="343"/>
      <c r="UKL18" s="343"/>
      <c r="UKM18" s="343"/>
      <c r="UKN18" s="343"/>
      <c r="UKO18" s="343"/>
      <c r="UKP18" s="343"/>
      <c r="UKQ18" s="343"/>
      <c r="UKR18" s="343"/>
      <c r="UKS18" s="343"/>
      <c r="UKT18" s="343"/>
      <c r="UKU18" s="343"/>
      <c r="UKV18" s="343"/>
      <c r="UKW18" s="343"/>
      <c r="UKX18" s="343"/>
      <c r="UKY18" s="343"/>
      <c r="UKZ18" s="343"/>
      <c r="ULA18" s="343"/>
      <c r="ULB18" s="343"/>
      <c r="ULC18" s="343"/>
      <c r="ULD18" s="343"/>
      <c r="ULE18" s="343"/>
      <c r="ULF18" s="343"/>
      <c r="ULG18" s="343"/>
      <c r="ULH18" s="343"/>
      <c r="ULI18" s="343"/>
      <c r="ULJ18" s="343"/>
      <c r="ULK18" s="343"/>
      <c r="ULL18" s="343"/>
      <c r="ULM18" s="343"/>
      <c r="ULN18" s="343"/>
      <c r="ULO18" s="343"/>
      <c r="ULP18" s="343"/>
      <c r="ULQ18" s="343"/>
      <c r="ULR18" s="343"/>
      <c r="ULS18" s="343"/>
      <c r="ULT18" s="343"/>
      <c r="ULU18" s="343"/>
      <c r="ULV18" s="343"/>
      <c r="ULW18" s="343"/>
      <c r="ULX18" s="343"/>
      <c r="ULY18" s="343"/>
      <c r="ULZ18" s="343"/>
      <c r="UMA18" s="343"/>
      <c r="UMB18" s="343"/>
      <c r="UMC18" s="343"/>
      <c r="UMD18" s="343"/>
      <c r="UME18" s="343"/>
      <c r="UMF18" s="343"/>
      <c r="UMG18" s="343"/>
      <c r="UMH18" s="343"/>
      <c r="UMI18" s="343"/>
      <c r="UMJ18" s="343"/>
      <c r="UMK18" s="343"/>
      <c r="UML18" s="343"/>
      <c r="UMM18" s="343"/>
      <c r="UMN18" s="343"/>
      <c r="UMO18" s="343"/>
      <c r="UMP18" s="343"/>
      <c r="UMQ18" s="343"/>
      <c r="UMR18" s="343"/>
      <c r="UMS18" s="343"/>
      <c r="UMT18" s="343"/>
      <c r="UMU18" s="343"/>
      <c r="UMV18" s="343"/>
      <c r="UMW18" s="343"/>
      <c r="UMX18" s="343"/>
      <c r="UMY18" s="343"/>
      <c r="UMZ18" s="343"/>
      <c r="UNA18" s="343"/>
      <c r="UNB18" s="343"/>
      <c r="UNC18" s="343"/>
      <c r="UND18" s="343"/>
      <c r="UNE18" s="343"/>
      <c r="UNF18" s="343"/>
      <c r="UNG18" s="343"/>
      <c r="UNH18" s="343"/>
      <c r="UNI18" s="343"/>
      <c r="UNJ18" s="343"/>
      <c r="UNK18" s="343"/>
      <c r="UNL18" s="343"/>
      <c r="UNM18" s="343"/>
      <c r="UNN18" s="343"/>
      <c r="UNO18" s="343"/>
      <c r="UNP18" s="343"/>
      <c r="UNQ18" s="343"/>
      <c r="UNR18" s="343"/>
      <c r="UNS18" s="343"/>
      <c r="UNT18" s="343"/>
      <c r="UNU18" s="343"/>
      <c r="UNV18" s="343"/>
      <c r="UNW18" s="343"/>
      <c r="UNX18" s="343"/>
      <c r="UNY18" s="343"/>
      <c r="UNZ18" s="343"/>
      <c r="UOA18" s="343"/>
      <c r="UOB18" s="343"/>
      <c r="UOC18" s="343"/>
      <c r="UOD18" s="343"/>
      <c r="UOE18" s="343"/>
      <c r="UOF18" s="343"/>
      <c r="UOG18" s="343"/>
      <c r="UOH18" s="343"/>
      <c r="UOI18" s="343"/>
      <c r="UOJ18" s="343"/>
      <c r="UOK18" s="343"/>
      <c r="UOL18" s="343"/>
      <c r="UOM18" s="343"/>
      <c r="UON18" s="343"/>
      <c r="UOO18" s="343"/>
      <c r="UOP18" s="343"/>
      <c r="UOQ18" s="343"/>
      <c r="UOR18" s="343"/>
      <c r="UOS18" s="343"/>
      <c r="UOT18" s="343"/>
      <c r="UOU18" s="343"/>
      <c r="UOV18" s="343"/>
      <c r="UOW18" s="343"/>
      <c r="UOX18" s="343"/>
      <c r="UOY18" s="343"/>
      <c r="UOZ18" s="343"/>
      <c r="UPA18" s="343"/>
      <c r="UPB18" s="343"/>
      <c r="UPC18" s="343"/>
      <c r="UPD18" s="343"/>
      <c r="UPE18" s="343"/>
      <c r="UPF18" s="343"/>
      <c r="UPG18" s="343"/>
      <c r="UPH18" s="343"/>
      <c r="UPI18" s="343"/>
      <c r="UPJ18" s="343"/>
      <c r="UPK18" s="343"/>
      <c r="UPL18" s="343"/>
      <c r="UPM18" s="343"/>
      <c r="UPN18" s="343"/>
      <c r="UPO18" s="343"/>
      <c r="UPP18" s="343"/>
      <c r="UPQ18" s="343"/>
      <c r="UPR18" s="343"/>
      <c r="UPS18" s="343"/>
      <c r="UPT18" s="343"/>
      <c r="UPU18" s="343"/>
      <c r="UPV18" s="343"/>
      <c r="UPW18" s="343"/>
      <c r="UPX18" s="343"/>
      <c r="UPY18" s="343"/>
      <c r="UPZ18" s="343"/>
      <c r="UQA18" s="343"/>
      <c r="UQB18" s="343"/>
      <c r="UQC18" s="343"/>
      <c r="UQD18" s="343"/>
      <c r="UQE18" s="343"/>
      <c r="UQF18" s="343"/>
      <c r="UQG18" s="343"/>
      <c r="UQH18" s="343"/>
      <c r="UQI18" s="343"/>
      <c r="UQJ18" s="343"/>
      <c r="UQK18" s="343"/>
      <c r="UQL18" s="343"/>
      <c r="UQM18" s="343"/>
      <c r="UQN18" s="343"/>
      <c r="UQO18" s="343"/>
      <c r="UQP18" s="343"/>
      <c r="UQQ18" s="343"/>
      <c r="UQR18" s="343"/>
      <c r="UQS18" s="343"/>
      <c r="UQT18" s="343"/>
      <c r="UQU18" s="343"/>
      <c r="UQV18" s="343"/>
      <c r="UQW18" s="343"/>
      <c r="UQX18" s="343"/>
      <c r="UQY18" s="343"/>
      <c r="UQZ18" s="343"/>
      <c r="URA18" s="343"/>
      <c r="URB18" s="343"/>
      <c r="URC18" s="343"/>
      <c r="URD18" s="343"/>
      <c r="URE18" s="343"/>
      <c r="URF18" s="343"/>
      <c r="URG18" s="343"/>
      <c r="URH18" s="343"/>
      <c r="URI18" s="343"/>
      <c r="URJ18" s="343"/>
      <c r="URK18" s="343"/>
      <c r="URL18" s="343"/>
      <c r="URM18" s="343"/>
      <c r="URN18" s="343"/>
      <c r="URO18" s="343"/>
      <c r="URP18" s="343"/>
      <c r="URQ18" s="343"/>
      <c r="URR18" s="343"/>
      <c r="URS18" s="343"/>
      <c r="URT18" s="343"/>
      <c r="URU18" s="343"/>
      <c r="URV18" s="343"/>
      <c r="URW18" s="343"/>
      <c r="URX18" s="343"/>
      <c r="URY18" s="343"/>
      <c r="URZ18" s="343"/>
      <c r="USA18" s="343"/>
      <c r="USB18" s="343"/>
      <c r="USC18" s="343"/>
      <c r="USD18" s="343"/>
      <c r="USE18" s="343"/>
      <c r="USF18" s="343"/>
      <c r="USG18" s="343"/>
      <c r="USH18" s="343"/>
      <c r="USI18" s="343"/>
      <c r="USJ18" s="343"/>
      <c r="USK18" s="343"/>
      <c r="USL18" s="343"/>
      <c r="USM18" s="343"/>
      <c r="USN18" s="343"/>
      <c r="USO18" s="343"/>
      <c r="USP18" s="343"/>
      <c r="USQ18" s="343"/>
      <c r="USR18" s="343"/>
      <c r="USS18" s="343"/>
      <c r="UST18" s="343"/>
      <c r="USU18" s="343"/>
      <c r="USV18" s="343"/>
      <c r="USW18" s="343"/>
      <c r="USX18" s="343"/>
      <c r="USY18" s="343"/>
      <c r="USZ18" s="343"/>
      <c r="UTA18" s="343"/>
      <c r="UTB18" s="343"/>
      <c r="UTC18" s="343"/>
      <c r="UTD18" s="343"/>
      <c r="UTE18" s="343"/>
      <c r="UTF18" s="343"/>
      <c r="UTG18" s="343"/>
      <c r="UTH18" s="343"/>
      <c r="UTI18" s="343"/>
      <c r="UTJ18" s="343"/>
      <c r="UTK18" s="343"/>
      <c r="UTL18" s="343"/>
      <c r="UTM18" s="343"/>
      <c r="UTN18" s="343"/>
      <c r="UTO18" s="343"/>
      <c r="UTP18" s="343"/>
      <c r="UTQ18" s="343"/>
      <c r="UTR18" s="343"/>
      <c r="UTS18" s="343"/>
      <c r="UTT18" s="343"/>
      <c r="UTU18" s="343"/>
      <c r="UTV18" s="343"/>
      <c r="UTW18" s="343"/>
      <c r="UTX18" s="343"/>
      <c r="UTY18" s="343"/>
      <c r="UTZ18" s="343"/>
      <c r="UUA18" s="343"/>
      <c r="UUB18" s="343"/>
      <c r="UUC18" s="343"/>
      <c r="UUD18" s="343"/>
      <c r="UUE18" s="343"/>
      <c r="UUF18" s="343"/>
      <c r="UUG18" s="343"/>
      <c r="UUH18" s="343"/>
      <c r="UUI18" s="343"/>
      <c r="UUJ18" s="343"/>
      <c r="UUK18" s="343"/>
      <c r="UUL18" s="343"/>
      <c r="UUM18" s="343"/>
      <c r="UUN18" s="343"/>
      <c r="UUO18" s="343"/>
      <c r="UUP18" s="343"/>
      <c r="UUQ18" s="343"/>
      <c r="UUR18" s="343"/>
      <c r="UUS18" s="343"/>
      <c r="UUT18" s="343"/>
      <c r="UUU18" s="343"/>
      <c r="UUV18" s="343"/>
      <c r="UUW18" s="343"/>
      <c r="UUX18" s="343"/>
      <c r="UUY18" s="343"/>
      <c r="UUZ18" s="343"/>
      <c r="UVA18" s="343"/>
      <c r="UVB18" s="343"/>
      <c r="UVC18" s="343"/>
      <c r="UVD18" s="343"/>
      <c r="UVE18" s="343"/>
      <c r="UVF18" s="343"/>
      <c r="UVG18" s="343"/>
      <c r="UVH18" s="343"/>
      <c r="UVI18" s="343"/>
      <c r="UVJ18" s="343"/>
      <c r="UVK18" s="343"/>
      <c r="UVL18" s="343"/>
      <c r="UVM18" s="343"/>
      <c r="UVN18" s="343"/>
      <c r="UVO18" s="343"/>
      <c r="UVP18" s="343"/>
      <c r="UVQ18" s="343"/>
      <c r="UVR18" s="343"/>
      <c r="UVS18" s="343"/>
      <c r="UVT18" s="343"/>
      <c r="UVU18" s="343"/>
      <c r="UVV18" s="343"/>
      <c r="UVW18" s="343"/>
      <c r="UVX18" s="343"/>
      <c r="UVY18" s="343"/>
      <c r="UVZ18" s="343"/>
      <c r="UWA18" s="343"/>
      <c r="UWB18" s="343"/>
      <c r="UWC18" s="343"/>
      <c r="UWD18" s="343"/>
      <c r="UWE18" s="343"/>
      <c r="UWF18" s="343"/>
      <c r="UWG18" s="343"/>
      <c r="UWH18" s="343"/>
      <c r="UWI18" s="343"/>
      <c r="UWJ18" s="343"/>
      <c r="UWK18" s="343"/>
      <c r="UWL18" s="343"/>
      <c r="UWM18" s="343"/>
      <c r="UWN18" s="343"/>
      <c r="UWO18" s="343"/>
      <c r="UWP18" s="343"/>
      <c r="UWQ18" s="343"/>
      <c r="UWR18" s="343"/>
      <c r="UWS18" s="343"/>
      <c r="UWT18" s="343"/>
      <c r="UWU18" s="343"/>
      <c r="UWV18" s="343"/>
      <c r="UWW18" s="343"/>
      <c r="UWX18" s="343"/>
      <c r="UWY18" s="343"/>
      <c r="UWZ18" s="343"/>
      <c r="UXA18" s="343"/>
      <c r="UXB18" s="343"/>
      <c r="UXC18" s="343"/>
      <c r="UXD18" s="343"/>
      <c r="UXE18" s="343"/>
      <c r="UXF18" s="343"/>
      <c r="UXG18" s="343"/>
      <c r="UXH18" s="343"/>
      <c r="UXI18" s="343"/>
      <c r="UXJ18" s="343"/>
      <c r="UXK18" s="343"/>
      <c r="UXL18" s="343"/>
      <c r="UXM18" s="343"/>
      <c r="UXN18" s="343"/>
      <c r="UXO18" s="343"/>
      <c r="UXP18" s="343"/>
      <c r="UXQ18" s="343"/>
      <c r="UXR18" s="343"/>
      <c r="UXS18" s="343"/>
      <c r="UXT18" s="343"/>
      <c r="UXU18" s="343"/>
      <c r="UXV18" s="343"/>
      <c r="UXW18" s="343"/>
      <c r="UXX18" s="343"/>
      <c r="UXY18" s="343"/>
      <c r="UXZ18" s="343"/>
      <c r="UYA18" s="343"/>
      <c r="UYB18" s="343"/>
      <c r="UYC18" s="343"/>
      <c r="UYD18" s="343"/>
      <c r="UYE18" s="343"/>
      <c r="UYF18" s="343"/>
      <c r="UYG18" s="343"/>
      <c r="UYH18" s="343"/>
      <c r="UYI18" s="343"/>
      <c r="UYJ18" s="343"/>
      <c r="UYK18" s="343"/>
      <c r="UYL18" s="343"/>
      <c r="UYM18" s="343"/>
      <c r="UYN18" s="343"/>
      <c r="UYO18" s="343"/>
      <c r="UYP18" s="343"/>
      <c r="UYQ18" s="343"/>
      <c r="UYR18" s="343"/>
      <c r="UYS18" s="343"/>
      <c r="UYT18" s="343"/>
      <c r="UYU18" s="343"/>
      <c r="UYV18" s="343"/>
      <c r="UYW18" s="343"/>
      <c r="UYX18" s="343"/>
      <c r="UYY18" s="343"/>
      <c r="UYZ18" s="343"/>
      <c r="UZA18" s="343"/>
      <c r="UZB18" s="343"/>
      <c r="UZC18" s="343"/>
      <c r="UZD18" s="343"/>
      <c r="UZE18" s="343"/>
      <c r="UZF18" s="343"/>
      <c r="UZG18" s="343"/>
      <c r="UZH18" s="343"/>
      <c r="UZI18" s="343"/>
      <c r="UZJ18" s="343"/>
      <c r="UZK18" s="343"/>
      <c r="UZL18" s="343"/>
      <c r="UZM18" s="343"/>
      <c r="UZN18" s="343"/>
      <c r="UZO18" s="343"/>
      <c r="UZP18" s="343"/>
      <c r="UZQ18" s="343"/>
      <c r="UZR18" s="343"/>
      <c r="UZS18" s="343"/>
      <c r="UZT18" s="343"/>
      <c r="UZU18" s="343"/>
      <c r="UZV18" s="343"/>
      <c r="UZW18" s="343"/>
      <c r="UZX18" s="343"/>
      <c r="UZY18" s="343"/>
      <c r="UZZ18" s="343"/>
      <c r="VAA18" s="343"/>
      <c r="VAB18" s="343"/>
      <c r="VAC18" s="343"/>
      <c r="VAD18" s="343"/>
      <c r="VAE18" s="343"/>
      <c r="VAF18" s="343"/>
      <c r="VAG18" s="343"/>
      <c r="VAH18" s="343"/>
      <c r="VAI18" s="343"/>
      <c r="VAJ18" s="343"/>
      <c r="VAK18" s="343"/>
      <c r="VAL18" s="343"/>
      <c r="VAM18" s="343"/>
      <c r="VAN18" s="343"/>
      <c r="VAO18" s="343"/>
      <c r="VAP18" s="343"/>
      <c r="VAQ18" s="343"/>
      <c r="VAR18" s="343"/>
      <c r="VAS18" s="343"/>
      <c r="VAT18" s="343"/>
      <c r="VAU18" s="343"/>
      <c r="VAV18" s="343"/>
      <c r="VAW18" s="343"/>
      <c r="VAX18" s="343"/>
      <c r="VAY18" s="343"/>
      <c r="VAZ18" s="343"/>
      <c r="VBA18" s="343"/>
      <c r="VBB18" s="343"/>
      <c r="VBC18" s="343"/>
      <c r="VBD18" s="343"/>
      <c r="VBE18" s="343"/>
      <c r="VBF18" s="343"/>
      <c r="VBG18" s="343"/>
      <c r="VBH18" s="343"/>
      <c r="VBI18" s="343"/>
      <c r="VBJ18" s="343"/>
      <c r="VBK18" s="343"/>
      <c r="VBL18" s="343"/>
      <c r="VBM18" s="343"/>
      <c r="VBN18" s="343"/>
      <c r="VBO18" s="343"/>
      <c r="VBP18" s="343"/>
      <c r="VBQ18" s="343"/>
      <c r="VBR18" s="343"/>
      <c r="VBS18" s="343"/>
      <c r="VBT18" s="343"/>
      <c r="VBU18" s="343"/>
      <c r="VBV18" s="343"/>
      <c r="VBW18" s="343"/>
      <c r="VBX18" s="343"/>
      <c r="VBY18" s="343"/>
      <c r="VBZ18" s="343"/>
      <c r="VCA18" s="343"/>
      <c r="VCB18" s="343"/>
      <c r="VCC18" s="343"/>
      <c r="VCD18" s="343"/>
      <c r="VCE18" s="343"/>
      <c r="VCF18" s="343"/>
      <c r="VCG18" s="343"/>
      <c r="VCH18" s="343"/>
      <c r="VCI18" s="343"/>
      <c r="VCJ18" s="343"/>
      <c r="VCK18" s="343"/>
      <c r="VCL18" s="343"/>
      <c r="VCM18" s="343"/>
      <c r="VCN18" s="343"/>
      <c r="VCO18" s="343"/>
      <c r="VCP18" s="343"/>
      <c r="VCQ18" s="343"/>
      <c r="VCR18" s="343"/>
      <c r="VCS18" s="343"/>
      <c r="VCT18" s="343"/>
      <c r="VCU18" s="343"/>
      <c r="VCV18" s="343"/>
      <c r="VCW18" s="343"/>
      <c r="VCX18" s="343"/>
      <c r="VCY18" s="343"/>
      <c r="VCZ18" s="343"/>
      <c r="VDA18" s="343"/>
      <c r="VDB18" s="343"/>
      <c r="VDC18" s="343"/>
      <c r="VDD18" s="343"/>
      <c r="VDE18" s="343"/>
      <c r="VDF18" s="343"/>
      <c r="VDG18" s="343"/>
      <c r="VDH18" s="343"/>
      <c r="VDI18" s="343"/>
      <c r="VDJ18" s="343"/>
      <c r="VDK18" s="343"/>
      <c r="VDL18" s="343"/>
      <c r="VDM18" s="343"/>
      <c r="VDN18" s="343"/>
      <c r="VDO18" s="343"/>
      <c r="VDP18" s="343"/>
      <c r="VDQ18" s="343"/>
      <c r="VDR18" s="343"/>
      <c r="VDS18" s="343"/>
      <c r="VDT18" s="343"/>
      <c r="VDU18" s="343"/>
      <c r="VDV18" s="343"/>
      <c r="VDW18" s="343"/>
      <c r="VDX18" s="343"/>
      <c r="VDY18" s="343"/>
      <c r="VDZ18" s="343"/>
      <c r="VEA18" s="343"/>
      <c r="VEB18" s="343"/>
      <c r="VEC18" s="343"/>
      <c r="VED18" s="343"/>
      <c r="VEE18" s="343"/>
      <c r="VEF18" s="343"/>
      <c r="VEG18" s="343"/>
      <c r="VEH18" s="343"/>
      <c r="VEI18" s="343"/>
      <c r="VEJ18" s="343"/>
      <c r="VEK18" s="343"/>
      <c r="VEL18" s="343"/>
      <c r="VEM18" s="343"/>
      <c r="VEN18" s="343"/>
      <c r="VEO18" s="343"/>
      <c r="VEP18" s="343"/>
      <c r="VEQ18" s="343"/>
      <c r="VER18" s="343"/>
      <c r="VES18" s="343"/>
      <c r="VET18" s="343"/>
      <c r="VEU18" s="343"/>
      <c r="VEV18" s="343"/>
      <c r="VEW18" s="343"/>
      <c r="VEX18" s="343"/>
      <c r="VEY18" s="343"/>
      <c r="VEZ18" s="343"/>
      <c r="VFA18" s="343"/>
      <c r="VFB18" s="343"/>
      <c r="VFC18" s="343"/>
      <c r="VFD18" s="343"/>
      <c r="VFE18" s="343"/>
      <c r="VFF18" s="343"/>
      <c r="VFG18" s="343"/>
      <c r="VFH18" s="343"/>
      <c r="VFI18" s="343"/>
      <c r="VFJ18" s="343"/>
      <c r="VFK18" s="343"/>
      <c r="VFL18" s="343"/>
      <c r="VFM18" s="343"/>
      <c r="VFN18" s="343"/>
      <c r="VFO18" s="343"/>
      <c r="VFP18" s="343"/>
      <c r="VFQ18" s="343"/>
      <c r="VFR18" s="343"/>
      <c r="VFS18" s="343"/>
      <c r="VFT18" s="343"/>
      <c r="VFU18" s="343"/>
      <c r="VFV18" s="343"/>
      <c r="VFW18" s="343"/>
      <c r="VFX18" s="343"/>
      <c r="VFY18" s="343"/>
      <c r="VFZ18" s="343"/>
      <c r="VGA18" s="343"/>
      <c r="VGB18" s="343"/>
      <c r="VGC18" s="343"/>
      <c r="VGD18" s="343"/>
      <c r="VGE18" s="343"/>
      <c r="VGF18" s="343"/>
      <c r="VGG18" s="343"/>
      <c r="VGH18" s="343"/>
      <c r="VGI18" s="343"/>
      <c r="VGJ18" s="343"/>
      <c r="VGK18" s="343"/>
      <c r="VGL18" s="343"/>
      <c r="VGM18" s="343"/>
      <c r="VGN18" s="343"/>
      <c r="VGO18" s="343"/>
      <c r="VGP18" s="343"/>
      <c r="VGQ18" s="343"/>
      <c r="VGR18" s="343"/>
      <c r="VGS18" s="343"/>
      <c r="VGT18" s="343"/>
      <c r="VGU18" s="343"/>
      <c r="VGV18" s="343"/>
      <c r="VGW18" s="343"/>
      <c r="VGX18" s="343"/>
      <c r="VGY18" s="343"/>
      <c r="VGZ18" s="343"/>
      <c r="VHA18" s="343"/>
      <c r="VHB18" s="343"/>
      <c r="VHC18" s="343"/>
      <c r="VHD18" s="343"/>
      <c r="VHE18" s="343"/>
      <c r="VHF18" s="343"/>
      <c r="VHG18" s="343"/>
      <c r="VHH18" s="343"/>
      <c r="VHI18" s="343"/>
      <c r="VHJ18" s="343"/>
      <c r="VHK18" s="343"/>
      <c r="VHL18" s="343"/>
      <c r="VHM18" s="343"/>
      <c r="VHN18" s="343"/>
      <c r="VHO18" s="343"/>
      <c r="VHP18" s="343"/>
      <c r="VHQ18" s="343"/>
      <c r="VHR18" s="343"/>
      <c r="VHS18" s="343"/>
      <c r="VHT18" s="343"/>
      <c r="VHU18" s="343"/>
      <c r="VHV18" s="343"/>
      <c r="VHW18" s="343"/>
      <c r="VHX18" s="343"/>
      <c r="VHY18" s="343"/>
      <c r="VHZ18" s="343"/>
      <c r="VIA18" s="343"/>
      <c r="VIB18" s="343"/>
      <c r="VIC18" s="343"/>
      <c r="VID18" s="343"/>
      <c r="VIE18" s="343"/>
      <c r="VIF18" s="343"/>
      <c r="VIG18" s="343"/>
      <c r="VIH18" s="343"/>
      <c r="VII18" s="343"/>
      <c r="VIJ18" s="343"/>
      <c r="VIK18" s="343"/>
      <c r="VIL18" s="343"/>
      <c r="VIM18" s="343"/>
      <c r="VIN18" s="343"/>
      <c r="VIO18" s="343"/>
      <c r="VIP18" s="343"/>
      <c r="VIQ18" s="343"/>
      <c r="VIR18" s="343"/>
      <c r="VIS18" s="343"/>
      <c r="VIT18" s="343"/>
      <c r="VIU18" s="343"/>
      <c r="VIV18" s="343"/>
      <c r="VIW18" s="343"/>
      <c r="VIX18" s="343"/>
      <c r="VIY18" s="343"/>
      <c r="VIZ18" s="343"/>
      <c r="VJA18" s="343"/>
      <c r="VJB18" s="343"/>
      <c r="VJC18" s="343"/>
      <c r="VJD18" s="343"/>
      <c r="VJE18" s="343"/>
      <c r="VJF18" s="343"/>
      <c r="VJG18" s="343"/>
      <c r="VJH18" s="343"/>
      <c r="VJI18" s="343"/>
      <c r="VJJ18" s="343"/>
      <c r="VJK18" s="343"/>
      <c r="VJL18" s="343"/>
      <c r="VJM18" s="343"/>
      <c r="VJN18" s="343"/>
      <c r="VJO18" s="343"/>
      <c r="VJP18" s="343"/>
      <c r="VJQ18" s="343"/>
      <c r="VJR18" s="343"/>
      <c r="VJS18" s="343"/>
      <c r="VJT18" s="343"/>
      <c r="VJU18" s="343"/>
      <c r="VJV18" s="343"/>
      <c r="VJW18" s="343"/>
      <c r="VJX18" s="343"/>
      <c r="VJY18" s="343"/>
      <c r="VJZ18" s="343"/>
      <c r="VKA18" s="343"/>
      <c r="VKB18" s="343"/>
      <c r="VKC18" s="343"/>
      <c r="VKD18" s="343"/>
      <c r="VKE18" s="343"/>
      <c r="VKF18" s="343"/>
      <c r="VKG18" s="343"/>
      <c r="VKH18" s="343"/>
      <c r="VKI18" s="343"/>
      <c r="VKJ18" s="343"/>
      <c r="VKK18" s="343"/>
      <c r="VKL18" s="343"/>
      <c r="VKM18" s="343"/>
      <c r="VKN18" s="343"/>
      <c r="VKO18" s="343"/>
      <c r="VKP18" s="343"/>
      <c r="VKQ18" s="343"/>
      <c r="VKR18" s="343"/>
      <c r="VKS18" s="343"/>
      <c r="VKT18" s="343"/>
      <c r="VKU18" s="343"/>
      <c r="VKV18" s="343"/>
      <c r="VKW18" s="343"/>
      <c r="VKX18" s="343"/>
      <c r="VKY18" s="343"/>
      <c r="VKZ18" s="343"/>
      <c r="VLA18" s="343"/>
      <c r="VLB18" s="343"/>
      <c r="VLC18" s="343"/>
      <c r="VLD18" s="343"/>
      <c r="VLE18" s="343"/>
      <c r="VLF18" s="343"/>
      <c r="VLG18" s="343"/>
      <c r="VLH18" s="343"/>
      <c r="VLI18" s="343"/>
      <c r="VLJ18" s="343"/>
      <c r="VLK18" s="343"/>
      <c r="VLL18" s="343"/>
      <c r="VLM18" s="343"/>
      <c r="VLN18" s="343"/>
      <c r="VLO18" s="343"/>
      <c r="VLP18" s="343"/>
      <c r="VLQ18" s="343"/>
      <c r="VLR18" s="343"/>
      <c r="VLS18" s="343"/>
      <c r="VLT18" s="343"/>
      <c r="VLU18" s="343"/>
      <c r="VLV18" s="343"/>
      <c r="VLW18" s="343"/>
      <c r="VLX18" s="343"/>
      <c r="VLY18" s="343"/>
      <c r="VLZ18" s="343"/>
      <c r="VMA18" s="343"/>
      <c r="VMB18" s="343"/>
      <c r="VMC18" s="343"/>
      <c r="VMD18" s="343"/>
      <c r="VME18" s="343"/>
      <c r="VMF18" s="343"/>
      <c r="VMG18" s="343"/>
      <c r="VMH18" s="343"/>
      <c r="VMI18" s="343"/>
      <c r="VMJ18" s="343"/>
      <c r="VMK18" s="343"/>
      <c r="VML18" s="343"/>
      <c r="VMM18" s="343"/>
      <c r="VMN18" s="343"/>
      <c r="VMO18" s="343"/>
      <c r="VMP18" s="343"/>
      <c r="VMQ18" s="343"/>
      <c r="VMR18" s="343"/>
      <c r="VMS18" s="343"/>
      <c r="VMT18" s="343"/>
      <c r="VMU18" s="343"/>
      <c r="VMV18" s="343"/>
      <c r="VMW18" s="343"/>
      <c r="VMX18" s="343"/>
      <c r="VMY18" s="343"/>
      <c r="VMZ18" s="343"/>
      <c r="VNA18" s="343"/>
      <c r="VNB18" s="343"/>
      <c r="VNC18" s="343"/>
      <c r="VND18" s="343"/>
      <c r="VNE18" s="343"/>
      <c r="VNF18" s="343"/>
      <c r="VNG18" s="343"/>
      <c r="VNH18" s="343"/>
      <c r="VNI18" s="343"/>
      <c r="VNJ18" s="343"/>
      <c r="VNK18" s="343"/>
      <c r="VNL18" s="343"/>
      <c r="VNM18" s="343"/>
      <c r="VNN18" s="343"/>
      <c r="VNO18" s="343"/>
      <c r="VNP18" s="343"/>
      <c r="VNQ18" s="343"/>
      <c r="VNR18" s="343"/>
      <c r="VNS18" s="343"/>
      <c r="VNT18" s="343"/>
      <c r="VNU18" s="343"/>
      <c r="VNV18" s="343"/>
      <c r="VNW18" s="343"/>
      <c r="VNX18" s="343"/>
      <c r="VNY18" s="343"/>
      <c r="VNZ18" s="343"/>
      <c r="VOA18" s="343"/>
      <c r="VOB18" s="343"/>
      <c r="VOC18" s="343"/>
      <c r="VOD18" s="343"/>
      <c r="VOE18" s="343"/>
      <c r="VOF18" s="343"/>
      <c r="VOG18" s="343"/>
      <c r="VOH18" s="343"/>
      <c r="VOI18" s="343"/>
      <c r="VOJ18" s="343"/>
      <c r="VOK18" s="343"/>
      <c r="VOL18" s="343"/>
      <c r="VOM18" s="343"/>
      <c r="VON18" s="343"/>
      <c r="VOO18" s="343"/>
      <c r="VOP18" s="343"/>
      <c r="VOQ18" s="343"/>
      <c r="VOR18" s="343"/>
      <c r="VOS18" s="343"/>
      <c r="VOT18" s="343"/>
      <c r="VOU18" s="343"/>
      <c r="VOV18" s="343"/>
      <c r="VOW18" s="343"/>
      <c r="VOX18" s="343"/>
      <c r="VOY18" s="343"/>
      <c r="VOZ18" s="343"/>
      <c r="VPA18" s="343"/>
      <c r="VPB18" s="343"/>
      <c r="VPC18" s="343"/>
      <c r="VPD18" s="343"/>
      <c r="VPE18" s="343"/>
      <c r="VPF18" s="343"/>
      <c r="VPG18" s="343"/>
      <c r="VPH18" s="343"/>
      <c r="VPI18" s="343"/>
      <c r="VPJ18" s="343"/>
      <c r="VPK18" s="343"/>
      <c r="VPL18" s="343"/>
      <c r="VPM18" s="343"/>
      <c r="VPN18" s="343"/>
      <c r="VPO18" s="343"/>
      <c r="VPP18" s="343"/>
      <c r="VPQ18" s="343"/>
      <c r="VPR18" s="343"/>
      <c r="VPS18" s="343"/>
      <c r="VPT18" s="343"/>
      <c r="VPU18" s="343"/>
      <c r="VPV18" s="343"/>
      <c r="VPW18" s="343"/>
      <c r="VPX18" s="343"/>
      <c r="VPY18" s="343"/>
      <c r="VPZ18" s="343"/>
      <c r="VQA18" s="343"/>
      <c r="VQB18" s="343"/>
      <c r="VQC18" s="343"/>
      <c r="VQD18" s="343"/>
      <c r="VQE18" s="343"/>
      <c r="VQF18" s="343"/>
      <c r="VQG18" s="343"/>
      <c r="VQH18" s="343"/>
      <c r="VQI18" s="343"/>
      <c r="VQJ18" s="343"/>
      <c r="VQK18" s="343"/>
      <c r="VQL18" s="343"/>
      <c r="VQM18" s="343"/>
      <c r="VQN18" s="343"/>
      <c r="VQO18" s="343"/>
      <c r="VQP18" s="343"/>
      <c r="VQQ18" s="343"/>
      <c r="VQR18" s="343"/>
      <c r="VQS18" s="343"/>
      <c r="VQT18" s="343"/>
      <c r="VQU18" s="343"/>
      <c r="VQV18" s="343"/>
      <c r="VQW18" s="343"/>
      <c r="VQX18" s="343"/>
      <c r="VQY18" s="343"/>
      <c r="VQZ18" s="343"/>
      <c r="VRA18" s="343"/>
      <c r="VRB18" s="343"/>
      <c r="VRC18" s="343"/>
      <c r="VRD18" s="343"/>
      <c r="VRE18" s="343"/>
      <c r="VRF18" s="343"/>
      <c r="VRG18" s="343"/>
      <c r="VRH18" s="343"/>
      <c r="VRI18" s="343"/>
      <c r="VRJ18" s="343"/>
      <c r="VRK18" s="343"/>
      <c r="VRL18" s="343"/>
      <c r="VRM18" s="343"/>
      <c r="VRN18" s="343"/>
      <c r="VRO18" s="343"/>
      <c r="VRP18" s="343"/>
      <c r="VRQ18" s="343"/>
      <c r="VRR18" s="343"/>
      <c r="VRS18" s="343"/>
      <c r="VRT18" s="343"/>
      <c r="VRU18" s="343"/>
      <c r="VRV18" s="343"/>
      <c r="VRW18" s="343"/>
      <c r="VRX18" s="343"/>
      <c r="VRY18" s="343"/>
      <c r="VRZ18" s="343"/>
      <c r="VSA18" s="343"/>
      <c r="VSB18" s="343"/>
      <c r="VSC18" s="343"/>
      <c r="VSD18" s="343"/>
      <c r="VSE18" s="343"/>
      <c r="VSF18" s="343"/>
      <c r="VSG18" s="343"/>
      <c r="VSH18" s="343"/>
      <c r="VSI18" s="343"/>
      <c r="VSJ18" s="343"/>
      <c r="VSK18" s="343"/>
      <c r="VSL18" s="343"/>
      <c r="VSM18" s="343"/>
      <c r="VSN18" s="343"/>
      <c r="VSO18" s="343"/>
      <c r="VSP18" s="343"/>
      <c r="VSQ18" s="343"/>
      <c r="VSR18" s="343"/>
      <c r="VSS18" s="343"/>
      <c r="VST18" s="343"/>
      <c r="VSU18" s="343"/>
      <c r="VSV18" s="343"/>
      <c r="VSW18" s="343"/>
      <c r="VSX18" s="343"/>
      <c r="VSY18" s="343"/>
      <c r="VSZ18" s="343"/>
      <c r="VTA18" s="343"/>
      <c r="VTB18" s="343"/>
      <c r="VTC18" s="343"/>
      <c r="VTD18" s="343"/>
      <c r="VTE18" s="343"/>
      <c r="VTF18" s="343"/>
      <c r="VTG18" s="343"/>
      <c r="VTH18" s="343"/>
      <c r="VTI18" s="343"/>
      <c r="VTJ18" s="343"/>
      <c r="VTK18" s="343"/>
      <c r="VTL18" s="343"/>
      <c r="VTM18" s="343"/>
      <c r="VTN18" s="343"/>
      <c r="VTO18" s="343"/>
      <c r="VTP18" s="343"/>
      <c r="VTQ18" s="343"/>
      <c r="VTR18" s="343"/>
      <c r="VTS18" s="343"/>
      <c r="VTT18" s="343"/>
      <c r="VTU18" s="343"/>
      <c r="VTV18" s="343"/>
      <c r="VTW18" s="343"/>
      <c r="VTX18" s="343"/>
      <c r="VTY18" s="343"/>
      <c r="VTZ18" s="343"/>
      <c r="VUA18" s="343"/>
      <c r="VUB18" s="343"/>
      <c r="VUC18" s="343"/>
      <c r="VUD18" s="343"/>
      <c r="VUE18" s="343"/>
      <c r="VUF18" s="343"/>
      <c r="VUG18" s="343"/>
      <c r="VUH18" s="343"/>
      <c r="VUI18" s="343"/>
      <c r="VUJ18" s="343"/>
      <c r="VUK18" s="343"/>
      <c r="VUL18" s="343"/>
      <c r="VUM18" s="343"/>
      <c r="VUN18" s="343"/>
      <c r="VUO18" s="343"/>
      <c r="VUP18" s="343"/>
      <c r="VUQ18" s="343"/>
      <c r="VUR18" s="343"/>
      <c r="VUS18" s="343"/>
      <c r="VUT18" s="343"/>
      <c r="VUU18" s="343"/>
      <c r="VUV18" s="343"/>
      <c r="VUW18" s="343"/>
      <c r="VUX18" s="343"/>
      <c r="VUY18" s="343"/>
      <c r="VUZ18" s="343"/>
      <c r="VVA18" s="343"/>
      <c r="VVB18" s="343"/>
      <c r="VVC18" s="343"/>
      <c r="VVD18" s="343"/>
      <c r="VVE18" s="343"/>
      <c r="VVF18" s="343"/>
      <c r="VVG18" s="343"/>
      <c r="VVH18" s="343"/>
      <c r="VVI18" s="343"/>
      <c r="VVJ18" s="343"/>
      <c r="VVK18" s="343"/>
      <c r="VVL18" s="343"/>
      <c r="VVM18" s="343"/>
      <c r="VVN18" s="343"/>
      <c r="VVO18" s="343"/>
      <c r="VVP18" s="343"/>
      <c r="VVQ18" s="343"/>
      <c r="VVR18" s="343"/>
      <c r="VVS18" s="343"/>
      <c r="VVT18" s="343"/>
      <c r="VVU18" s="343"/>
      <c r="VVV18" s="343"/>
      <c r="VVW18" s="343"/>
      <c r="VVX18" s="343"/>
      <c r="VVY18" s="343"/>
      <c r="VVZ18" s="343"/>
      <c r="VWA18" s="343"/>
      <c r="VWB18" s="343"/>
      <c r="VWC18" s="343"/>
      <c r="VWD18" s="343"/>
      <c r="VWE18" s="343"/>
      <c r="VWF18" s="343"/>
      <c r="VWG18" s="343"/>
      <c r="VWH18" s="343"/>
      <c r="VWI18" s="343"/>
      <c r="VWJ18" s="343"/>
      <c r="VWK18" s="343"/>
      <c r="VWL18" s="343"/>
      <c r="VWM18" s="343"/>
      <c r="VWN18" s="343"/>
      <c r="VWO18" s="343"/>
      <c r="VWP18" s="343"/>
      <c r="VWQ18" s="343"/>
      <c r="VWR18" s="343"/>
      <c r="VWS18" s="343"/>
      <c r="VWT18" s="343"/>
      <c r="VWU18" s="343"/>
      <c r="VWV18" s="343"/>
      <c r="VWW18" s="343"/>
      <c r="VWX18" s="343"/>
      <c r="VWY18" s="343"/>
      <c r="VWZ18" s="343"/>
      <c r="VXA18" s="343"/>
      <c r="VXB18" s="343"/>
      <c r="VXC18" s="343"/>
      <c r="VXD18" s="343"/>
      <c r="VXE18" s="343"/>
      <c r="VXF18" s="343"/>
      <c r="VXG18" s="343"/>
      <c r="VXH18" s="343"/>
      <c r="VXI18" s="343"/>
      <c r="VXJ18" s="343"/>
      <c r="VXK18" s="343"/>
      <c r="VXL18" s="343"/>
      <c r="VXM18" s="343"/>
      <c r="VXN18" s="343"/>
      <c r="VXO18" s="343"/>
      <c r="VXP18" s="343"/>
      <c r="VXQ18" s="343"/>
      <c r="VXR18" s="343"/>
      <c r="VXS18" s="343"/>
      <c r="VXT18" s="343"/>
      <c r="VXU18" s="343"/>
      <c r="VXV18" s="343"/>
      <c r="VXW18" s="343"/>
      <c r="VXX18" s="343"/>
      <c r="VXY18" s="343"/>
      <c r="VXZ18" s="343"/>
      <c r="VYA18" s="343"/>
      <c r="VYB18" s="343"/>
      <c r="VYC18" s="343"/>
      <c r="VYD18" s="343"/>
      <c r="VYE18" s="343"/>
      <c r="VYF18" s="343"/>
      <c r="VYG18" s="343"/>
      <c r="VYH18" s="343"/>
      <c r="VYI18" s="343"/>
      <c r="VYJ18" s="343"/>
      <c r="VYK18" s="343"/>
      <c r="VYL18" s="343"/>
      <c r="VYM18" s="343"/>
      <c r="VYN18" s="343"/>
      <c r="VYO18" s="343"/>
      <c r="VYP18" s="343"/>
      <c r="VYQ18" s="343"/>
      <c r="VYR18" s="343"/>
      <c r="VYS18" s="343"/>
      <c r="VYT18" s="343"/>
      <c r="VYU18" s="343"/>
      <c r="VYV18" s="343"/>
      <c r="VYW18" s="343"/>
      <c r="VYX18" s="343"/>
      <c r="VYY18" s="343"/>
      <c r="VYZ18" s="343"/>
      <c r="VZA18" s="343"/>
      <c r="VZB18" s="343"/>
      <c r="VZC18" s="343"/>
      <c r="VZD18" s="343"/>
      <c r="VZE18" s="343"/>
      <c r="VZF18" s="343"/>
      <c r="VZG18" s="343"/>
      <c r="VZH18" s="343"/>
      <c r="VZI18" s="343"/>
      <c r="VZJ18" s="343"/>
      <c r="VZK18" s="343"/>
      <c r="VZL18" s="343"/>
      <c r="VZM18" s="343"/>
      <c r="VZN18" s="343"/>
      <c r="VZO18" s="343"/>
      <c r="VZP18" s="343"/>
      <c r="VZQ18" s="343"/>
      <c r="VZR18" s="343"/>
      <c r="VZS18" s="343"/>
      <c r="VZT18" s="343"/>
      <c r="VZU18" s="343"/>
      <c r="VZV18" s="343"/>
      <c r="VZW18" s="343"/>
      <c r="VZX18" s="343"/>
      <c r="VZY18" s="343"/>
      <c r="VZZ18" s="343"/>
      <c r="WAA18" s="343"/>
      <c r="WAB18" s="343"/>
      <c r="WAC18" s="343"/>
      <c r="WAD18" s="343"/>
      <c r="WAE18" s="343"/>
      <c r="WAF18" s="343"/>
      <c r="WAG18" s="343"/>
      <c r="WAH18" s="343"/>
      <c r="WAI18" s="343"/>
      <c r="WAJ18" s="343"/>
      <c r="WAK18" s="343"/>
      <c r="WAL18" s="343"/>
      <c r="WAM18" s="343"/>
      <c r="WAN18" s="343"/>
      <c r="WAO18" s="343"/>
      <c r="WAP18" s="343"/>
      <c r="WAQ18" s="343"/>
      <c r="WAR18" s="343"/>
      <c r="WAS18" s="343"/>
      <c r="WAT18" s="343"/>
      <c r="WAU18" s="343"/>
      <c r="WAV18" s="343"/>
      <c r="WAW18" s="343"/>
      <c r="WAX18" s="343"/>
      <c r="WAY18" s="343"/>
      <c r="WAZ18" s="343"/>
      <c r="WBA18" s="343"/>
      <c r="WBB18" s="343"/>
      <c r="WBC18" s="343"/>
      <c r="WBD18" s="343"/>
      <c r="WBE18" s="343"/>
      <c r="WBF18" s="343"/>
      <c r="WBG18" s="343"/>
      <c r="WBH18" s="343"/>
      <c r="WBI18" s="343"/>
      <c r="WBJ18" s="343"/>
      <c r="WBK18" s="343"/>
      <c r="WBL18" s="343"/>
      <c r="WBM18" s="343"/>
      <c r="WBN18" s="343"/>
      <c r="WBO18" s="343"/>
      <c r="WBP18" s="343"/>
      <c r="WBQ18" s="343"/>
      <c r="WBR18" s="343"/>
      <c r="WBS18" s="343"/>
      <c r="WBT18" s="343"/>
      <c r="WBU18" s="343"/>
      <c r="WBV18" s="343"/>
      <c r="WBW18" s="343"/>
      <c r="WBX18" s="343"/>
      <c r="WBY18" s="343"/>
      <c r="WBZ18" s="343"/>
      <c r="WCA18" s="343"/>
      <c r="WCB18" s="343"/>
      <c r="WCC18" s="343"/>
      <c r="WCD18" s="343"/>
      <c r="WCE18" s="343"/>
      <c r="WCF18" s="343"/>
      <c r="WCG18" s="343"/>
      <c r="WCH18" s="343"/>
      <c r="WCI18" s="343"/>
      <c r="WCJ18" s="343"/>
      <c r="WCK18" s="343"/>
      <c r="WCL18" s="343"/>
      <c r="WCM18" s="343"/>
      <c r="WCN18" s="343"/>
      <c r="WCO18" s="343"/>
      <c r="WCP18" s="343"/>
      <c r="WCQ18" s="343"/>
      <c r="WCR18" s="343"/>
      <c r="WCS18" s="343"/>
      <c r="WCT18" s="343"/>
      <c r="WCU18" s="343"/>
      <c r="WCV18" s="343"/>
      <c r="WCW18" s="343"/>
      <c r="WCX18" s="343"/>
      <c r="WCY18" s="343"/>
      <c r="WCZ18" s="343"/>
      <c r="WDA18" s="343"/>
      <c r="WDB18" s="343"/>
      <c r="WDC18" s="343"/>
      <c r="WDD18" s="343"/>
      <c r="WDE18" s="343"/>
      <c r="WDF18" s="343"/>
      <c r="WDG18" s="343"/>
      <c r="WDH18" s="343"/>
      <c r="WDI18" s="343"/>
      <c r="WDJ18" s="343"/>
      <c r="WDK18" s="343"/>
      <c r="WDL18" s="343"/>
      <c r="WDM18" s="343"/>
      <c r="WDN18" s="343"/>
      <c r="WDO18" s="343"/>
      <c r="WDP18" s="343"/>
      <c r="WDQ18" s="343"/>
      <c r="WDR18" s="343"/>
      <c r="WDS18" s="343"/>
      <c r="WDT18" s="343"/>
      <c r="WDU18" s="343"/>
      <c r="WDV18" s="343"/>
      <c r="WDW18" s="343"/>
      <c r="WDX18" s="343"/>
      <c r="WDY18" s="343"/>
      <c r="WDZ18" s="343"/>
      <c r="WEA18" s="343"/>
      <c r="WEB18" s="343"/>
      <c r="WEC18" s="343"/>
      <c r="WED18" s="343"/>
      <c r="WEE18" s="343"/>
      <c r="WEF18" s="343"/>
      <c r="WEG18" s="343"/>
      <c r="WEH18" s="343"/>
      <c r="WEI18" s="343"/>
      <c r="WEJ18" s="343"/>
      <c r="WEK18" s="343"/>
      <c r="WEL18" s="343"/>
      <c r="WEM18" s="343"/>
      <c r="WEN18" s="343"/>
      <c r="WEO18" s="343"/>
      <c r="WEP18" s="343"/>
      <c r="WEQ18" s="343"/>
      <c r="WER18" s="343"/>
      <c r="WES18" s="343"/>
      <c r="WET18" s="343"/>
      <c r="WEU18" s="343"/>
      <c r="WEV18" s="343"/>
      <c r="WEW18" s="343"/>
      <c r="WEX18" s="343"/>
      <c r="WEY18" s="343"/>
      <c r="WEZ18" s="343"/>
      <c r="WFA18" s="343"/>
      <c r="WFB18" s="343"/>
      <c r="WFC18" s="343"/>
      <c r="WFD18" s="343"/>
      <c r="WFE18" s="343"/>
      <c r="WFF18" s="343"/>
      <c r="WFG18" s="343"/>
      <c r="WFH18" s="343"/>
      <c r="WFI18" s="343"/>
      <c r="WFJ18" s="343"/>
      <c r="WFK18" s="343"/>
      <c r="WFL18" s="343"/>
      <c r="WFM18" s="343"/>
      <c r="WFN18" s="343"/>
      <c r="WFO18" s="343"/>
      <c r="WFP18" s="343"/>
      <c r="WFQ18" s="343"/>
      <c r="WFR18" s="343"/>
      <c r="WFS18" s="343"/>
      <c r="WFT18" s="343"/>
      <c r="WFU18" s="343"/>
      <c r="WFV18" s="343"/>
      <c r="WFW18" s="343"/>
      <c r="WFX18" s="343"/>
      <c r="WFY18" s="343"/>
      <c r="WFZ18" s="343"/>
      <c r="WGA18" s="343"/>
      <c r="WGB18" s="343"/>
      <c r="WGC18" s="343"/>
      <c r="WGD18" s="343"/>
      <c r="WGE18" s="343"/>
      <c r="WGF18" s="343"/>
      <c r="WGG18" s="343"/>
      <c r="WGH18" s="343"/>
      <c r="WGI18" s="343"/>
      <c r="WGJ18" s="343"/>
      <c r="WGK18" s="343"/>
      <c r="WGL18" s="343"/>
      <c r="WGM18" s="343"/>
      <c r="WGN18" s="343"/>
      <c r="WGO18" s="343"/>
      <c r="WGP18" s="343"/>
      <c r="WGQ18" s="343"/>
      <c r="WGR18" s="343"/>
      <c r="WGS18" s="343"/>
      <c r="WGT18" s="343"/>
      <c r="WGU18" s="343"/>
      <c r="WGV18" s="343"/>
      <c r="WGW18" s="343"/>
      <c r="WGX18" s="343"/>
      <c r="WGY18" s="343"/>
      <c r="WGZ18" s="343"/>
      <c r="WHA18" s="343"/>
      <c r="WHB18" s="343"/>
      <c r="WHC18" s="343"/>
      <c r="WHD18" s="343"/>
      <c r="WHE18" s="343"/>
      <c r="WHF18" s="343"/>
      <c r="WHG18" s="343"/>
      <c r="WHH18" s="343"/>
      <c r="WHI18" s="343"/>
      <c r="WHJ18" s="343"/>
      <c r="WHK18" s="343"/>
      <c r="WHL18" s="343"/>
      <c r="WHM18" s="343"/>
      <c r="WHN18" s="343"/>
      <c r="WHO18" s="343"/>
      <c r="WHP18" s="343"/>
      <c r="WHQ18" s="343"/>
      <c r="WHR18" s="343"/>
      <c r="WHS18" s="343"/>
      <c r="WHT18" s="343"/>
      <c r="WHU18" s="343"/>
      <c r="WHV18" s="343"/>
      <c r="WHW18" s="343"/>
      <c r="WHX18" s="343"/>
      <c r="WHY18" s="343"/>
      <c r="WHZ18" s="343"/>
      <c r="WIA18" s="343"/>
      <c r="WIB18" s="343"/>
      <c r="WIC18" s="343"/>
      <c r="WID18" s="343"/>
      <c r="WIE18" s="343"/>
      <c r="WIF18" s="343"/>
      <c r="WIG18" s="343"/>
      <c r="WIH18" s="343"/>
      <c r="WII18" s="343"/>
      <c r="WIJ18" s="343"/>
      <c r="WIK18" s="343"/>
      <c r="WIL18" s="343"/>
      <c r="WIM18" s="343"/>
      <c r="WIN18" s="343"/>
      <c r="WIO18" s="343"/>
      <c r="WIP18" s="343"/>
      <c r="WIQ18" s="343"/>
      <c r="WIR18" s="343"/>
      <c r="WIS18" s="343"/>
      <c r="WIT18" s="343"/>
      <c r="WIU18" s="343"/>
      <c r="WIV18" s="343"/>
      <c r="WIW18" s="343"/>
      <c r="WIX18" s="343"/>
      <c r="WIY18" s="343"/>
      <c r="WIZ18" s="343"/>
      <c r="WJA18" s="343"/>
      <c r="WJB18" s="343"/>
      <c r="WJC18" s="343"/>
      <c r="WJD18" s="343"/>
      <c r="WJE18" s="343"/>
      <c r="WJF18" s="343"/>
      <c r="WJG18" s="343"/>
      <c r="WJH18" s="343"/>
      <c r="WJI18" s="343"/>
      <c r="WJJ18" s="343"/>
      <c r="WJK18" s="343"/>
      <c r="WJL18" s="343"/>
      <c r="WJM18" s="343"/>
      <c r="WJN18" s="343"/>
      <c r="WJO18" s="343"/>
      <c r="WJP18" s="343"/>
      <c r="WJQ18" s="343"/>
      <c r="WJR18" s="343"/>
      <c r="WJS18" s="343"/>
      <c r="WJT18" s="343"/>
      <c r="WJU18" s="343"/>
      <c r="WJV18" s="343"/>
      <c r="WJW18" s="343"/>
      <c r="WJX18" s="343"/>
      <c r="WJY18" s="343"/>
      <c r="WJZ18" s="343"/>
      <c r="WKA18" s="343"/>
      <c r="WKB18" s="343"/>
      <c r="WKC18" s="343"/>
      <c r="WKD18" s="343"/>
      <c r="WKE18" s="343"/>
      <c r="WKF18" s="343"/>
      <c r="WKG18" s="343"/>
      <c r="WKH18" s="343"/>
      <c r="WKI18" s="343"/>
      <c r="WKJ18" s="343"/>
      <c r="WKK18" s="343"/>
      <c r="WKL18" s="343"/>
      <c r="WKM18" s="343"/>
      <c r="WKN18" s="343"/>
      <c r="WKO18" s="343"/>
      <c r="WKP18" s="343"/>
      <c r="WKQ18" s="343"/>
      <c r="WKR18" s="343"/>
      <c r="WKS18" s="343"/>
      <c r="WKT18" s="343"/>
      <c r="WKU18" s="343"/>
      <c r="WKV18" s="343"/>
      <c r="WKW18" s="343"/>
      <c r="WKX18" s="343"/>
      <c r="WKY18" s="343"/>
      <c r="WKZ18" s="343"/>
      <c r="WLA18" s="343"/>
      <c r="WLB18" s="343"/>
      <c r="WLC18" s="343"/>
      <c r="WLD18" s="343"/>
      <c r="WLE18" s="343"/>
      <c r="WLF18" s="343"/>
      <c r="WLG18" s="343"/>
      <c r="WLH18" s="343"/>
      <c r="WLI18" s="343"/>
      <c r="WLJ18" s="343"/>
      <c r="WLK18" s="343"/>
      <c r="WLL18" s="343"/>
      <c r="WLM18" s="343"/>
      <c r="WLN18" s="343"/>
      <c r="WLO18" s="343"/>
      <c r="WLP18" s="343"/>
      <c r="WLQ18" s="343"/>
      <c r="WLR18" s="343"/>
      <c r="WLS18" s="343"/>
      <c r="WLT18" s="343"/>
      <c r="WLU18" s="343"/>
      <c r="WLV18" s="343"/>
      <c r="WLW18" s="343"/>
      <c r="WLX18" s="343"/>
      <c r="WLY18" s="343"/>
      <c r="WLZ18" s="343"/>
      <c r="WMA18" s="343"/>
      <c r="WMB18" s="343"/>
      <c r="WMC18" s="343"/>
      <c r="WMD18" s="343"/>
      <c r="WME18" s="343"/>
      <c r="WMF18" s="343"/>
      <c r="WMG18" s="343"/>
      <c r="WMH18" s="343"/>
      <c r="WMI18" s="343"/>
      <c r="WMJ18" s="343"/>
      <c r="WMK18" s="343"/>
      <c r="WML18" s="343"/>
      <c r="WMM18" s="343"/>
      <c r="WMN18" s="343"/>
      <c r="WMO18" s="343"/>
      <c r="WMP18" s="343"/>
      <c r="WMQ18" s="343"/>
      <c r="WMR18" s="343"/>
      <c r="WMS18" s="343"/>
      <c r="WMT18" s="343"/>
      <c r="WMU18" s="343"/>
      <c r="WMV18" s="343"/>
      <c r="WMW18" s="343"/>
      <c r="WMX18" s="343"/>
      <c r="WMY18" s="343"/>
      <c r="WMZ18" s="343"/>
      <c r="WNA18" s="343"/>
      <c r="WNB18" s="343"/>
      <c r="WNC18" s="343"/>
      <c r="WND18" s="343"/>
      <c r="WNE18" s="343"/>
      <c r="WNF18" s="343"/>
      <c r="WNG18" s="343"/>
      <c r="WNH18" s="343"/>
      <c r="WNI18" s="343"/>
      <c r="WNJ18" s="343"/>
      <c r="WNK18" s="343"/>
      <c r="WNL18" s="343"/>
      <c r="WNM18" s="343"/>
      <c r="WNN18" s="343"/>
      <c r="WNO18" s="343"/>
      <c r="WNP18" s="343"/>
      <c r="WNQ18" s="343"/>
      <c r="WNR18" s="343"/>
      <c r="WNS18" s="343"/>
      <c r="WNT18" s="343"/>
      <c r="WNU18" s="343"/>
      <c r="WNV18" s="343"/>
      <c r="WNW18" s="343"/>
      <c r="WNX18" s="343"/>
      <c r="WNY18" s="343"/>
      <c r="WNZ18" s="343"/>
      <c r="WOA18" s="343"/>
      <c r="WOB18" s="343"/>
      <c r="WOC18" s="343"/>
      <c r="WOD18" s="343"/>
      <c r="WOE18" s="343"/>
      <c r="WOF18" s="343"/>
      <c r="WOG18" s="343"/>
      <c r="WOH18" s="343"/>
      <c r="WOI18" s="343"/>
      <c r="WOJ18" s="343"/>
      <c r="WOK18" s="343"/>
      <c r="WOL18" s="343"/>
      <c r="WOM18" s="343"/>
      <c r="WON18" s="343"/>
      <c r="WOO18" s="343"/>
      <c r="WOP18" s="343"/>
      <c r="WOQ18" s="343"/>
      <c r="WOR18" s="343"/>
      <c r="WOS18" s="343"/>
      <c r="WOT18" s="343"/>
      <c r="WOU18" s="343"/>
      <c r="WOV18" s="343"/>
      <c r="WOW18" s="343"/>
      <c r="WOX18" s="343"/>
      <c r="WOY18" s="343"/>
      <c r="WOZ18" s="343"/>
      <c r="WPA18" s="343"/>
      <c r="WPB18" s="343"/>
      <c r="WPC18" s="343"/>
      <c r="WPD18" s="343"/>
      <c r="WPE18" s="343"/>
      <c r="WPF18" s="343"/>
      <c r="WPG18" s="343"/>
      <c r="WPH18" s="343"/>
      <c r="WPI18" s="343"/>
      <c r="WPJ18" s="343"/>
      <c r="WPK18" s="343"/>
      <c r="WPL18" s="343"/>
      <c r="WPM18" s="343"/>
      <c r="WPN18" s="343"/>
      <c r="WPO18" s="343"/>
      <c r="WPP18" s="343"/>
      <c r="WPQ18" s="343"/>
      <c r="WPR18" s="343"/>
      <c r="WPS18" s="343"/>
      <c r="WPT18" s="343"/>
      <c r="WPU18" s="343"/>
      <c r="WPV18" s="343"/>
      <c r="WPW18" s="343"/>
      <c r="WPX18" s="343"/>
      <c r="WPY18" s="343"/>
      <c r="WPZ18" s="343"/>
      <c r="WQA18" s="343"/>
      <c r="WQB18" s="343"/>
      <c r="WQC18" s="343"/>
      <c r="WQD18" s="343"/>
      <c r="WQE18" s="343"/>
      <c r="WQF18" s="343"/>
      <c r="WQG18" s="343"/>
      <c r="WQH18" s="343"/>
      <c r="WQI18" s="343"/>
      <c r="WQJ18" s="343"/>
      <c r="WQK18" s="343"/>
      <c r="WQL18" s="343"/>
      <c r="WQM18" s="343"/>
      <c r="WQN18" s="343"/>
      <c r="WQO18" s="343"/>
      <c r="WQP18" s="343"/>
      <c r="WQQ18" s="343"/>
      <c r="WQR18" s="343"/>
      <c r="WQS18" s="343"/>
      <c r="WQT18" s="343"/>
      <c r="WQU18" s="343"/>
      <c r="WQV18" s="343"/>
      <c r="WQW18" s="343"/>
      <c r="WQX18" s="343"/>
      <c r="WQY18" s="343"/>
      <c r="WQZ18" s="343"/>
      <c r="WRA18" s="343"/>
      <c r="WRB18" s="343"/>
      <c r="WRC18" s="343"/>
      <c r="WRD18" s="343"/>
      <c r="WRE18" s="343"/>
      <c r="WRF18" s="343"/>
      <c r="WRG18" s="343"/>
      <c r="WRH18" s="343"/>
      <c r="WRI18" s="343"/>
      <c r="WRJ18" s="343"/>
      <c r="WRK18" s="343"/>
      <c r="WRL18" s="343"/>
      <c r="WRM18" s="343"/>
      <c r="WRN18" s="343"/>
      <c r="WRO18" s="343"/>
      <c r="WRP18" s="343"/>
      <c r="WRQ18" s="343"/>
      <c r="WRR18" s="343"/>
      <c r="WRS18" s="343"/>
      <c r="WRT18" s="343"/>
      <c r="WRU18" s="343"/>
      <c r="WRV18" s="343"/>
      <c r="WRW18" s="343"/>
      <c r="WRX18" s="343"/>
      <c r="WRY18" s="343"/>
      <c r="WRZ18" s="343"/>
      <c r="WSA18" s="343"/>
      <c r="WSB18" s="343"/>
      <c r="WSC18" s="343"/>
      <c r="WSD18" s="343"/>
      <c r="WSE18" s="343"/>
      <c r="WSF18" s="343"/>
      <c r="WSG18" s="343"/>
      <c r="WSH18" s="343"/>
      <c r="WSI18" s="343"/>
      <c r="WSJ18" s="343"/>
      <c r="WSK18" s="343"/>
      <c r="WSL18" s="343"/>
      <c r="WSM18" s="343"/>
      <c r="WSN18" s="343"/>
      <c r="WSO18" s="343"/>
      <c r="WSP18" s="343"/>
      <c r="WSQ18" s="343"/>
      <c r="WSR18" s="343"/>
      <c r="WSS18" s="343"/>
      <c r="WST18" s="343"/>
      <c r="WSU18" s="343"/>
      <c r="WSV18" s="343"/>
      <c r="WSW18" s="343"/>
      <c r="WSX18" s="343"/>
      <c r="WSY18" s="343"/>
      <c r="WSZ18" s="343"/>
      <c r="WTA18" s="343"/>
      <c r="WTB18" s="343"/>
      <c r="WTC18" s="343"/>
      <c r="WTD18" s="343"/>
      <c r="WTE18" s="343"/>
      <c r="WTF18" s="343"/>
      <c r="WTG18" s="343"/>
      <c r="WTH18" s="343"/>
      <c r="WTI18" s="343"/>
      <c r="WTJ18" s="343"/>
      <c r="WTK18" s="343"/>
      <c r="WTL18" s="343"/>
      <c r="WTM18" s="343"/>
      <c r="WTN18" s="343"/>
      <c r="WTO18" s="343"/>
      <c r="WTP18" s="343"/>
      <c r="WTQ18" s="343"/>
      <c r="WTR18" s="343"/>
      <c r="WTS18" s="343"/>
      <c r="WTT18" s="343"/>
      <c r="WTU18" s="343"/>
      <c r="WTV18" s="343"/>
      <c r="WTW18" s="343"/>
      <c r="WTX18" s="343"/>
      <c r="WTY18" s="343"/>
      <c r="WTZ18" s="343"/>
      <c r="WUA18" s="343"/>
      <c r="WUB18" s="343"/>
      <c r="WUC18" s="343"/>
      <c r="WUD18" s="343"/>
      <c r="WUE18" s="343"/>
      <c r="WUF18" s="343"/>
      <c r="WUG18" s="343"/>
      <c r="WUH18" s="343"/>
      <c r="WUI18" s="343"/>
      <c r="WUJ18" s="343"/>
      <c r="WUK18" s="343"/>
      <c r="WUL18" s="343"/>
      <c r="WUM18" s="343"/>
      <c r="WUN18" s="343"/>
      <c r="WUO18" s="343"/>
      <c r="WUP18" s="343"/>
      <c r="WUQ18" s="343"/>
      <c r="WUR18" s="343"/>
      <c r="WUS18" s="343"/>
      <c r="WUT18" s="343"/>
      <c r="WUU18" s="343"/>
      <c r="WUV18" s="343"/>
      <c r="WUW18" s="343"/>
      <c r="WUX18" s="343"/>
      <c r="WUY18" s="343"/>
      <c r="WUZ18" s="343"/>
      <c r="WVA18" s="343"/>
      <c r="WVB18" s="343"/>
      <c r="WVC18" s="343"/>
      <c r="WVD18" s="343"/>
      <c r="WVE18" s="343"/>
      <c r="WVF18" s="343"/>
      <c r="WVG18" s="343"/>
      <c r="WVH18" s="343"/>
      <c r="WVI18" s="343"/>
      <c r="WVJ18" s="343"/>
      <c r="WVK18" s="343"/>
      <c r="WVL18" s="343"/>
      <c r="WVM18" s="343"/>
      <c r="WVN18" s="343"/>
      <c r="WVO18" s="343"/>
      <c r="WVP18" s="343"/>
      <c r="WVQ18" s="343"/>
      <c r="WVR18" s="343"/>
      <c r="WVS18" s="343"/>
      <c r="WVT18" s="343"/>
      <c r="WVU18" s="343"/>
      <c r="WVV18" s="343"/>
      <c r="WVW18" s="343"/>
      <c r="WVX18" s="343"/>
      <c r="WVY18" s="343"/>
      <c r="WVZ18" s="343"/>
      <c r="WWA18" s="343"/>
      <c r="WWB18" s="343"/>
      <c r="WWC18" s="343"/>
      <c r="WWD18" s="343"/>
      <c r="WWE18" s="343"/>
      <c r="WWF18" s="343"/>
      <c r="WWG18" s="343"/>
      <c r="WWH18" s="343"/>
      <c r="WWI18" s="343"/>
      <c r="WWJ18" s="343"/>
      <c r="WWK18" s="343"/>
      <c r="WWL18" s="343"/>
      <c r="WWM18" s="343"/>
      <c r="WWN18" s="343"/>
      <c r="WWO18" s="343"/>
      <c r="WWP18" s="343"/>
      <c r="WWQ18" s="343"/>
      <c r="WWR18" s="343"/>
      <c r="WWS18" s="343"/>
      <c r="WWT18" s="343"/>
      <c r="WWU18" s="343"/>
      <c r="WWV18" s="343"/>
      <c r="WWW18" s="343"/>
      <c r="WWX18" s="343"/>
      <c r="WWY18" s="343"/>
      <c r="WWZ18" s="343"/>
      <c r="WXA18" s="343"/>
      <c r="WXB18" s="343"/>
      <c r="WXC18" s="343"/>
      <c r="WXD18" s="343"/>
      <c r="WXE18" s="343"/>
      <c r="WXF18" s="343"/>
      <c r="WXG18" s="343"/>
      <c r="WXH18" s="343"/>
      <c r="WXI18" s="343"/>
      <c r="WXJ18" s="343"/>
      <c r="WXK18" s="343"/>
      <c r="WXL18" s="343"/>
      <c r="WXM18" s="343"/>
      <c r="WXN18" s="343"/>
      <c r="WXO18" s="343"/>
      <c r="WXP18" s="343"/>
      <c r="WXQ18" s="343"/>
      <c r="WXR18" s="343"/>
      <c r="WXS18" s="343"/>
      <c r="WXT18" s="343"/>
      <c r="WXU18" s="343"/>
      <c r="WXV18" s="343"/>
      <c r="WXW18" s="343"/>
      <c r="WXX18" s="343"/>
      <c r="WXY18" s="343"/>
      <c r="WXZ18" s="343"/>
      <c r="WYA18" s="343"/>
      <c r="WYB18" s="343"/>
      <c r="WYC18" s="343"/>
      <c r="WYD18" s="343"/>
      <c r="WYE18" s="343"/>
      <c r="WYF18" s="343"/>
      <c r="WYG18" s="343"/>
      <c r="WYH18" s="343"/>
      <c r="WYI18" s="343"/>
      <c r="WYJ18" s="343"/>
      <c r="WYK18" s="343"/>
      <c r="WYL18" s="343"/>
      <c r="WYM18" s="343"/>
      <c r="WYN18" s="343"/>
      <c r="WYO18" s="343"/>
      <c r="WYP18" s="343"/>
      <c r="WYQ18" s="343"/>
      <c r="WYR18" s="343"/>
      <c r="WYS18" s="343"/>
      <c r="WYT18" s="343"/>
      <c r="WYU18" s="343"/>
      <c r="WYV18" s="343"/>
      <c r="WYW18" s="343"/>
      <c r="WYX18" s="343"/>
      <c r="WYY18" s="343"/>
      <c r="WYZ18" s="343"/>
      <c r="WZA18" s="343"/>
      <c r="WZB18" s="343"/>
      <c r="WZC18" s="343"/>
      <c r="WZD18" s="343"/>
      <c r="WZE18" s="343"/>
      <c r="WZF18" s="343"/>
      <c r="WZG18" s="343"/>
      <c r="WZH18" s="343"/>
      <c r="WZI18" s="343"/>
      <c r="WZJ18" s="343"/>
      <c r="WZK18" s="343"/>
      <c r="WZL18" s="343"/>
      <c r="WZM18" s="343"/>
      <c r="WZN18" s="343"/>
      <c r="WZO18" s="343"/>
      <c r="WZP18" s="343"/>
      <c r="WZQ18" s="343"/>
      <c r="WZR18" s="343"/>
      <c r="WZS18" s="343"/>
      <c r="WZT18" s="343"/>
      <c r="WZU18" s="343"/>
      <c r="WZV18" s="343"/>
      <c r="WZW18" s="343"/>
      <c r="WZX18" s="343"/>
      <c r="WZY18" s="343"/>
      <c r="WZZ18" s="343"/>
      <c r="XAA18" s="343"/>
      <c r="XAB18" s="343"/>
      <c r="XAC18" s="343"/>
      <c r="XAD18" s="343"/>
      <c r="XAE18" s="343"/>
      <c r="XAF18" s="343"/>
      <c r="XAG18" s="343"/>
      <c r="XAH18" s="343"/>
      <c r="XAI18" s="343"/>
      <c r="XAJ18" s="343"/>
      <c r="XAK18" s="343"/>
      <c r="XAL18" s="343"/>
      <c r="XAM18" s="343"/>
      <c r="XAN18" s="343"/>
      <c r="XAO18" s="343"/>
      <c r="XAP18" s="343"/>
      <c r="XAQ18" s="343"/>
      <c r="XAR18" s="343"/>
      <c r="XAS18" s="343"/>
      <c r="XAT18" s="343"/>
      <c r="XAU18" s="343"/>
      <c r="XAV18" s="343"/>
      <c r="XAW18" s="343"/>
      <c r="XAX18" s="343"/>
      <c r="XAY18" s="343"/>
      <c r="XAZ18" s="343"/>
      <c r="XBA18" s="343"/>
      <c r="XBB18" s="343"/>
      <c r="XBC18" s="343"/>
      <c r="XBD18" s="343"/>
      <c r="XBE18" s="343"/>
      <c r="XBF18" s="343"/>
      <c r="XBG18" s="343"/>
      <c r="XBH18" s="343"/>
      <c r="XBI18" s="343"/>
      <c r="XBJ18" s="343"/>
      <c r="XBK18" s="343"/>
      <c r="XBL18" s="343"/>
      <c r="XBM18" s="343"/>
      <c r="XBN18" s="343"/>
      <c r="XBO18" s="343"/>
      <c r="XBP18" s="343"/>
      <c r="XBQ18" s="343"/>
      <c r="XBR18" s="343"/>
      <c r="XBS18" s="343"/>
      <c r="XBT18" s="343"/>
      <c r="XBU18" s="343"/>
      <c r="XBV18" s="343"/>
      <c r="XBW18" s="343"/>
      <c r="XBX18" s="343"/>
      <c r="XBY18" s="343"/>
      <c r="XBZ18" s="343"/>
      <c r="XCA18" s="343"/>
      <c r="XCB18" s="343"/>
      <c r="XCC18" s="343"/>
      <c r="XCD18" s="343"/>
      <c r="XCE18" s="343"/>
      <c r="XCF18" s="343"/>
      <c r="XCG18" s="343"/>
      <c r="XCH18" s="343"/>
      <c r="XCI18" s="343"/>
      <c r="XCJ18" s="343"/>
      <c r="XCK18" s="343"/>
      <c r="XCL18" s="343"/>
      <c r="XCM18" s="343"/>
      <c r="XCN18" s="343"/>
      <c r="XCO18" s="343"/>
      <c r="XCP18" s="343"/>
      <c r="XCQ18" s="343"/>
      <c r="XCR18" s="343"/>
      <c r="XCS18" s="343"/>
      <c r="XCT18" s="343"/>
      <c r="XCU18" s="343"/>
      <c r="XCV18" s="343"/>
      <c r="XCW18" s="343"/>
      <c r="XCX18" s="343"/>
      <c r="XCY18" s="343"/>
      <c r="XCZ18" s="343"/>
      <c r="XDA18" s="343"/>
      <c r="XDB18" s="343"/>
      <c r="XDC18" s="343"/>
      <c r="XDD18" s="343"/>
      <c r="XDE18" s="343"/>
      <c r="XDF18" s="343"/>
      <c r="XDG18" s="343"/>
      <c r="XDH18" s="343"/>
      <c r="XDI18" s="343"/>
      <c r="XDJ18" s="343"/>
      <c r="XDK18" s="343"/>
      <c r="XDL18" s="343"/>
      <c r="XDM18" s="343"/>
      <c r="XDN18" s="343"/>
      <c r="XDO18" s="343"/>
      <c r="XDP18" s="343"/>
      <c r="XDQ18" s="343"/>
      <c r="XDR18" s="343"/>
      <c r="XDS18" s="343"/>
      <c r="XDT18" s="343"/>
      <c r="XDU18" s="343"/>
      <c r="XDV18" s="343"/>
      <c r="XDW18" s="343"/>
      <c r="XDX18" s="343"/>
      <c r="XDY18" s="343"/>
      <c r="XDZ18" s="343"/>
      <c r="XEA18" s="343"/>
      <c r="XEB18" s="343"/>
      <c r="XEC18" s="343"/>
      <c r="XED18" s="343"/>
      <c r="XEE18" s="343"/>
      <c r="XEF18" s="343"/>
      <c r="XEG18" s="343"/>
      <c r="XEH18" s="343"/>
      <c r="XEI18" s="343"/>
      <c r="XEJ18" s="343"/>
      <c r="XEK18" s="343"/>
      <c r="XEL18" s="343"/>
      <c r="XEM18" s="343"/>
      <c r="XEN18" s="343"/>
      <c r="XEO18" s="343"/>
      <c r="XEP18" s="343"/>
      <c r="XEQ18" s="343"/>
      <c r="XER18" s="343"/>
      <c r="XES18" s="343"/>
      <c r="XET18" s="343"/>
      <c r="XEU18" s="343"/>
      <c r="XEV18" s="343"/>
      <c r="XEW18" s="343"/>
      <c r="XEX18" s="343"/>
      <c r="XEY18" s="343"/>
      <c r="XEZ18" s="343"/>
      <c r="XFA18" s="343"/>
      <c r="XFB18" s="343"/>
      <c r="XFC18" s="343"/>
      <c r="XFD18" s="343"/>
    </row>
    <row r="19" spans="1:16384">
      <c r="A19" s="9"/>
      <c r="B19" s="9"/>
      <c r="C19" s="9">
        <v>3</v>
      </c>
      <c r="D19" s="9"/>
      <c r="E19" s="9" t="s">
        <v>17</v>
      </c>
      <c r="F19" s="9" t="s">
        <v>14</v>
      </c>
      <c r="G19" s="9" t="s">
        <v>19</v>
      </c>
      <c r="H19" s="9" t="s">
        <v>28</v>
      </c>
      <c r="I19" s="9" t="s">
        <v>24</v>
      </c>
      <c r="J19" s="9">
        <v>4</v>
      </c>
      <c r="K19" s="9"/>
      <c r="L19" s="9"/>
      <c r="M19" s="9"/>
      <c r="N19" s="9"/>
      <c r="O19" s="9"/>
      <c r="P19" s="341" t="s">
        <v>291</v>
      </c>
      <c r="Q19" s="394" t="s">
        <v>290</v>
      </c>
      <c r="R19" s="9"/>
      <c r="S19" s="9"/>
      <c r="T19" s="9"/>
      <c r="U19" s="9"/>
      <c r="V19" s="9"/>
      <c r="W19" s="9"/>
      <c r="X19" s="714" t="s">
        <v>1380</v>
      </c>
      <c r="Y19" s="717" t="s">
        <v>1388</v>
      </c>
      <c r="Z19" s="716" t="s">
        <v>1386</v>
      </c>
    </row>
    <row r="20" spans="1:16384">
      <c r="A20" s="9"/>
      <c r="B20" s="9"/>
      <c r="C20" s="9">
        <v>4</v>
      </c>
      <c r="D20" s="9"/>
      <c r="E20" s="9" t="s">
        <v>17</v>
      </c>
      <c r="F20" s="9" t="s">
        <v>14</v>
      </c>
      <c r="G20" s="9" t="s">
        <v>19</v>
      </c>
      <c r="H20" s="9" t="s">
        <v>28</v>
      </c>
      <c r="I20" s="9" t="s">
        <v>24</v>
      </c>
      <c r="J20" s="9">
        <v>3</v>
      </c>
      <c r="K20" s="9"/>
      <c r="L20" s="9"/>
      <c r="M20" s="9"/>
      <c r="N20" s="9"/>
      <c r="O20" s="9"/>
      <c r="P20" s="341" t="s">
        <v>291</v>
      </c>
      <c r="Q20" s="394" t="s">
        <v>290</v>
      </c>
      <c r="R20" s="9"/>
      <c r="S20" s="9"/>
      <c r="T20" s="9"/>
      <c r="U20" s="9"/>
      <c r="V20" s="9"/>
      <c r="W20" s="9"/>
      <c r="X20" s="714" t="s">
        <v>1380</v>
      </c>
      <c r="Y20" s="717" t="s">
        <v>1388</v>
      </c>
      <c r="Z20" s="716" t="s">
        <v>1386</v>
      </c>
    </row>
    <row r="21" spans="1:16384">
      <c r="A21" s="9"/>
      <c r="B21" s="9"/>
      <c r="C21" s="9"/>
      <c r="D21" s="9"/>
      <c r="E21" s="9" t="s">
        <v>17</v>
      </c>
      <c r="F21" s="9" t="s">
        <v>15</v>
      </c>
      <c r="G21" s="9" t="s">
        <v>19</v>
      </c>
      <c r="H21" s="9" t="s">
        <v>28</v>
      </c>
      <c r="I21" s="9" t="s">
        <v>24</v>
      </c>
      <c r="J21" s="9">
        <v>3</v>
      </c>
      <c r="K21" s="9"/>
      <c r="L21" s="9"/>
      <c r="M21" s="9"/>
      <c r="N21" s="9"/>
      <c r="O21" s="9"/>
      <c r="P21" s="341" t="s">
        <v>291</v>
      </c>
      <c r="Q21" s="394" t="s">
        <v>290</v>
      </c>
      <c r="R21" s="9"/>
      <c r="S21" s="9"/>
      <c r="T21" s="9"/>
      <c r="U21" s="9"/>
      <c r="V21" s="9"/>
      <c r="W21" s="9"/>
      <c r="X21" s="714" t="s">
        <v>1380</v>
      </c>
      <c r="Y21" s="717" t="s">
        <v>1388</v>
      </c>
      <c r="Z21" s="716" t="s">
        <v>1386</v>
      </c>
    </row>
    <row r="22" spans="1:16384">
      <c r="A22" s="9"/>
      <c r="B22" s="9"/>
      <c r="C22" s="9">
        <v>5</v>
      </c>
      <c r="D22" s="9"/>
      <c r="E22" s="9" t="s">
        <v>17</v>
      </c>
      <c r="F22" s="9" t="s">
        <v>14</v>
      </c>
      <c r="G22" s="9" t="s">
        <v>19</v>
      </c>
      <c r="H22" s="9" t="s">
        <v>28</v>
      </c>
      <c r="I22" s="9" t="s">
        <v>24</v>
      </c>
      <c r="J22" s="9">
        <v>4</v>
      </c>
      <c r="K22" s="9"/>
      <c r="L22" s="9"/>
      <c r="M22" s="9"/>
      <c r="N22" s="9"/>
      <c r="O22" s="9"/>
      <c r="P22" s="341" t="s">
        <v>291</v>
      </c>
      <c r="Q22" s="394" t="s">
        <v>290</v>
      </c>
      <c r="R22" s="9"/>
      <c r="S22" s="9"/>
      <c r="T22" s="9"/>
      <c r="U22" s="9"/>
      <c r="V22" s="9"/>
      <c r="W22" s="9"/>
      <c r="X22" s="714" t="s">
        <v>1380</v>
      </c>
      <c r="Y22" s="717" t="s">
        <v>1388</v>
      </c>
      <c r="Z22" s="716" t="s">
        <v>1386</v>
      </c>
    </row>
    <row r="23" spans="1:16384">
      <c r="A23" s="9"/>
      <c r="B23" s="9"/>
      <c r="C23" s="9">
        <v>6</v>
      </c>
      <c r="D23" s="9"/>
      <c r="E23" s="9" t="s">
        <v>18</v>
      </c>
      <c r="F23" s="9" t="s">
        <v>15</v>
      </c>
      <c r="G23" s="9" t="s">
        <v>19</v>
      </c>
      <c r="H23" s="9" t="s">
        <v>28</v>
      </c>
      <c r="I23" s="9" t="s">
        <v>24</v>
      </c>
      <c r="J23" s="9">
        <v>4</v>
      </c>
      <c r="K23" s="9"/>
      <c r="L23" s="9"/>
      <c r="M23" s="9"/>
      <c r="N23" s="9"/>
      <c r="O23" s="9"/>
      <c r="P23" s="341" t="s">
        <v>291</v>
      </c>
      <c r="Q23" s="394" t="s">
        <v>290</v>
      </c>
      <c r="R23" s="9"/>
      <c r="S23" s="9"/>
      <c r="T23" s="9"/>
      <c r="U23" s="9"/>
      <c r="V23" s="9"/>
      <c r="W23" s="9"/>
      <c r="X23" s="714" t="s">
        <v>1380</v>
      </c>
      <c r="Y23" s="717" t="s">
        <v>1388</v>
      </c>
      <c r="Z23" s="716" t="s">
        <v>1386</v>
      </c>
    </row>
    <row r="24" spans="1:16384">
      <c r="A24" s="9"/>
      <c r="B24" s="9"/>
      <c r="C24" s="9">
        <v>7</v>
      </c>
      <c r="D24" s="9"/>
      <c r="E24" s="9" t="s">
        <v>17</v>
      </c>
      <c r="F24" s="9" t="s">
        <v>14</v>
      </c>
      <c r="G24" s="9" t="s">
        <v>19</v>
      </c>
      <c r="H24" s="9" t="s">
        <v>28</v>
      </c>
      <c r="I24" s="9" t="s">
        <v>24</v>
      </c>
      <c r="J24" s="9">
        <v>4</v>
      </c>
      <c r="K24" s="9"/>
      <c r="L24" s="9"/>
      <c r="M24" s="9" t="s">
        <v>50</v>
      </c>
      <c r="N24" s="9"/>
      <c r="O24" s="9"/>
      <c r="P24" s="341" t="s">
        <v>291</v>
      </c>
      <c r="Q24" s="394" t="s">
        <v>290</v>
      </c>
      <c r="R24" s="9"/>
      <c r="S24" s="9"/>
      <c r="T24" s="9"/>
      <c r="U24" s="9"/>
      <c r="V24" s="9"/>
      <c r="W24" s="9"/>
      <c r="X24" s="714" t="s">
        <v>1380</v>
      </c>
      <c r="Y24" s="717" t="s">
        <v>1388</v>
      </c>
      <c r="Z24" s="716" t="s">
        <v>1386</v>
      </c>
    </row>
    <row r="25" spans="1:16384">
      <c r="A25" s="9"/>
      <c r="B25" s="9"/>
      <c r="C25" s="9">
        <v>8</v>
      </c>
      <c r="D25" s="9"/>
      <c r="E25" s="9" t="s">
        <v>18</v>
      </c>
      <c r="F25" s="9" t="s">
        <v>14</v>
      </c>
      <c r="G25" s="9" t="s">
        <v>19</v>
      </c>
      <c r="H25" s="9" t="s">
        <v>28</v>
      </c>
      <c r="I25" s="9" t="s">
        <v>24</v>
      </c>
      <c r="J25" s="9">
        <v>4</v>
      </c>
      <c r="K25" s="9"/>
      <c r="L25" s="9"/>
      <c r="M25" s="9"/>
      <c r="N25" s="9"/>
      <c r="O25" s="9"/>
      <c r="P25" s="395" t="s">
        <v>286</v>
      </c>
      <c r="Q25" s="394" t="s">
        <v>290</v>
      </c>
      <c r="R25" s="9"/>
      <c r="S25" s="9"/>
      <c r="T25" s="9"/>
      <c r="U25" s="9"/>
      <c r="V25" s="9"/>
      <c r="W25" s="9"/>
      <c r="X25" s="714" t="s">
        <v>1380</v>
      </c>
      <c r="Y25" s="717" t="s">
        <v>1388</v>
      </c>
      <c r="Z25" s="716" t="s">
        <v>1386</v>
      </c>
    </row>
    <row r="26" spans="1:16384">
      <c r="A26" s="9"/>
      <c r="B26" s="9"/>
      <c r="C26" s="9"/>
      <c r="D26" s="9"/>
      <c r="E26" s="9" t="s">
        <v>18</v>
      </c>
      <c r="F26" s="9" t="s">
        <v>15</v>
      </c>
      <c r="G26" s="9" t="s">
        <v>19</v>
      </c>
      <c r="H26" s="9" t="s">
        <v>28</v>
      </c>
      <c r="I26" s="9" t="s">
        <v>24</v>
      </c>
      <c r="J26" s="9">
        <v>4</v>
      </c>
      <c r="K26" s="9"/>
      <c r="L26" s="9"/>
      <c r="M26" s="9"/>
      <c r="N26" s="9"/>
      <c r="O26" s="9"/>
      <c r="P26" s="395" t="s">
        <v>286</v>
      </c>
      <c r="Q26" s="394" t="s">
        <v>290</v>
      </c>
      <c r="R26" s="9"/>
      <c r="S26" s="9"/>
      <c r="T26" s="9"/>
      <c r="U26" s="9"/>
      <c r="V26" s="9"/>
      <c r="W26" s="9"/>
      <c r="X26" s="714" t="s">
        <v>1380</v>
      </c>
      <c r="Y26" s="717" t="s">
        <v>1388</v>
      </c>
      <c r="Z26" s="716" t="s">
        <v>1386</v>
      </c>
    </row>
    <row r="27" spans="1:16384">
      <c r="A27" s="9"/>
      <c r="B27" s="9"/>
      <c r="C27" s="9">
        <v>9</v>
      </c>
      <c r="D27" s="9"/>
      <c r="E27" s="9" t="s">
        <v>18</v>
      </c>
      <c r="F27" s="9" t="s">
        <v>15</v>
      </c>
      <c r="G27" s="9" t="s">
        <v>19</v>
      </c>
      <c r="H27" s="9" t="s">
        <v>28</v>
      </c>
      <c r="I27" s="9" t="s">
        <v>24</v>
      </c>
      <c r="J27" s="9">
        <v>4</v>
      </c>
      <c r="K27" s="9"/>
      <c r="L27" s="9"/>
      <c r="M27" s="9"/>
      <c r="N27" s="9"/>
      <c r="O27" s="9"/>
      <c r="P27" s="395" t="s">
        <v>286</v>
      </c>
      <c r="Q27" s="394" t="s">
        <v>290</v>
      </c>
      <c r="R27" s="9"/>
      <c r="S27" s="9"/>
      <c r="T27" s="9"/>
      <c r="U27" s="9"/>
      <c r="V27" s="9"/>
      <c r="W27" s="9"/>
      <c r="X27" s="714" t="s">
        <v>1380</v>
      </c>
      <c r="Y27" s="717" t="s">
        <v>1388</v>
      </c>
      <c r="Z27" s="716" t="s">
        <v>1386</v>
      </c>
    </row>
    <row r="28" spans="1:16384">
      <c r="A28" s="9"/>
      <c r="B28" s="9"/>
      <c r="C28" s="9">
        <v>10</v>
      </c>
      <c r="D28" s="9"/>
      <c r="E28" s="9" t="s">
        <v>17</v>
      </c>
      <c r="F28" s="9" t="s">
        <v>14</v>
      </c>
      <c r="G28" s="9" t="s">
        <v>19</v>
      </c>
      <c r="H28" s="9" t="s">
        <v>28</v>
      </c>
      <c r="I28" s="9" t="s">
        <v>24</v>
      </c>
      <c r="J28" s="9">
        <v>3</v>
      </c>
      <c r="K28" s="9"/>
      <c r="L28" s="9"/>
      <c r="M28" s="9"/>
      <c r="N28" s="9"/>
      <c r="O28" s="9"/>
      <c r="P28" s="395" t="s">
        <v>286</v>
      </c>
      <c r="Q28" s="394" t="s">
        <v>290</v>
      </c>
      <c r="R28" s="9"/>
      <c r="S28" s="9"/>
      <c r="T28" s="9"/>
      <c r="U28" s="9"/>
      <c r="V28" s="9"/>
      <c r="W28" s="9"/>
      <c r="X28" s="714" t="s">
        <v>1380</v>
      </c>
      <c r="Y28" s="717" t="s">
        <v>1388</v>
      </c>
      <c r="Z28" s="716" t="s">
        <v>1386</v>
      </c>
    </row>
    <row r="29" spans="1:16384">
      <c r="A29" s="9"/>
      <c r="B29" s="9"/>
      <c r="C29" s="9">
        <v>11</v>
      </c>
      <c r="D29" s="9"/>
      <c r="E29" s="9" t="s">
        <v>17</v>
      </c>
      <c r="F29" s="9" t="s">
        <v>14</v>
      </c>
      <c r="G29" s="9" t="s">
        <v>19</v>
      </c>
      <c r="H29" s="9" t="s">
        <v>28</v>
      </c>
      <c r="I29" s="9" t="s">
        <v>24</v>
      </c>
      <c r="J29" s="9">
        <v>3</v>
      </c>
      <c r="K29" s="9"/>
      <c r="L29" s="9"/>
      <c r="M29" s="9"/>
      <c r="N29" s="9"/>
      <c r="O29" s="9"/>
      <c r="P29" s="395" t="s">
        <v>286</v>
      </c>
      <c r="Q29" s="394" t="s">
        <v>290</v>
      </c>
      <c r="R29" s="9"/>
      <c r="S29" s="9"/>
      <c r="T29" s="9"/>
      <c r="U29" s="9"/>
      <c r="V29" s="9"/>
      <c r="W29" s="9"/>
      <c r="X29" s="714" t="s">
        <v>1380</v>
      </c>
      <c r="Y29" s="717" t="s">
        <v>1388</v>
      </c>
      <c r="Z29" s="716" t="s">
        <v>1386</v>
      </c>
    </row>
    <row r="30" spans="1:16384">
      <c r="A30" s="9"/>
      <c r="B30" s="9"/>
      <c r="C30" s="9"/>
      <c r="D30" s="9"/>
      <c r="E30" s="9" t="s">
        <v>17</v>
      </c>
      <c r="F30" s="9" t="s">
        <v>15</v>
      </c>
      <c r="G30" s="9" t="s">
        <v>19</v>
      </c>
      <c r="H30" s="9" t="s">
        <v>28</v>
      </c>
      <c r="I30" s="9" t="s">
        <v>24</v>
      </c>
      <c r="J30" s="9">
        <v>3</v>
      </c>
      <c r="K30" s="9"/>
      <c r="L30" s="9"/>
      <c r="M30" s="9"/>
      <c r="N30" s="9"/>
      <c r="O30" s="9"/>
      <c r="P30" s="395" t="s">
        <v>286</v>
      </c>
      <c r="Q30" s="394" t="s">
        <v>290</v>
      </c>
      <c r="R30" s="9"/>
      <c r="S30" s="9"/>
      <c r="T30" s="9"/>
      <c r="U30" s="9"/>
      <c r="V30" s="9"/>
      <c r="W30" s="9"/>
      <c r="X30" s="714" t="s">
        <v>1380</v>
      </c>
      <c r="Y30" s="717" t="s">
        <v>1388</v>
      </c>
      <c r="Z30" s="716" t="s">
        <v>1386</v>
      </c>
    </row>
    <row r="31" spans="1:16384">
      <c r="A31" s="9"/>
      <c r="B31" s="9"/>
      <c r="C31" s="9">
        <v>12</v>
      </c>
      <c r="D31" s="9"/>
      <c r="E31" s="9" t="s">
        <v>18</v>
      </c>
      <c r="F31" s="9" t="s">
        <v>14</v>
      </c>
      <c r="G31" s="9" t="s">
        <v>19</v>
      </c>
      <c r="H31" s="9" t="s">
        <v>28</v>
      </c>
      <c r="I31" s="9" t="s">
        <v>24</v>
      </c>
      <c r="J31" s="9">
        <v>4</v>
      </c>
      <c r="K31" s="9"/>
      <c r="L31" s="9"/>
      <c r="M31" s="9"/>
      <c r="N31" s="9"/>
      <c r="O31" s="9"/>
      <c r="P31" s="395" t="s">
        <v>286</v>
      </c>
      <c r="Q31" s="394" t="s">
        <v>290</v>
      </c>
      <c r="R31" s="9"/>
      <c r="S31" s="9"/>
      <c r="T31" s="9"/>
      <c r="U31" s="9"/>
      <c r="V31" s="9"/>
      <c r="W31" s="9"/>
      <c r="X31" s="714" t="s">
        <v>1380</v>
      </c>
      <c r="Y31" s="717" t="s">
        <v>1388</v>
      </c>
      <c r="Z31" s="716" t="s">
        <v>1386</v>
      </c>
    </row>
    <row r="32" spans="1:16384">
      <c r="A32" s="9"/>
      <c r="B32" s="9"/>
      <c r="C32" s="9">
        <v>13</v>
      </c>
      <c r="D32" s="9"/>
      <c r="E32" s="9" t="s">
        <v>17</v>
      </c>
      <c r="F32" s="9" t="s">
        <v>14</v>
      </c>
      <c r="G32" s="9" t="s">
        <v>19</v>
      </c>
      <c r="H32" s="9" t="s">
        <v>28</v>
      </c>
      <c r="I32" s="9" t="s">
        <v>24</v>
      </c>
      <c r="J32" s="9">
        <v>3</v>
      </c>
      <c r="K32" s="9"/>
      <c r="L32" s="9"/>
      <c r="M32" s="9"/>
      <c r="N32" s="9"/>
      <c r="O32" s="9"/>
      <c r="P32" s="395" t="s">
        <v>286</v>
      </c>
      <c r="Q32" s="394" t="s">
        <v>290</v>
      </c>
      <c r="R32" s="9"/>
      <c r="S32" s="9"/>
      <c r="T32" s="9"/>
      <c r="U32" s="9"/>
      <c r="V32" s="9"/>
      <c r="W32" s="9"/>
      <c r="X32" s="714" t="s">
        <v>1380</v>
      </c>
      <c r="Y32" s="717" t="s">
        <v>1388</v>
      </c>
      <c r="Z32" s="716" t="s">
        <v>1386</v>
      </c>
    </row>
    <row r="33" spans="1:26">
      <c r="A33" s="9"/>
      <c r="B33" s="9"/>
      <c r="C33" s="9"/>
      <c r="D33" s="9"/>
      <c r="E33" s="9" t="s">
        <v>18</v>
      </c>
      <c r="F33" s="9" t="s">
        <v>15</v>
      </c>
      <c r="G33" s="9" t="s">
        <v>19</v>
      </c>
      <c r="H33" s="9" t="s">
        <v>28</v>
      </c>
      <c r="I33" s="9" t="s">
        <v>24</v>
      </c>
      <c r="J33" s="9">
        <v>2</v>
      </c>
      <c r="K33" s="9"/>
      <c r="L33" s="9"/>
      <c r="M33" s="9"/>
      <c r="N33" s="9"/>
      <c r="O33" s="9"/>
      <c r="P33" s="395" t="s">
        <v>286</v>
      </c>
      <c r="Q33" s="394" t="s">
        <v>290</v>
      </c>
      <c r="R33" s="9"/>
      <c r="S33" s="9"/>
      <c r="T33" s="9"/>
      <c r="U33" s="9"/>
      <c r="V33" s="9"/>
      <c r="W33" s="9"/>
      <c r="X33" s="714" t="s">
        <v>1380</v>
      </c>
      <c r="Y33" s="717" t="s">
        <v>1388</v>
      </c>
      <c r="Z33" s="716" t="s">
        <v>1386</v>
      </c>
    </row>
    <row r="34" spans="1:26">
      <c r="A34" s="9"/>
      <c r="B34" s="9"/>
      <c r="C34" s="9">
        <v>14</v>
      </c>
      <c r="D34" s="9"/>
      <c r="E34" s="9" t="s">
        <v>17</v>
      </c>
      <c r="F34" s="9" t="s">
        <v>14</v>
      </c>
      <c r="G34" s="9" t="s">
        <v>19</v>
      </c>
      <c r="H34" s="9" t="s">
        <v>28</v>
      </c>
      <c r="I34" s="9" t="s">
        <v>24</v>
      </c>
      <c r="J34" s="9">
        <v>3</v>
      </c>
      <c r="K34" s="9"/>
      <c r="L34" s="9"/>
      <c r="M34" s="9"/>
      <c r="N34" s="9"/>
      <c r="O34" s="9"/>
      <c r="P34" s="341" t="s">
        <v>291</v>
      </c>
      <c r="Q34" s="394" t="s">
        <v>290</v>
      </c>
      <c r="R34" s="9"/>
      <c r="S34" s="9"/>
      <c r="T34" s="9"/>
      <c r="U34" s="9"/>
      <c r="V34" s="9"/>
      <c r="W34" s="9"/>
      <c r="X34" s="714" t="s">
        <v>1380</v>
      </c>
      <c r="Y34" s="717" t="s">
        <v>1388</v>
      </c>
      <c r="Z34" s="716" t="s">
        <v>1386</v>
      </c>
    </row>
    <row r="35" spans="1:26">
      <c r="A35" s="9"/>
      <c r="B35" s="9"/>
      <c r="C35" s="9"/>
      <c r="D35" s="9"/>
      <c r="E35" s="9" t="s">
        <v>17</v>
      </c>
      <c r="F35" s="9" t="s">
        <v>15</v>
      </c>
      <c r="G35" s="9" t="s">
        <v>19</v>
      </c>
      <c r="H35" s="9" t="s">
        <v>28</v>
      </c>
      <c r="I35" s="9" t="s">
        <v>24</v>
      </c>
      <c r="J35" s="9">
        <v>3</v>
      </c>
      <c r="K35" s="9"/>
      <c r="L35" s="9"/>
      <c r="M35" s="9"/>
      <c r="N35" s="9"/>
      <c r="O35" s="9"/>
      <c r="P35" s="341" t="s">
        <v>291</v>
      </c>
      <c r="Q35" s="394" t="s">
        <v>290</v>
      </c>
      <c r="R35" s="9" t="s">
        <v>986</v>
      </c>
      <c r="S35" s="9"/>
      <c r="T35" s="9"/>
      <c r="U35" s="9"/>
      <c r="V35" s="9"/>
      <c r="W35" s="9"/>
      <c r="X35" s="714" t="s">
        <v>1380</v>
      </c>
      <c r="Y35" s="717" t="s">
        <v>1388</v>
      </c>
      <c r="Z35" s="716" t="s">
        <v>1386</v>
      </c>
    </row>
    <row r="36" spans="1:26">
      <c r="A36" s="9"/>
      <c r="B36" s="9"/>
      <c r="C36" s="9">
        <v>15</v>
      </c>
      <c r="D36" s="9"/>
      <c r="E36" s="9" t="s">
        <v>18</v>
      </c>
      <c r="F36" s="9" t="s">
        <v>14</v>
      </c>
      <c r="G36" s="9" t="s">
        <v>19</v>
      </c>
      <c r="H36" s="9" t="s">
        <v>28</v>
      </c>
      <c r="I36" s="9" t="s">
        <v>24</v>
      </c>
      <c r="J36" s="9">
        <v>4</v>
      </c>
      <c r="K36" s="9"/>
      <c r="L36" s="9"/>
      <c r="M36" s="9"/>
      <c r="N36" s="9"/>
      <c r="O36" s="9"/>
      <c r="P36" s="341" t="s">
        <v>291</v>
      </c>
      <c r="Q36" s="395" t="s">
        <v>289</v>
      </c>
      <c r="R36" s="9"/>
      <c r="S36" s="9"/>
      <c r="T36" s="9"/>
      <c r="U36" s="9"/>
      <c r="V36" s="9"/>
      <c r="W36" s="9"/>
      <c r="X36" s="714" t="s">
        <v>1380</v>
      </c>
      <c r="Y36" s="717" t="s">
        <v>1388</v>
      </c>
      <c r="Z36" s="716" t="s">
        <v>1386</v>
      </c>
    </row>
    <row r="37" spans="1:26">
      <c r="A37" s="9"/>
      <c r="B37" s="9"/>
      <c r="C37" s="9"/>
      <c r="D37" s="9"/>
      <c r="E37" s="9" t="s">
        <v>18</v>
      </c>
      <c r="F37" s="9" t="s">
        <v>15</v>
      </c>
      <c r="G37" s="9" t="s">
        <v>19</v>
      </c>
      <c r="H37" s="9" t="s">
        <v>28</v>
      </c>
      <c r="I37" s="9" t="s">
        <v>24</v>
      </c>
      <c r="J37" s="9">
        <v>4</v>
      </c>
      <c r="K37" s="9"/>
      <c r="L37" s="9"/>
      <c r="M37" s="9"/>
      <c r="N37" s="9"/>
      <c r="O37" s="9"/>
      <c r="P37" s="341" t="s">
        <v>291</v>
      </c>
      <c r="Q37" s="395" t="s">
        <v>289</v>
      </c>
      <c r="R37" s="9"/>
      <c r="S37" s="9"/>
      <c r="T37" s="9"/>
      <c r="U37" s="9"/>
      <c r="V37" s="9"/>
      <c r="W37" s="9"/>
      <c r="X37" s="714" t="s">
        <v>1380</v>
      </c>
      <c r="Y37" s="717" t="s">
        <v>1388</v>
      </c>
      <c r="Z37" s="716" t="s">
        <v>1386</v>
      </c>
    </row>
    <row r="38" spans="1:26">
      <c r="A38" s="9"/>
      <c r="B38" s="9"/>
      <c r="C38" s="9">
        <v>16</v>
      </c>
      <c r="D38" s="9"/>
      <c r="E38" s="9" t="s">
        <v>18</v>
      </c>
      <c r="F38" s="9" t="s">
        <v>15</v>
      </c>
      <c r="G38" s="9" t="s">
        <v>19</v>
      </c>
      <c r="H38" s="9" t="s">
        <v>28</v>
      </c>
      <c r="I38" s="9" t="s">
        <v>24</v>
      </c>
      <c r="J38" s="9">
        <v>4</v>
      </c>
      <c r="K38" s="9"/>
      <c r="L38" s="9"/>
      <c r="M38" s="9"/>
      <c r="N38" s="9"/>
      <c r="O38" s="9"/>
      <c r="P38" s="341" t="s">
        <v>291</v>
      </c>
      <c r="Q38" s="393" t="s">
        <v>288</v>
      </c>
      <c r="R38" s="9"/>
      <c r="S38" s="9"/>
      <c r="T38" s="9"/>
      <c r="U38" s="9"/>
      <c r="V38" s="9"/>
      <c r="W38" s="9"/>
      <c r="X38" s="714" t="s">
        <v>1380</v>
      </c>
      <c r="Y38" s="717" t="s">
        <v>1388</v>
      </c>
      <c r="Z38" s="716" t="s">
        <v>1386</v>
      </c>
    </row>
    <row r="39" spans="1:26">
      <c r="A39" s="9"/>
      <c r="B39" s="9"/>
      <c r="C39" s="9"/>
      <c r="D39" s="9"/>
      <c r="E39" s="9" t="s">
        <v>18</v>
      </c>
      <c r="F39" s="9" t="s">
        <v>14</v>
      </c>
      <c r="G39" s="9" t="s">
        <v>20</v>
      </c>
      <c r="H39" s="9" t="s">
        <v>304</v>
      </c>
      <c r="I39" s="9" t="s">
        <v>24</v>
      </c>
      <c r="J39" s="9">
        <v>4</v>
      </c>
      <c r="K39" s="9"/>
      <c r="L39" s="9"/>
      <c r="M39" s="9"/>
      <c r="N39" s="9"/>
      <c r="O39" s="9"/>
      <c r="P39" s="341" t="s">
        <v>291</v>
      </c>
      <c r="Q39" s="393" t="s">
        <v>288</v>
      </c>
      <c r="R39" s="9"/>
      <c r="S39" s="9"/>
      <c r="T39" s="9"/>
      <c r="U39" s="9"/>
      <c r="V39" s="9"/>
      <c r="W39" s="9"/>
      <c r="X39" s="714" t="s">
        <v>1380</v>
      </c>
      <c r="Y39" s="717" t="s">
        <v>1388</v>
      </c>
      <c r="Z39" s="716" t="s">
        <v>1386</v>
      </c>
    </row>
    <row r="40" spans="1:26">
      <c r="A40" s="9"/>
      <c r="B40" s="9"/>
      <c r="C40" s="9">
        <v>17</v>
      </c>
      <c r="D40" s="9"/>
      <c r="E40" s="9" t="s">
        <v>18</v>
      </c>
      <c r="F40" s="9" t="s">
        <v>14</v>
      </c>
      <c r="G40" s="9" t="s">
        <v>22</v>
      </c>
      <c r="H40" s="9" t="s">
        <v>28</v>
      </c>
      <c r="I40" s="9" t="s">
        <v>24</v>
      </c>
      <c r="J40" s="9">
        <v>4</v>
      </c>
      <c r="K40" s="9"/>
      <c r="L40" s="9"/>
      <c r="M40" s="9"/>
      <c r="N40" s="9"/>
      <c r="O40" s="9"/>
      <c r="P40" s="341" t="s">
        <v>291</v>
      </c>
      <c r="Q40" s="393" t="s">
        <v>288</v>
      </c>
      <c r="R40" s="9"/>
      <c r="S40" s="9"/>
      <c r="T40" s="9"/>
      <c r="U40" s="9"/>
      <c r="V40" s="9"/>
      <c r="W40" s="9"/>
      <c r="X40" s="714" t="s">
        <v>1380</v>
      </c>
      <c r="Y40" s="717" t="s">
        <v>1388</v>
      </c>
      <c r="Z40" s="716" t="s">
        <v>1386</v>
      </c>
    </row>
    <row r="41" spans="1:26">
      <c r="A41" s="9"/>
      <c r="B41" s="9"/>
      <c r="C41" s="9"/>
      <c r="D41" s="9"/>
      <c r="E41" s="9" t="s">
        <v>18</v>
      </c>
      <c r="F41" s="9" t="s">
        <v>15</v>
      </c>
      <c r="G41" s="9" t="s">
        <v>22</v>
      </c>
      <c r="H41" s="9" t="s">
        <v>28</v>
      </c>
      <c r="I41" s="9" t="s">
        <v>24</v>
      </c>
      <c r="J41" s="9">
        <v>4</v>
      </c>
      <c r="K41" s="9"/>
      <c r="L41" s="9"/>
      <c r="M41" s="9"/>
      <c r="N41" s="9"/>
      <c r="O41" s="9"/>
      <c r="P41" s="341" t="s">
        <v>291</v>
      </c>
      <c r="Q41" s="393" t="s">
        <v>288</v>
      </c>
      <c r="R41" s="9" t="s">
        <v>985</v>
      </c>
      <c r="S41" s="9"/>
      <c r="T41" s="9"/>
      <c r="U41" s="9"/>
      <c r="V41" s="9"/>
      <c r="W41" s="9"/>
      <c r="X41" s="714" t="s">
        <v>1380</v>
      </c>
      <c r="Y41" s="717" t="s">
        <v>1388</v>
      </c>
      <c r="Z41" s="716" t="s">
        <v>1386</v>
      </c>
    </row>
    <row r="42" spans="1:26" s="346" customFormat="1">
      <c r="A42" s="9"/>
      <c r="B42" s="9"/>
      <c r="C42" s="9">
        <v>18</v>
      </c>
      <c r="D42" s="9"/>
      <c r="E42" s="9" t="s">
        <v>17</v>
      </c>
      <c r="F42" s="9" t="s">
        <v>14</v>
      </c>
      <c r="G42" s="9" t="s">
        <v>19</v>
      </c>
      <c r="H42" s="9" t="s">
        <v>28</v>
      </c>
      <c r="I42" s="9" t="s">
        <v>24</v>
      </c>
      <c r="J42" s="9">
        <v>4</v>
      </c>
      <c r="K42" s="9"/>
      <c r="L42" s="9"/>
      <c r="M42" s="9"/>
      <c r="N42" s="9"/>
      <c r="O42" s="9"/>
      <c r="P42" s="341" t="s">
        <v>291</v>
      </c>
      <c r="Q42" s="393" t="s">
        <v>288</v>
      </c>
      <c r="R42" s="9"/>
      <c r="S42" s="9"/>
      <c r="T42" s="9"/>
      <c r="U42" s="9"/>
      <c r="V42" s="9"/>
      <c r="W42" s="9"/>
      <c r="X42" s="714" t="s">
        <v>1380</v>
      </c>
      <c r="Y42" s="717" t="s">
        <v>1388</v>
      </c>
      <c r="Z42" s="716" t="s">
        <v>1386</v>
      </c>
    </row>
    <row r="43" spans="1:26">
      <c r="A43" s="9"/>
      <c r="B43" s="9"/>
      <c r="C43" s="9"/>
      <c r="D43" s="9"/>
      <c r="E43" s="9" t="s">
        <v>17</v>
      </c>
      <c r="F43" s="9" t="s">
        <v>15</v>
      </c>
      <c r="G43" s="9" t="s">
        <v>19</v>
      </c>
      <c r="H43" s="9" t="s">
        <v>28</v>
      </c>
      <c r="I43" s="9" t="s">
        <v>24</v>
      </c>
      <c r="J43" s="9">
        <v>4</v>
      </c>
      <c r="K43" s="9"/>
      <c r="L43" s="9"/>
      <c r="M43" s="9"/>
      <c r="N43" s="9"/>
      <c r="O43" s="9"/>
      <c r="P43" s="341" t="s">
        <v>291</v>
      </c>
      <c r="Q43" s="393" t="s">
        <v>288</v>
      </c>
      <c r="R43" s="9"/>
      <c r="S43" s="9"/>
      <c r="T43" s="9"/>
      <c r="U43" s="9"/>
      <c r="V43" s="9"/>
      <c r="W43" s="9"/>
      <c r="X43" s="714" t="s">
        <v>1380</v>
      </c>
      <c r="Y43" s="717" t="s">
        <v>1388</v>
      </c>
      <c r="Z43" s="716" t="s">
        <v>1386</v>
      </c>
    </row>
    <row r="44" spans="1:26">
      <c r="A44" s="9"/>
      <c r="B44" s="9"/>
      <c r="C44" s="9">
        <v>19</v>
      </c>
      <c r="D44" s="9"/>
      <c r="E44" s="9" t="s">
        <v>18</v>
      </c>
      <c r="F44" s="9" t="s">
        <v>14</v>
      </c>
      <c r="G44" s="9" t="s">
        <v>19</v>
      </c>
      <c r="H44" s="9" t="s">
        <v>28</v>
      </c>
      <c r="I44" s="9" t="s">
        <v>24</v>
      </c>
      <c r="J44" s="9">
        <v>4</v>
      </c>
      <c r="K44" s="9"/>
      <c r="L44" s="9"/>
      <c r="M44" s="9"/>
      <c r="N44" s="9"/>
      <c r="O44" s="9"/>
      <c r="P44" s="341" t="s">
        <v>291</v>
      </c>
      <c r="Q44" s="393" t="s">
        <v>288</v>
      </c>
      <c r="R44" s="9"/>
      <c r="S44" s="9"/>
      <c r="T44" s="9"/>
      <c r="U44" s="9"/>
      <c r="V44" s="9"/>
      <c r="W44" s="9"/>
      <c r="X44" s="714" t="s">
        <v>1380</v>
      </c>
      <c r="Y44" s="717" t="s">
        <v>1388</v>
      </c>
      <c r="Z44" s="716" t="s">
        <v>1386</v>
      </c>
    </row>
    <row r="45" spans="1:26">
      <c r="A45" s="9"/>
      <c r="B45" s="9"/>
      <c r="C45" s="9"/>
      <c r="D45" s="9"/>
      <c r="E45" s="9" t="s">
        <v>18</v>
      </c>
      <c r="F45" s="9" t="s">
        <v>15</v>
      </c>
      <c r="G45" s="9" t="s">
        <v>19</v>
      </c>
      <c r="H45" s="9" t="s">
        <v>28</v>
      </c>
      <c r="I45" s="9" t="s">
        <v>24</v>
      </c>
      <c r="J45" s="9">
        <v>4</v>
      </c>
      <c r="K45" s="9"/>
      <c r="L45" s="9"/>
      <c r="M45" s="9"/>
      <c r="N45" s="9"/>
      <c r="O45" s="9"/>
      <c r="P45" s="341" t="s">
        <v>291</v>
      </c>
      <c r="Q45" s="393" t="s">
        <v>288</v>
      </c>
      <c r="R45" s="9"/>
      <c r="S45" s="9"/>
      <c r="T45" s="9"/>
      <c r="U45" s="9"/>
      <c r="V45" s="9"/>
      <c r="W45" s="9"/>
      <c r="X45" s="714" t="s">
        <v>1380</v>
      </c>
      <c r="Y45" s="717" t="s">
        <v>1388</v>
      </c>
      <c r="Z45" s="716" t="s">
        <v>1386</v>
      </c>
    </row>
    <row r="46" spans="1:26">
      <c r="A46" s="9"/>
      <c r="B46" s="9"/>
      <c r="C46" s="9">
        <v>20</v>
      </c>
      <c r="D46" s="9"/>
      <c r="E46" s="9" t="s">
        <v>18</v>
      </c>
      <c r="F46" s="9" t="s">
        <v>14</v>
      </c>
      <c r="G46" s="9" t="s">
        <v>19</v>
      </c>
      <c r="H46" s="9" t="s">
        <v>28</v>
      </c>
      <c r="I46" s="9" t="s">
        <v>24</v>
      </c>
      <c r="J46" s="9">
        <v>3</v>
      </c>
      <c r="K46" s="9"/>
      <c r="L46" s="9"/>
      <c r="M46" s="9"/>
      <c r="N46" s="9"/>
      <c r="O46" s="9"/>
      <c r="P46" s="341" t="s">
        <v>291</v>
      </c>
      <c r="Q46" s="393" t="s">
        <v>288</v>
      </c>
      <c r="R46" s="9"/>
      <c r="S46" s="9"/>
      <c r="T46" s="9"/>
      <c r="U46" s="9"/>
      <c r="V46" s="9"/>
      <c r="W46" s="9"/>
      <c r="X46" s="714" t="s">
        <v>1380</v>
      </c>
      <c r="Y46" s="717" t="s">
        <v>1388</v>
      </c>
      <c r="Z46" s="716" t="s">
        <v>1386</v>
      </c>
    </row>
    <row r="47" spans="1:26">
      <c r="A47" s="9"/>
      <c r="B47" s="9"/>
      <c r="C47" s="9"/>
      <c r="D47" s="9"/>
      <c r="E47" s="9" t="s">
        <v>18</v>
      </c>
      <c r="F47" s="9" t="s">
        <v>15</v>
      </c>
      <c r="G47" s="9" t="s">
        <v>19</v>
      </c>
      <c r="H47" s="9" t="s">
        <v>28</v>
      </c>
      <c r="I47" s="9" t="s">
        <v>24</v>
      </c>
      <c r="J47" s="9">
        <v>4</v>
      </c>
      <c r="K47" s="9"/>
      <c r="L47" s="9"/>
      <c r="M47" s="9"/>
      <c r="N47" s="9"/>
      <c r="O47" s="9"/>
      <c r="P47" s="341" t="s">
        <v>291</v>
      </c>
      <c r="Q47" s="393" t="s">
        <v>288</v>
      </c>
      <c r="R47" s="9"/>
      <c r="S47" s="9"/>
      <c r="T47" s="9"/>
      <c r="U47" s="9"/>
      <c r="V47" s="9"/>
      <c r="W47" s="9"/>
      <c r="X47" s="714" t="s">
        <v>1380</v>
      </c>
      <c r="Y47" s="717" t="s">
        <v>1388</v>
      </c>
      <c r="Z47" s="716" t="s">
        <v>1386</v>
      </c>
    </row>
    <row r="48" spans="1:26">
      <c r="A48" s="9"/>
      <c r="B48" s="9"/>
      <c r="C48" s="9">
        <v>21</v>
      </c>
      <c r="D48" s="9"/>
      <c r="E48" s="9" t="s">
        <v>18</v>
      </c>
      <c r="F48" s="9" t="s">
        <v>14</v>
      </c>
      <c r="G48" s="9" t="s">
        <v>20</v>
      </c>
      <c r="H48" s="9" t="s">
        <v>29</v>
      </c>
      <c r="I48" s="9" t="s">
        <v>24</v>
      </c>
      <c r="J48" s="9">
        <v>4</v>
      </c>
      <c r="K48" s="9"/>
      <c r="L48" s="9"/>
      <c r="M48" s="9"/>
      <c r="N48" s="9"/>
      <c r="O48" s="9"/>
      <c r="P48" s="341" t="s">
        <v>291</v>
      </c>
      <c r="Q48" s="393" t="s">
        <v>288</v>
      </c>
      <c r="R48" s="9"/>
      <c r="S48" s="9"/>
      <c r="T48" s="9"/>
      <c r="U48" s="9"/>
      <c r="V48" s="9"/>
      <c r="W48" s="9"/>
      <c r="X48" s="714" t="s">
        <v>1380</v>
      </c>
      <c r="Y48" s="717" t="s">
        <v>1388</v>
      </c>
      <c r="Z48" s="716" t="s">
        <v>1386</v>
      </c>
    </row>
    <row r="49" spans="1:26">
      <c r="A49" s="9"/>
      <c r="B49" s="9"/>
      <c r="C49" s="9"/>
      <c r="D49" s="9"/>
      <c r="E49" s="9" t="s">
        <v>18</v>
      </c>
      <c r="F49" s="9" t="s">
        <v>15</v>
      </c>
      <c r="G49" s="9" t="s">
        <v>20</v>
      </c>
      <c r="H49" s="9" t="s">
        <v>29</v>
      </c>
      <c r="I49" s="9" t="s">
        <v>24</v>
      </c>
      <c r="J49" s="9">
        <v>4</v>
      </c>
      <c r="K49" s="9"/>
      <c r="L49" s="9"/>
      <c r="M49" s="9"/>
      <c r="N49" s="9"/>
      <c r="O49" s="9"/>
      <c r="P49" s="341" t="s">
        <v>291</v>
      </c>
      <c r="Q49" s="393" t="s">
        <v>288</v>
      </c>
      <c r="R49" s="9"/>
      <c r="S49" s="9"/>
      <c r="T49" s="9"/>
      <c r="U49" s="9"/>
      <c r="V49" s="9"/>
      <c r="W49" s="9"/>
      <c r="X49" s="714" t="s">
        <v>1380</v>
      </c>
      <c r="Y49" s="717" t="s">
        <v>1388</v>
      </c>
      <c r="Z49" s="716" t="s">
        <v>1386</v>
      </c>
    </row>
    <row r="50" spans="1:26">
      <c r="A50" s="9"/>
      <c r="B50" s="9"/>
      <c r="C50" s="9">
        <v>22</v>
      </c>
      <c r="D50" s="9"/>
      <c r="E50" s="9" t="s">
        <v>18</v>
      </c>
      <c r="F50" s="9" t="s">
        <v>14</v>
      </c>
      <c r="G50" s="9" t="s">
        <v>19</v>
      </c>
      <c r="H50" s="9" t="s">
        <v>28</v>
      </c>
      <c r="I50" s="9" t="s">
        <v>24</v>
      </c>
      <c r="J50" s="9">
        <v>4</v>
      </c>
      <c r="K50" s="9"/>
      <c r="L50" s="9"/>
      <c r="M50" s="9"/>
      <c r="N50" s="9"/>
      <c r="O50" s="9"/>
      <c r="P50" s="341" t="s">
        <v>291</v>
      </c>
      <c r="Q50" s="395" t="s">
        <v>289</v>
      </c>
      <c r="R50" s="9"/>
      <c r="S50" s="9"/>
      <c r="T50" s="9"/>
      <c r="U50" s="9"/>
      <c r="V50" s="9"/>
      <c r="W50" s="9"/>
      <c r="X50" s="714" t="s">
        <v>1380</v>
      </c>
      <c r="Y50" s="717" t="s">
        <v>1388</v>
      </c>
      <c r="Z50" s="716" t="s">
        <v>1386</v>
      </c>
    </row>
    <row r="51" spans="1:26">
      <c r="A51" s="9"/>
      <c r="B51" s="9"/>
      <c r="C51" s="9"/>
      <c r="D51" s="9"/>
      <c r="E51" s="9" t="s">
        <v>18</v>
      </c>
      <c r="F51" s="9" t="s">
        <v>15</v>
      </c>
      <c r="G51" s="9" t="s">
        <v>19</v>
      </c>
      <c r="H51" s="9" t="s">
        <v>28</v>
      </c>
      <c r="I51" s="9" t="s">
        <v>24</v>
      </c>
      <c r="J51" s="9">
        <v>4</v>
      </c>
      <c r="K51" s="9"/>
      <c r="L51" s="9"/>
      <c r="M51" s="9"/>
      <c r="N51" s="9"/>
      <c r="O51" s="9"/>
      <c r="P51" s="341" t="s">
        <v>291</v>
      </c>
      <c r="Q51" s="395" t="s">
        <v>289</v>
      </c>
      <c r="R51" s="9"/>
      <c r="S51" s="9"/>
      <c r="T51" s="9"/>
      <c r="U51" s="9"/>
      <c r="V51" s="9"/>
      <c r="W51" s="9"/>
      <c r="X51" s="714" t="s">
        <v>1380</v>
      </c>
      <c r="Y51" s="717" t="s">
        <v>1388</v>
      </c>
      <c r="Z51" s="716" t="s">
        <v>1386</v>
      </c>
    </row>
    <row r="52" spans="1:26">
      <c r="A52" s="9"/>
      <c r="B52" s="9"/>
      <c r="C52" s="9">
        <v>23</v>
      </c>
      <c r="D52" s="9"/>
      <c r="E52" s="9" t="s">
        <v>18</v>
      </c>
      <c r="F52" s="9" t="s">
        <v>14</v>
      </c>
      <c r="G52" s="9" t="s">
        <v>19</v>
      </c>
      <c r="H52" s="9" t="s">
        <v>28</v>
      </c>
      <c r="I52" s="9" t="s">
        <v>24</v>
      </c>
      <c r="J52" s="9">
        <v>4</v>
      </c>
      <c r="K52" s="9"/>
      <c r="L52" s="9"/>
      <c r="M52" s="9"/>
      <c r="N52" s="9"/>
      <c r="O52" s="9"/>
      <c r="P52" s="341" t="s">
        <v>291</v>
      </c>
      <c r="Q52" s="395" t="s">
        <v>289</v>
      </c>
      <c r="R52" s="9"/>
      <c r="S52" s="9"/>
      <c r="T52" s="9"/>
      <c r="U52" s="9"/>
      <c r="V52" s="9"/>
      <c r="W52" s="9"/>
      <c r="X52" s="714" t="s">
        <v>1380</v>
      </c>
      <c r="Y52" s="717" t="s">
        <v>1388</v>
      </c>
      <c r="Z52" s="716" t="s">
        <v>1386</v>
      </c>
    </row>
    <row r="53" spans="1:26">
      <c r="A53" s="9"/>
      <c r="B53" s="9"/>
      <c r="C53" s="9"/>
      <c r="D53" s="9"/>
      <c r="E53" s="9" t="s">
        <v>18</v>
      </c>
      <c r="F53" s="9" t="s">
        <v>15</v>
      </c>
      <c r="G53" s="9" t="s">
        <v>19</v>
      </c>
      <c r="H53" s="9" t="s">
        <v>28</v>
      </c>
      <c r="I53" s="9" t="s">
        <v>24</v>
      </c>
      <c r="J53" s="9">
        <v>4</v>
      </c>
      <c r="K53" s="9"/>
      <c r="L53" s="9"/>
      <c r="M53" s="9"/>
      <c r="N53" s="9"/>
      <c r="O53" s="9"/>
      <c r="P53" s="341" t="s">
        <v>291</v>
      </c>
      <c r="Q53" s="395" t="s">
        <v>289</v>
      </c>
      <c r="R53" s="9"/>
      <c r="S53" s="9"/>
      <c r="T53" s="9"/>
      <c r="U53" s="9"/>
      <c r="V53" s="9"/>
      <c r="W53" s="9"/>
      <c r="X53" s="714" t="s">
        <v>1380</v>
      </c>
      <c r="Y53" s="717" t="s">
        <v>1388</v>
      </c>
      <c r="Z53" s="716" t="s">
        <v>1386</v>
      </c>
    </row>
    <row r="54" spans="1:26">
      <c r="A54" s="9"/>
      <c r="B54" s="9"/>
      <c r="C54" s="9">
        <v>24</v>
      </c>
      <c r="D54" s="9"/>
      <c r="E54" s="9" t="s">
        <v>17</v>
      </c>
      <c r="F54" s="9" t="s">
        <v>14</v>
      </c>
      <c r="G54" s="9" t="s">
        <v>20</v>
      </c>
      <c r="H54" s="9" t="s">
        <v>29</v>
      </c>
      <c r="I54" s="9" t="s">
        <v>24</v>
      </c>
      <c r="J54" s="9">
        <v>4</v>
      </c>
      <c r="K54" s="9"/>
      <c r="L54" s="9"/>
      <c r="M54" s="9"/>
      <c r="N54" s="9"/>
      <c r="O54" s="9"/>
      <c r="P54" s="341" t="s">
        <v>291</v>
      </c>
      <c r="Q54" s="395" t="s">
        <v>289</v>
      </c>
      <c r="R54" s="9" t="s">
        <v>984</v>
      </c>
      <c r="S54" s="9"/>
      <c r="T54" s="9"/>
      <c r="U54" s="9"/>
      <c r="V54" s="9"/>
      <c r="W54" s="9"/>
      <c r="X54" s="714" t="s">
        <v>1380</v>
      </c>
      <c r="Y54" s="717" t="s">
        <v>1388</v>
      </c>
      <c r="Z54" s="716" t="s">
        <v>1386</v>
      </c>
    </row>
    <row r="55" spans="1:26">
      <c r="A55" s="9"/>
      <c r="B55" s="9"/>
      <c r="C55" s="9">
        <v>25</v>
      </c>
      <c r="D55" s="9"/>
      <c r="E55" s="9" t="s">
        <v>18</v>
      </c>
      <c r="F55" s="9" t="s">
        <v>15</v>
      </c>
      <c r="G55" s="9" t="s">
        <v>19</v>
      </c>
      <c r="H55" s="9" t="s">
        <v>28</v>
      </c>
      <c r="I55" s="9" t="s">
        <v>24</v>
      </c>
      <c r="J55" s="9">
        <v>4</v>
      </c>
      <c r="K55" s="9"/>
      <c r="L55" s="9"/>
      <c r="M55" s="9"/>
      <c r="N55" s="9"/>
      <c r="O55" s="9"/>
      <c r="P55" s="341" t="s">
        <v>291</v>
      </c>
      <c r="Q55" s="395" t="s">
        <v>289</v>
      </c>
      <c r="R55" s="9"/>
      <c r="S55" s="9"/>
      <c r="T55" s="9"/>
      <c r="U55" s="9"/>
      <c r="V55" s="9"/>
      <c r="W55" s="9"/>
      <c r="X55" s="714" t="s">
        <v>1380</v>
      </c>
      <c r="Y55" s="717" t="s">
        <v>1388</v>
      </c>
      <c r="Z55" s="716" t="s">
        <v>1386</v>
      </c>
    </row>
    <row r="56" spans="1:26">
      <c r="A56" s="9"/>
      <c r="B56" s="9"/>
      <c r="C56" s="9"/>
      <c r="D56" s="9"/>
      <c r="E56" s="9" t="s">
        <v>17</v>
      </c>
      <c r="F56" s="9" t="s">
        <v>14</v>
      </c>
      <c r="G56" s="9" t="s">
        <v>19</v>
      </c>
      <c r="H56" s="9" t="s">
        <v>28</v>
      </c>
      <c r="I56" s="9" t="s">
        <v>24</v>
      </c>
      <c r="J56" s="9">
        <v>4</v>
      </c>
      <c r="K56" s="9"/>
      <c r="L56" s="9"/>
      <c r="M56" s="9"/>
      <c r="N56" s="9"/>
      <c r="O56" s="9"/>
      <c r="P56" s="341" t="s">
        <v>291</v>
      </c>
      <c r="Q56" s="395" t="s">
        <v>289</v>
      </c>
      <c r="R56" s="9"/>
      <c r="S56" s="9"/>
      <c r="T56" s="9"/>
      <c r="U56" s="9"/>
      <c r="V56" s="9"/>
      <c r="W56" s="9"/>
      <c r="X56" s="714" t="s">
        <v>1380</v>
      </c>
      <c r="Y56" s="717" t="s">
        <v>1388</v>
      </c>
      <c r="Z56" s="716" t="s">
        <v>1386</v>
      </c>
    </row>
    <row r="57" spans="1:26">
      <c r="A57" s="9"/>
      <c r="B57" s="9"/>
      <c r="C57" s="9">
        <v>26</v>
      </c>
      <c r="D57" s="9"/>
      <c r="E57" s="9" t="s">
        <v>18</v>
      </c>
      <c r="F57" s="9" t="s">
        <v>15</v>
      </c>
      <c r="G57" s="9" t="s">
        <v>20</v>
      </c>
      <c r="H57" s="9" t="s">
        <v>29</v>
      </c>
      <c r="I57" s="9" t="s">
        <v>24</v>
      </c>
      <c r="J57" s="9">
        <v>4</v>
      </c>
      <c r="K57" s="9"/>
      <c r="L57" s="9"/>
      <c r="M57" s="9"/>
      <c r="N57" s="9"/>
      <c r="O57" s="9"/>
      <c r="P57" s="341" t="s">
        <v>291</v>
      </c>
      <c r="Q57" s="395" t="s">
        <v>289</v>
      </c>
      <c r="R57" s="9"/>
      <c r="S57" s="9"/>
      <c r="T57" s="9"/>
      <c r="U57" s="9"/>
      <c r="V57" s="9"/>
      <c r="W57" s="9"/>
      <c r="X57" s="714" t="s">
        <v>1380</v>
      </c>
      <c r="Y57" s="717" t="s">
        <v>1388</v>
      </c>
      <c r="Z57" s="716" t="s">
        <v>1386</v>
      </c>
    </row>
    <row r="58" spans="1:26">
      <c r="A58" s="9"/>
      <c r="B58" s="9"/>
      <c r="C58" s="9">
        <v>27</v>
      </c>
      <c r="D58" s="9"/>
      <c r="E58" s="9" t="s">
        <v>17</v>
      </c>
      <c r="F58" s="9" t="s">
        <v>14</v>
      </c>
      <c r="G58" s="9" t="s">
        <v>19</v>
      </c>
      <c r="H58" s="9" t="s">
        <v>28</v>
      </c>
      <c r="I58" s="9" t="s">
        <v>24</v>
      </c>
      <c r="J58" s="9">
        <v>4</v>
      </c>
      <c r="K58" s="9"/>
      <c r="L58" s="9"/>
      <c r="M58" s="9"/>
      <c r="N58" s="9"/>
      <c r="O58" s="9"/>
      <c r="P58" s="341" t="s">
        <v>291</v>
      </c>
      <c r="Q58" s="395" t="s">
        <v>289</v>
      </c>
      <c r="R58" s="9"/>
      <c r="S58" s="9"/>
      <c r="T58" s="9"/>
      <c r="U58" s="9"/>
      <c r="V58" s="9"/>
      <c r="W58" s="9"/>
      <c r="X58" s="714" t="s">
        <v>1380</v>
      </c>
      <c r="Y58" s="717" t="s">
        <v>1388</v>
      </c>
      <c r="Z58" s="716" t="s">
        <v>1386</v>
      </c>
    </row>
    <row r="59" spans="1:26">
      <c r="A59" s="9"/>
      <c r="B59" s="9"/>
      <c r="C59" s="9">
        <v>28</v>
      </c>
      <c r="D59" s="9"/>
      <c r="E59" s="9" t="s">
        <v>18</v>
      </c>
      <c r="F59" s="9" t="s">
        <v>15</v>
      </c>
      <c r="G59" s="9" t="s">
        <v>19</v>
      </c>
      <c r="H59" s="9" t="s">
        <v>28</v>
      </c>
      <c r="I59" s="9" t="s">
        <v>24</v>
      </c>
      <c r="J59" s="9">
        <v>4</v>
      </c>
      <c r="K59" s="9"/>
      <c r="L59" s="9"/>
      <c r="M59" s="9"/>
      <c r="N59" s="9"/>
      <c r="O59" s="9"/>
      <c r="P59" s="341" t="s">
        <v>291</v>
      </c>
      <c r="Q59" s="395" t="s">
        <v>289</v>
      </c>
      <c r="R59" s="9"/>
      <c r="S59" s="9"/>
      <c r="T59" s="9"/>
      <c r="U59" s="9"/>
      <c r="V59" s="9"/>
      <c r="W59" s="9"/>
      <c r="X59" s="714" t="s">
        <v>1380</v>
      </c>
      <c r="Y59" s="717" t="s">
        <v>1388</v>
      </c>
      <c r="Z59" s="716" t="s">
        <v>1386</v>
      </c>
    </row>
    <row r="60" spans="1:26">
      <c r="A60" s="9"/>
      <c r="B60" s="9"/>
      <c r="C60" s="9">
        <v>29</v>
      </c>
      <c r="D60" s="9" t="s">
        <v>983</v>
      </c>
      <c r="E60" s="9" t="s">
        <v>18</v>
      </c>
      <c r="F60" s="9" t="s">
        <v>14</v>
      </c>
      <c r="G60" s="9" t="s">
        <v>19</v>
      </c>
      <c r="H60" s="9" t="s">
        <v>28</v>
      </c>
      <c r="I60" s="9" t="s">
        <v>26</v>
      </c>
      <c r="J60" s="9"/>
      <c r="K60" s="9"/>
      <c r="L60" s="9"/>
      <c r="M60" s="9" t="s">
        <v>50</v>
      </c>
      <c r="N60" s="9"/>
      <c r="O60" s="9" t="s">
        <v>28</v>
      </c>
      <c r="P60" s="341" t="s">
        <v>291</v>
      </c>
      <c r="Q60" s="395" t="s">
        <v>289</v>
      </c>
      <c r="R60" s="9"/>
      <c r="S60" s="9"/>
      <c r="T60" s="9"/>
      <c r="U60" s="9"/>
      <c r="V60" s="9"/>
      <c r="W60" s="9"/>
      <c r="X60" s="714" t="s">
        <v>1380</v>
      </c>
      <c r="Y60" s="717" t="s">
        <v>1388</v>
      </c>
      <c r="Z60" s="716" t="s">
        <v>1386</v>
      </c>
    </row>
    <row r="61" spans="1:26">
      <c r="A61" s="9"/>
      <c r="B61" s="9"/>
      <c r="C61" s="9"/>
      <c r="D61" s="9"/>
      <c r="E61" s="9" t="s">
        <v>18</v>
      </c>
      <c r="F61" s="9" t="s">
        <v>15</v>
      </c>
      <c r="G61" s="9" t="s">
        <v>19</v>
      </c>
      <c r="H61" s="9" t="s">
        <v>28</v>
      </c>
      <c r="I61" s="9" t="s">
        <v>24</v>
      </c>
      <c r="J61" s="9"/>
      <c r="K61" s="9"/>
      <c r="L61" s="9"/>
      <c r="M61" s="9" t="s">
        <v>50</v>
      </c>
      <c r="N61" s="9"/>
      <c r="O61" s="9" t="s">
        <v>28</v>
      </c>
      <c r="P61" s="341" t="s">
        <v>291</v>
      </c>
      <c r="Q61" s="395" t="s">
        <v>289</v>
      </c>
      <c r="R61" s="9"/>
      <c r="S61" s="9"/>
      <c r="T61" s="9"/>
      <c r="U61" s="9"/>
      <c r="V61" s="9"/>
      <c r="W61" s="9"/>
      <c r="X61" s="714" t="s">
        <v>1380</v>
      </c>
      <c r="Y61" s="717" t="s">
        <v>1388</v>
      </c>
      <c r="Z61" s="716" t="s">
        <v>1386</v>
      </c>
    </row>
    <row r="62" spans="1:26">
      <c r="A62" s="9"/>
      <c r="B62" s="9"/>
      <c r="C62" s="9">
        <v>30</v>
      </c>
      <c r="D62" s="9"/>
      <c r="E62" s="9" t="s">
        <v>17</v>
      </c>
      <c r="F62" s="9" t="s">
        <v>14</v>
      </c>
      <c r="G62" s="9" t="s">
        <v>19</v>
      </c>
      <c r="H62" s="9" t="s">
        <v>28</v>
      </c>
      <c r="I62" s="9" t="s">
        <v>24</v>
      </c>
      <c r="J62" s="9"/>
      <c r="K62" s="9"/>
      <c r="L62" s="9"/>
      <c r="M62" s="9"/>
      <c r="N62" s="9"/>
      <c r="O62" s="9" t="s">
        <v>28</v>
      </c>
      <c r="P62" s="395" t="s">
        <v>286</v>
      </c>
      <c r="Q62" s="395" t="s">
        <v>289</v>
      </c>
      <c r="R62" s="9"/>
      <c r="S62" s="9"/>
      <c r="T62" s="9"/>
      <c r="U62" s="9"/>
      <c r="V62" s="9"/>
      <c r="W62" s="9"/>
      <c r="X62" s="714" t="s">
        <v>1380</v>
      </c>
      <c r="Y62" s="717" t="s">
        <v>1388</v>
      </c>
      <c r="Z62" s="716" t="s">
        <v>1386</v>
      </c>
    </row>
    <row r="63" spans="1:26">
      <c r="A63" s="9"/>
      <c r="B63" s="9"/>
      <c r="C63" s="9"/>
      <c r="D63" s="9"/>
      <c r="E63" s="9" t="s">
        <v>17</v>
      </c>
      <c r="F63" s="9" t="s">
        <v>15</v>
      </c>
      <c r="G63" s="9" t="s">
        <v>19</v>
      </c>
      <c r="H63" s="9" t="s">
        <v>28</v>
      </c>
      <c r="I63" s="9" t="s">
        <v>25</v>
      </c>
      <c r="J63" s="9"/>
      <c r="K63" s="9"/>
      <c r="L63" s="9"/>
      <c r="M63" s="9"/>
      <c r="N63" s="9"/>
      <c r="O63" s="9" t="s">
        <v>28</v>
      </c>
      <c r="P63" s="395" t="s">
        <v>286</v>
      </c>
      <c r="Q63" s="395" t="s">
        <v>289</v>
      </c>
      <c r="R63" s="9"/>
      <c r="S63" s="9"/>
      <c r="T63" s="9"/>
      <c r="U63" s="9"/>
      <c r="V63" s="9"/>
      <c r="W63" s="9"/>
      <c r="X63" s="714" t="s">
        <v>1380</v>
      </c>
      <c r="Y63" s="717" t="s">
        <v>1388</v>
      </c>
      <c r="Z63" s="716" t="s">
        <v>1386</v>
      </c>
    </row>
    <row r="64" spans="1:26">
      <c r="A64" s="9"/>
      <c r="B64" s="9"/>
      <c r="C64" s="365">
        <v>31</v>
      </c>
      <c r="D64" s="9"/>
      <c r="E64" s="9" t="s">
        <v>17</v>
      </c>
      <c r="F64" s="9" t="s">
        <v>14</v>
      </c>
      <c r="G64" s="9" t="s">
        <v>19</v>
      </c>
      <c r="H64" s="9" t="s">
        <v>28</v>
      </c>
      <c r="I64" s="9" t="s">
        <v>26</v>
      </c>
      <c r="J64" s="9">
        <v>3</v>
      </c>
      <c r="K64" s="9"/>
      <c r="L64" s="9"/>
      <c r="M64" s="9"/>
      <c r="N64" s="9"/>
      <c r="O64" s="9"/>
      <c r="P64" s="341" t="s">
        <v>291</v>
      </c>
      <c r="Q64" s="393" t="s">
        <v>288</v>
      </c>
      <c r="R64" s="9"/>
      <c r="S64" s="9"/>
      <c r="T64" s="9"/>
      <c r="U64" s="9"/>
      <c r="V64" s="9"/>
      <c r="W64" s="9"/>
      <c r="X64" s="714" t="s">
        <v>1380</v>
      </c>
      <c r="Y64" s="717" t="s">
        <v>1388</v>
      </c>
      <c r="Z64" s="716" t="s">
        <v>1386</v>
      </c>
    </row>
    <row r="65" spans="1:26">
      <c r="A65" s="9"/>
      <c r="B65" s="9"/>
      <c r="C65" s="365"/>
      <c r="D65" s="9"/>
      <c r="E65" s="9" t="s">
        <v>17</v>
      </c>
      <c r="F65" s="9" t="s">
        <v>15</v>
      </c>
      <c r="G65" s="9" t="s">
        <v>19</v>
      </c>
      <c r="H65" s="9" t="s">
        <v>28</v>
      </c>
      <c r="I65" s="9" t="s">
        <v>25</v>
      </c>
      <c r="J65" s="9">
        <v>4</v>
      </c>
      <c r="K65" s="9"/>
      <c r="L65" s="9"/>
      <c r="M65" s="9"/>
      <c r="N65" s="9"/>
      <c r="O65" s="9"/>
      <c r="P65" s="341" t="s">
        <v>291</v>
      </c>
      <c r="Q65" s="393" t="s">
        <v>288</v>
      </c>
      <c r="R65" s="9" t="s">
        <v>982</v>
      </c>
      <c r="S65" s="9"/>
      <c r="T65" s="9"/>
      <c r="U65" s="9"/>
      <c r="V65" s="9"/>
      <c r="W65" s="9"/>
      <c r="X65" s="714" t="s">
        <v>1380</v>
      </c>
      <c r="Y65" s="717" t="s">
        <v>1388</v>
      </c>
      <c r="Z65" s="716" t="s">
        <v>1386</v>
      </c>
    </row>
    <row r="66" spans="1:26">
      <c r="A66" s="9"/>
      <c r="B66" s="9"/>
      <c r="C66" s="365"/>
      <c r="D66" s="9"/>
      <c r="E66" s="9" t="s">
        <v>17</v>
      </c>
      <c r="F66" s="9" t="s">
        <v>15</v>
      </c>
      <c r="G66" s="9" t="s">
        <v>22</v>
      </c>
      <c r="H66" s="9" t="s">
        <v>28</v>
      </c>
      <c r="I66" s="9" t="s">
        <v>25</v>
      </c>
      <c r="J66" s="9"/>
      <c r="K66" s="9"/>
      <c r="L66" s="9"/>
      <c r="M66" s="9"/>
      <c r="N66" s="9"/>
      <c r="O66" s="9" t="s">
        <v>28</v>
      </c>
      <c r="P66" s="341" t="s">
        <v>291</v>
      </c>
      <c r="Q66" s="393" t="s">
        <v>288</v>
      </c>
      <c r="R66" s="9"/>
      <c r="S66" s="9"/>
      <c r="T66" s="9"/>
      <c r="U66" s="9"/>
      <c r="V66" s="9"/>
      <c r="W66" s="9"/>
      <c r="X66" s="714" t="s">
        <v>1380</v>
      </c>
      <c r="Y66" s="717" t="s">
        <v>1388</v>
      </c>
      <c r="Z66" s="716" t="s">
        <v>1386</v>
      </c>
    </row>
    <row r="67" spans="1:26" s="346" customFormat="1">
      <c r="A67" s="9"/>
      <c r="B67" s="9"/>
      <c r="C67" s="365">
        <v>32</v>
      </c>
      <c r="D67" s="9"/>
      <c r="E67" s="9" t="s">
        <v>18</v>
      </c>
      <c r="F67" s="9" t="s">
        <v>14</v>
      </c>
      <c r="G67" s="9" t="s">
        <v>22</v>
      </c>
      <c r="H67" s="9" t="s">
        <v>28</v>
      </c>
      <c r="I67" s="9" t="s">
        <v>24</v>
      </c>
      <c r="J67" s="9">
        <v>4</v>
      </c>
      <c r="K67" s="9"/>
      <c r="L67" s="9"/>
      <c r="M67" s="9"/>
      <c r="N67" s="9"/>
      <c r="O67" s="9"/>
      <c r="P67" s="341" t="s">
        <v>291</v>
      </c>
      <c r="Q67" s="393" t="s">
        <v>288</v>
      </c>
      <c r="R67" s="9"/>
      <c r="S67" s="9"/>
      <c r="T67" s="9"/>
      <c r="U67" s="9"/>
      <c r="V67" s="9"/>
      <c r="W67" s="9"/>
      <c r="X67" s="714" t="s">
        <v>1380</v>
      </c>
      <c r="Y67" s="717" t="s">
        <v>1388</v>
      </c>
      <c r="Z67" s="716" t="s">
        <v>1386</v>
      </c>
    </row>
    <row r="68" spans="1:26">
      <c r="A68" s="9"/>
      <c r="B68" s="9"/>
      <c r="C68" s="365"/>
      <c r="D68" s="9"/>
      <c r="E68" s="9" t="s">
        <v>18</v>
      </c>
      <c r="F68" s="9" t="s">
        <v>15</v>
      </c>
      <c r="G68" s="9" t="s">
        <v>22</v>
      </c>
      <c r="H68" s="9" t="s">
        <v>28</v>
      </c>
      <c r="I68" s="9" t="s">
        <v>24</v>
      </c>
      <c r="J68" s="9">
        <v>4</v>
      </c>
      <c r="K68" s="9"/>
      <c r="L68" s="9"/>
      <c r="M68" s="9"/>
      <c r="N68" s="9"/>
      <c r="O68" s="9"/>
      <c r="P68" s="341" t="s">
        <v>291</v>
      </c>
      <c r="Q68" s="393" t="s">
        <v>288</v>
      </c>
      <c r="R68" s="9"/>
      <c r="S68" s="9"/>
      <c r="T68" s="9"/>
      <c r="U68" s="9"/>
      <c r="V68" s="9"/>
      <c r="W68" s="9"/>
      <c r="X68" s="714" t="s">
        <v>1380</v>
      </c>
      <c r="Y68" s="717" t="s">
        <v>1388</v>
      </c>
      <c r="Z68" s="716" t="s">
        <v>1386</v>
      </c>
    </row>
    <row r="69" spans="1:26">
      <c r="A69" s="9"/>
      <c r="B69" s="9"/>
      <c r="C69" s="365">
        <v>33</v>
      </c>
      <c r="D69" s="9"/>
      <c r="E69" s="9" t="s">
        <v>18</v>
      </c>
      <c r="F69" s="9" t="s">
        <v>14</v>
      </c>
      <c r="G69" s="9" t="s">
        <v>22</v>
      </c>
      <c r="H69" s="9" t="s">
        <v>28</v>
      </c>
      <c r="I69" s="9" t="s">
        <v>24</v>
      </c>
      <c r="J69" s="9">
        <v>4</v>
      </c>
      <c r="K69" s="9"/>
      <c r="L69" s="9"/>
      <c r="M69" s="9"/>
      <c r="N69" s="9"/>
      <c r="O69" s="9"/>
      <c r="P69" s="341" t="s">
        <v>291</v>
      </c>
      <c r="Q69" s="393" t="s">
        <v>288</v>
      </c>
      <c r="R69" s="9"/>
      <c r="S69" s="9"/>
      <c r="T69" s="9"/>
      <c r="U69" s="9"/>
      <c r="V69" s="9"/>
      <c r="W69" s="9"/>
      <c r="X69" s="714" t="s">
        <v>1380</v>
      </c>
      <c r="Y69" s="717" t="s">
        <v>1388</v>
      </c>
      <c r="Z69" s="716" t="s">
        <v>1386</v>
      </c>
    </row>
    <row r="70" spans="1:26">
      <c r="A70" s="9"/>
      <c r="B70" s="9"/>
      <c r="C70" s="365">
        <v>34</v>
      </c>
      <c r="D70" s="9"/>
      <c r="E70" s="9" t="s">
        <v>18</v>
      </c>
      <c r="F70" s="9" t="s">
        <v>14</v>
      </c>
      <c r="G70" s="9" t="s">
        <v>19</v>
      </c>
      <c r="H70" s="9" t="s">
        <v>28</v>
      </c>
      <c r="I70" s="9" t="s">
        <v>24</v>
      </c>
      <c r="J70" s="9">
        <v>3</v>
      </c>
      <c r="K70" s="9"/>
      <c r="L70" s="9"/>
      <c r="M70" s="9"/>
      <c r="N70" s="9"/>
      <c r="O70" s="9"/>
      <c r="P70" s="341" t="s">
        <v>291</v>
      </c>
      <c r="Q70" s="393" t="s">
        <v>288</v>
      </c>
      <c r="R70" s="9"/>
      <c r="S70" s="9"/>
      <c r="T70" s="9"/>
      <c r="U70" s="9"/>
      <c r="V70" s="9"/>
      <c r="W70" s="9"/>
      <c r="X70" s="714" t="s">
        <v>1380</v>
      </c>
      <c r="Y70" s="717" t="s">
        <v>1388</v>
      </c>
      <c r="Z70" s="716" t="s">
        <v>1386</v>
      </c>
    </row>
    <row r="71" spans="1:26">
      <c r="A71" s="9"/>
      <c r="B71" s="9"/>
      <c r="C71" s="365"/>
      <c r="D71" s="9"/>
      <c r="E71" s="9" t="s">
        <v>18</v>
      </c>
      <c r="F71" s="9" t="s">
        <v>15</v>
      </c>
      <c r="G71" s="9" t="s">
        <v>19</v>
      </c>
      <c r="H71" s="9" t="s">
        <v>28</v>
      </c>
      <c r="I71" s="9" t="s">
        <v>24</v>
      </c>
      <c r="J71" s="9">
        <v>4</v>
      </c>
      <c r="K71" s="9"/>
      <c r="L71" s="9"/>
      <c r="M71" s="9"/>
      <c r="N71" s="9"/>
      <c r="O71" s="9"/>
      <c r="P71" s="341" t="s">
        <v>291</v>
      </c>
      <c r="Q71" s="393" t="s">
        <v>288</v>
      </c>
      <c r="R71" s="9"/>
      <c r="S71" s="9"/>
      <c r="T71" s="9"/>
      <c r="U71" s="9"/>
      <c r="V71" s="9"/>
      <c r="W71" s="9"/>
      <c r="X71" s="714" t="s">
        <v>1380</v>
      </c>
      <c r="Y71" s="717" t="s">
        <v>1388</v>
      </c>
      <c r="Z71" s="716" t="s">
        <v>1386</v>
      </c>
    </row>
    <row r="72" spans="1:26">
      <c r="A72" s="9"/>
      <c r="B72" s="9"/>
      <c r="C72" s="365">
        <v>35</v>
      </c>
      <c r="D72" s="9"/>
      <c r="E72" s="9" t="s">
        <v>17</v>
      </c>
      <c r="F72" s="9" t="s">
        <v>14</v>
      </c>
      <c r="G72" s="9" t="s">
        <v>19</v>
      </c>
      <c r="H72" s="9" t="s">
        <v>28</v>
      </c>
      <c r="I72" s="9" t="s">
        <v>25</v>
      </c>
      <c r="J72" s="9">
        <v>3</v>
      </c>
      <c r="K72" s="9"/>
      <c r="L72" s="9"/>
      <c r="M72" s="9"/>
      <c r="N72" s="9"/>
      <c r="O72" s="9"/>
      <c r="P72" s="341" t="s">
        <v>291</v>
      </c>
      <c r="Q72" s="394" t="s">
        <v>290</v>
      </c>
      <c r="R72" s="9"/>
      <c r="S72" s="9"/>
      <c r="T72" s="9"/>
      <c r="U72" s="9"/>
      <c r="V72" s="9"/>
      <c r="W72" s="9"/>
      <c r="X72" s="714" t="s">
        <v>1380</v>
      </c>
      <c r="Y72" s="717" t="s">
        <v>1388</v>
      </c>
      <c r="Z72" s="716" t="s">
        <v>1386</v>
      </c>
    </row>
    <row r="73" spans="1:26">
      <c r="A73" s="9"/>
      <c r="B73" s="9"/>
      <c r="C73" s="365"/>
      <c r="D73" s="9"/>
      <c r="E73" s="9" t="s">
        <v>18</v>
      </c>
      <c r="F73" s="9" t="s">
        <v>15</v>
      </c>
      <c r="G73" s="9" t="s">
        <v>19</v>
      </c>
      <c r="H73" s="9" t="s">
        <v>28</v>
      </c>
      <c r="I73" s="9" t="s">
        <v>24</v>
      </c>
      <c r="J73" s="9">
        <v>4</v>
      </c>
      <c r="K73" s="9"/>
      <c r="L73" s="9"/>
      <c r="M73" s="9"/>
      <c r="N73" s="9"/>
      <c r="O73" s="9"/>
      <c r="P73" s="341" t="s">
        <v>291</v>
      </c>
      <c r="Q73" s="394" t="s">
        <v>290</v>
      </c>
      <c r="R73" s="9"/>
      <c r="S73" s="9"/>
      <c r="T73" s="9"/>
      <c r="U73" s="9"/>
      <c r="V73" s="9"/>
      <c r="W73" s="9"/>
      <c r="X73" s="714" t="s">
        <v>1380</v>
      </c>
      <c r="Y73" s="717" t="s">
        <v>1388</v>
      </c>
      <c r="Z73" s="716" t="s">
        <v>1386</v>
      </c>
    </row>
    <row r="74" spans="1:26">
      <c r="A74" s="9"/>
      <c r="B74" s="9"/>
      <c r="C74" s="365"/>
      <c r="D74" s="9"/>
      <c r="E74" s="9" t="s">
        <v>17</v>
      </c>
      <c r="F74" s="9" t="s">
        <v>14</v>
      </c>
      <c r="G74" s="9" t="s">
        <v>19</v>
      </c>
      <c r="H74" s="9" t="s">
        <v>28</v>
      </c>
      <c r="I74" s="9" t="s">
        <v>24</v>
      </c>
      <c r="J74" s="9">
        <v>3</v>
      </c>
      <c r="K74" s="9"/>
      <c r="L74" s="9"/>
      <c r="M74" s="9"/>
      <c r="N74" s="9"/>
      <c r="O74" s="9"/>
      <c r="P74" s="341" t="s">
        <v>291</v>
      </c>
      <c r="Q74" s="394" t="s">
        <v>290</v>
      </c>
      <c r="R74" s="9" t="s">
        <v>981</v>
      </c>
      <c r="S74" s="9"/>
      <c r="T74" s="9"/>
      <c r="U74" s="9"/>
      <c r="V74" s="9"/>
      <c r="W74" s="9"/>
      <c r="X74" s="714" t="s">
        <v>1380</v>
      </c>
      <c r="Y74" s="717" t="s">
        <v>1388</v>
      </c>
      <c r="Z74" s="716" t="s">
        <v>1386</v>
      </c>
    </row>
    <row r="75" spans="1:26">
      <c r="A75" s="9"/>
      <c r="B75" s="9"/>
      <c r="C75" s="365"/>
      <c r="D75" s="9"/>
      <c r="E75" s="9" t="s">
        <v>17</v>
      </c>
      <c r="F75" s="9" t="s">
        <v>15</v>
      </c>
      <c r="G75" s="9" t="s">
        <v>19</v>
      </c>
      <c r="H75" s="9" t="s">
        <v>28</v>
      </c>
      <c r="I75" s="9" t="s">
        <v>26</v>
      </c>
      <c r="J75" s="9">
        <v>3</v>
      </c>
      <c r="K75" s="9" t="s">
        <v>58</v>
      </c>
      <c r="L75" s="9"/>
      <c r="M75" s="9"/>
      <c r="N75" s="9"/>
      <c r="O75" s="9"/>
      <c r="P75" s="341" t="s">
        <v>291</v>
      </c>
      <c r="Q75" s="394" t="s">
        <v>290</v>
      </c>
      <c r="R75" s="9" t="s">
        <v>980</v>
      </c>
      <c r="S75" s="9"/>
      <c r="T75" s="9"/>
      <c r="U75" s="9"/>
      <c r="V75" s="9"/>
      <c r="W75" s="9"/>
      <c r="X75" s="714" t="s">
        <v>1380</v>
      </c>
      <c r="Y75" s="717" t="s">
        <v>1388</v>
      </c>
      <c r="Z75" s="716" t="s">
        <v>1386</v>
      </c>
    </row>
    <row r="76" spans="1:26">
      <c r="A76" s="9"/>
      <c r="B76" s="9"/>
      <c r="C76" s="365">
        <v>36</v>
      </c>
      <c r="D76" s="9"/>
      <c r="E76" s="9" t="s">
        <v>17</v>
      </c>
      <c r="F76" s="9" t="s">
        <v>14</v>
      </c>
      <c r="G76" s="9" t="s">
        <v>19</v>
      </c>
      <c r="H76" s="9" t="s">
        <v>28</v>
      </c>
      <c r="I76" s="9" t="s">
        <v>603</v>
      </c>
      <c r="J76" s="9">
        <v>4</v>
      </c>
      <c r="K76" s="9" t="s">
        <v>58</v>
      </c>
      <c r="L76" s="9"/>
      <c r="M76" s="9"/>
      <c r="N76" s="9"/>
      <c r="O76" s="9"/>
      <c r="P76" s="341" t="s">
        <v>291</v>
      </c>
      <c r="Q76" s="394" t="s">
        <v>290</v>
      </c>
      <c r="R76" s="9"/>
      <c r="S76" s="9"/>
      <c r="T76" s="9"/>
      <c r="U76" s="9"/>
      <c r="V76" s="9"/>
      <c r="W76" s="9"/>
      <c r="X76" s="714" t="s">
        <v>1380</v>
      </c>
      <c r="Y76" s="717" t="s">
        <v>1388</v>
      </c>
      <c r="Z76" s="716" t="s">
        <v>1386</v>
      </c>
    </row>
    <row r="77" spans="1:26">
      <c r="A77" s="9"/>
      <c r="B77" s="9"/>
      <c r="C77" s="365"/>
      <c r="D77" s="9"/>
      <c r="E77" s="9" t="s">
        <v>17</v>
      </c>
      <c r="F77" s="9" t="s">
        <v>15</v>
      </c>
      <c r="G77" s="9" t="s">
        <v>19</v>
      </c>
      <c r="H77" s="9" t="s">
        <v>28</v>
      </c>
      <c r="I77" s="9" t="s">
        <v>24</v>
      </c>
      <c r="J77" s="9">
        <v>4</v>
      </c>
      <c r="K77" s="9" t="s">
        <v>58</v>
      </c>
      <c r="L77" s="9"/>
      <c r="M77" s="9"/>
      <c r="N77" s="9"/>
      <c r="O77" s="9"/>
      <c r="P77" s="341" t="s">
        <v>291</v>
      </c>
      <c r="Q77" s="394" t="s">
        <v>290</v>
      </c>
      <c r="R77" s="9"/>
      <c r="S77" s="9"/>
      <c r="T77" s="9"/>
      <c r="U77" s="9"/>
      <c r="V77" s="9"/>
      <c r="W77" s="9"/>
      <c r="X77" s="714" t="s">
        <v>1380</v>
      </c>
      <c r="Y77" s="717" t="s">
        <v>1388</v>
      </c>
      <c r="Z77" s="716" t="s">
        <v>1386</v>
      </c>
    </row>
    <row r="78" spans="1:26">
      <c r="A78" s="9"/>
      <c r="B78" s="9"/>
      <c r="C78" s="365">
        <v>37</v>
      </c>
      <c r="D78" s="9"/>
      <c r="E78" s="9" t="s">
        <v>18</v>
      </c>
      <c r="F78" s="9" t="s">
        <v>14</v>
      </c>
      <c r="G78" s="9" t="s">
        <v>19</v>
      </c>
      <c r="H78" s="9" t="s">
        <v>28</v>
      </c>
      <c r="I78" s="9" t="s">
        <v>24</v>
      </c>
      <c r="J78" s="9">
        <v>4</v>
      </c>
      <c r="K78" s="9" t="s">
        <v>58</v>
      </c>
      <c r="L78" s="9"/>
      <c r="M78" s="9"/>
      <c r="N78" s="9"/>
      <c r="O78" s="9"/>
      <c r="P78" s="395" t="s">
        <v>286</v>
      </c>
      <c r="Q78" s="394" t="s">
        <v>290</v>
      </c>
      <c r="R78" s="9"/>
      <c r="S78" s="9"/>
      <c r="T78" s="9"/>
      <c r="U78" s="9"/>
      <c r="V78" s="9"/>
      <c r="W78" s="9"/>
      <c r="X78" s="714" t="s">
        <v>1380</v>
      </c>
      <c r="Y78" s="717" t="s">
        <v>1388</v>
      </c>
      <c r="Z78" s="716" t="s">
        <v>1386</v>
      </c>
    </row>
    <row r="79" spans="1:26">
      <c r="A79" s="9"/>
      <c r="B79" s="9"/>
      <c r="C79" s="365"/>
      <c r="D79" s="9"/>
      <c r="E79" s="9" t="s">
        <v>18</v>
      </c>
      <c r="F79" s="9" t="s">
        <v>15</v>
      </c>
      <c r="G79" s="9" t="s">
        <v>19</v>
      </c>
      <c r="H79" s="9" t="s">
        <v>28</v>
      </c>
      <c r="I79" s="9" t="s">
        <v>26</v>
      </c>
      <c r="J79" s="9">
        <v>3</v>
      </c>
      <c r="K79" s="9" t="s">
        <v>58</v>
      </c>
      <c r="L79" s="9"/>
      <c r="M79" s="9"/>
      <c r="N79" s="9"/>
      <c r="O79" s="9"/>
      <c r="P79" s="395" t="s">
        <v>286</v>
      </c>
      <c r="Q79" s="394" t="s">
        <v>290</v>
      </c>
      <c r="R79" s="9"/>
      <c r="S79" s="9"/>
      <c r="T79" s="9"/>
      <c r="U79" s="9"/>
      <c r="V79" s="9"/>
      <c r="W79" s="9"/>
      <c r="X79" s="714" t="s">
        <v>1380</v>
      </c>
      <c r="Y79" s="717" t="s">
        <v>1388</v>
      </c>
      <c r="Z79" s="716" t="s">
        <v>1386</v>
      </c>
    </row>
    <row r="80" spans="1:26">
      <c r="A80" s="9"/>
      <c r="B80" s="9"/>
      <c r="C80" s="365">
        <v>38</v>
      </c>
      <c r="D80" s="9"/>
      <c r="E80" s="9" t="s">
        <v>18</v>
      </c>
      <c r="F80" s="9" t="s">
        <v>15</v>
      </c>
      <c r="G80" s="9" t="s">
        <v>23</v>
      </c>
      <c r="H80" s="9" t="s">
        <v>304</v>
      </c>
      <c r="I80" s="9" t="s">
        <v>25</v>
      </c>
      <c r="J80" s="9">
        <v>4</v>
      </c>
      <c r="K80" s="9" t="s">
        <v>58</v>
      </c>
      <c r="L80" s="9"/>
      <c r="M80" s="9"/>
      <c r="N80" s="9"/>
      <c r="O80" s="9"/>
      <c r="P80" s="341" t="s">
        <v>291</v>
      </c>
      <c r="Q80" s="393" t="s">
        <v>288</v>
      </c>
      <c r="R80" s="9"/>
      <c r="S80" s="9"/>
      <c r="T80" s="9"/>
      <c r="U80" s="9"/>
      <c r="V80" s="9"/>
      <c r="W80" s="9"/>
      <c r="X80" s="714" t="s">
        <v>1380</v>
      </c>
      <c r="Y80" s="717" t="s">
        <v>1388</v>
      </c>
      <c r="Z80" s="716" t="s">
        <v>1386</v>
      </c>
    </row>
    <row r="81" spans="1:26">
      <c r="A81" s="9"/>
      <c r="B81" s="9"/>
      <c r="C81" s="9">
        <v>39</v>
      </c>
      <c r="D81" s="9" t="s">
        <v>810</v>
      </c>
      <c r="E81" s="9" t="s">
        <v>18</v>
      </c>
      <c r="F81" s="9" t="s">
        <v>15</v>
      </c>
      <c r="G81" s="9" t="s">
        <v>56</v>
      </c>
      <c r="H81" s="9" t="s">
        <v>29</v>
      </c>
      <c r="I81" s="9" t="s">
        <v>30</v>
      </c>
      <c r="J81" s="9">
        <v>4</v>
      </c>
      <c r="K81" s="9"/>
      <c r="L81" s="9"/>
      <c r="M81" s="9"/>
      <c r="N81" s="9"/>
      <c r="O81" s="9"/>
      <c r="P81" s="341" t="s">
        <v>291</v>
      </c>
      <c r="Q81" s="393" t="s">
        <v>288</v>
      </c>
      <c r="R81" s="9"/>
      <c r="S81" s="9"/>
      <c r="T81" s="9"/>
      <c r="U81" s="9" t="s">
        <v>807</v>
      </c>
      <c r="V81" s="9" t="s">
        <v>810</v>
      </c>
      <c r="W81" s="9" t="s">
        <v>979</v>
      </c>
      <c r="X81" s="714" t="s">
        <v>1380</v>
      </c>
      <c r="Y81" s="717" t="s">
        <v>1388</v>
      </c>
      <c r="Z81" s="716" t="s">
        <v>1386</v>
      </c>
    </row>
    <row r="82" spans="1:26">
      <c r="A82" s="9"/>
      <c r="B82" s="9"/>
      <c r="C82" s="9"/>
      <c r="D82" s="9"/>
      <c r="E82" s="9" t="s">
        <v>17</v>
      </c>
      <c r="F82" s="9" t="s">
        <v>16</v>
      </c>
      <c r="G82" s="9" t="s">
        <v>19</v>
      </c>
      <c r="H82" s="9" t="s">
        <v>28</v>
      </c>
      <c r="I82" s="9" t="s">
        <v>49</v>
      </c>
      <c r="J82" s="9">
        <v>3</v>
      </c>
      <c r="K82" s="9" t="s">
        <v>978</v>
      </c>
      <c r="L82" s="9"/>
      <c r="M82" s="9"/>
      <c r="N82" s="9"/>
      <c r="O82" s="9"/>
      <c r="P82" s="341" t="s">
        <v>291</v>
      </c>
      <c r="Q82" s="393" t="s">
        <v>288</v>
      </c>
      <c r="R82" s="9"/>
      <c r="S82" s="9"/>
      <c r="T82" s="9"/>
      <c r="U82" s="9"/>
      <c r="V82" s="9"/>
      <c r="W82" s="9"/>
      <c r="X82" s="714" t="s">
        <v>1380</v>
      </c>
      <c r="Y82" s="717" t="s">
        <v>1388</v>
      </c>
      <c r="Z82" s="716" t="s">
        <v>1386</v>
      </c>
    </row>
    <row r="83" spans="1:26">
      <c r="A83" s="9"/>
      <c r="B83" s="9"/>
      <c r="C83" s="9"/>
      <c r="D83" s="9"/>
      <c r="E83" s="9" t="s">
        <v>17</v>
      </c>
      <c r="F83" s="9" t="s">
        <v>16</v>
      </c>
      <c r="G83" s="9" t="s">
        <v>19</v>
      </c>
      <c r="H83" s="9" t="s">
        <v>28</v>
      </c>
      <c r="I83" s="9" t="s">
        <v>49</v>
      </c>
      <c r="J83" s="9">
        <v>3</v>
      </c>
      <c r="K83" s="9" t="s">
        <v>978</v>
      </c>
      <c r="L83" s="9"/>
      <c r="M83" s="9"/>
      <c r="N83" s="9"/>
      <c r="O83" s="9"/>
      <c r="P83" s="341" t="s">
        <v>291</v>
      </c>
      <c r="Q83" s="393" t="s">
        <v>288</v>
      </c>
      <c r="R83" s="9"/>
      <c r="S83" s="9"/>
      <c r="T83" s="9"/>
      <c r="U83" s="9"/>
      <c r="V83" s="9"/>
      <c r="W83" s="9"/>
      <c r="X83" s="714" t="s">
        <v>1380</v>
      </c>
      <c r="Y83" s="717" t="s">
        <v>1388</v>
      </c>
      <c r="Z83" s="716" t="s">
        <v>1386</v>
      </c>
    </row>
    <row r="90" spans="1:26" ht="21">
      <c r="B90" s="49" t="s">
        <v>977</v>
      </c>
    </row>
    <row r="92" spans="1:26">
      <c r="G92" s="17" t="s">
        <v>270</v>
      </c>
      <c r="H92" s="17"/>
      <c r="I92" s="16"/>
    </row>
    <row r="93" spans="1:26">
      <c r="G93" s="8" t="s">
        <v>264</v>
      </c>
      <c r="H93" s="11">
        <f>COUNTIFS(H$15:H$83,"malowany",J$15:J$83,1)</f>
        <v>0</v>
      </c>
      <c r="I93" s="56" t="s">
        <v>268</v>
      </c>
      <c r="K93" s="27" t="s">
        <v>272</v>
      </c>
      <c r="L93" s="25"/>
      <c r="M93" s="37">
        <f>COUNTIF(M14:M83,"tak")</f>
        <v>3</v>
      </c>
      <c r="N93" s="339" t="s">
        <v>307</v>
      </c>
    </row>
    <row r="94" spans="1:26">
      <c r="G94" s="8" t="s">
        <v>265</v>
      </c>
      <c r="H94" s="11">
        <f>COUNTIFS(H$15:H$83,"malowany",J$15:J$83,2)</f>
        <v>2</v>
      </c>
      <c r="I94" s="56" t="s">
        <v>268</v>
      </c>
      <c r="N94" s="20"/>
    </row>
    <row r="95" spans="1:26" ht="14.4">
      <c r="G95" s="8" t="s">
        <v>266</v>
      </c>
      <c r="H95" s="11">
        <f>COUNTIFS(H$15:H$83,"malowany",J$15:J$83,3)</f>
        <v>18</v>
      </c>
      <c r="I95" s="56" t="s">
        <v>268</v>
      </c>
      <c r="K95" s="316" t="s">
        <v>269</v>
      </c>
      <c r="L95" s="315"/>
      <c r="M95" s="314">
        <f>COUNTIF(O$14:O$83,"malowany")</f>
        <v>6</v>
      </c>
      <c r="N95" s="31" t="s">
        <v>274</v>
      </c>
    </row>
    <row r="96" spans="1:26" ht="14.4">
      <c r="G96" s="8" t="s">
        <v>267</v>
      </c>
      <c r="H96" s="11">
        <f>COUNTIFS(H$15:H$83,"malowany",J$15:J$83,4)</f>
        <v>36</v>
      </c>
      <c r="I96" s="56" t="s">
        <v>268</v>
      </c>
      <c r="K96" s="313"/>
      <c r="L96" s="312"/>
      <c r="M96" s="311">
        <f>COUNTIF(O$14:O$83,"nalepka")</f>
        <v>0</v>
      </c>
      <c r="N96" s="45" t="s">
        <v>1145</v>
      </c>
    </row>
    <row r="97" spans="7:15" ht="14.4">
      <c r="G97" s="46" t="s">
        <v>271</v>
      </c>
      <c r="H97" s="47">
        <f>SUM(H93:H96)</f>
        <v>56</v>
      </c>
      <c r="I97" s="48" t="s">
        <v>268</v>
      </c>
      <c r="K97" s="313"/>
      <c r="L97" s="312"/>
      <c r="M97" s="311">
        <f>COUNTIF(O$14:O$83,"tabliczka")</f>
        <v>0</v>
      </c>
      <c r="N97" s="45" t="s">
        <v>280</v>
      </c>
    </row>
    <row r="98" spans="7:15" ht="14.4">
      <c r="I98" s="18"/>
      <c r="K98" s="313"/>
      <c r="L98" s="312"/>
      <c r="M98" s="311">
        <f>COUNTIF(O$14:O$83,"drogowskaz")</f>
        <v>0</v>
      </c>
      <c r="N98" s="45" t="s">
        <v>480</v>
      </c>
    </row>
    <row r="99" spans="7:15" ht="14.4">
      <c r="G99" s="723" t="s">
        <v>483</v>
      </c>
      <c r="H99" s="723"/>
      <c r="I99" s="723"/>
      <c r="K99" s="310"/>
      <c r="L99" s="309"/>
      <c r="M99" s="308">
        <f>COUNTIF(O$14:O$83,"plansza")</f>
        <v>0</v>
      </c>
      <c r="N99" s="34" t="s">
        <v>481</v>
      </c>
    </row>
    <row r="100" spans="7:15">
      <c r="G100" s="8" t="s">
        <v>264</v>
      </c>
      <c r="H100" s="11">
        <f>COUNTIFS(H$14:H$83,"tabliczka",J$14:J$83,1,I$14:I$83,"&lt;&gt;drogowskaz")</f>
        <v>0</v>
      </c>
      <c r="I100" s="56" t="s">
        <v>268</v>
      </c>
    </row>
    <row r="101" spans="7:15">
      <c r="G101" s="8" t="s">
        <v>265</v>
      </c>
      <c r="H101" s="11">
        <f>COUNTIFS(H$14:H$83,"tabliczka",J$14:J$83,2,I$14:I$83,"&lt;&gt;drogowskaz")</f>
        <v>0</v>
      </c>
      <c r="I101" s="56" t="s">
        <v>268</v>
      </c>
    </row>
    <row r="102" spans="7:15">
      <c r="G102" s="8" t="s">
        <v>266</v>
      </c>
      <c r="H102" s="11">
        <f>COUNTIFS(H$14:H$83,"tabliczka",J$14:J$83,3,I$14:I$83,"&lt;&gt;drogowskaz")</f>
        <v>0</v>
      </c>
      <c r="I102" s="56" t="s">
        <v>268</v>
      </c>
      <c r="K102" s="27" t="s">
        <v>281</v>
      </c>
      <c r="L102" s="25"/>
      <c r="M102" s="37">
        <f>COUNTIF(N14:N83,"usunąć")</f>
        <v>0</v>
      </c>
      <c r="N102" s="339" t="s">
        <v>307</v>
      </c>
    </row>
    <row r="103" spans="7:15">
      <c r="G103" s="8" t="s">
        <v>267</v>
      </c>
      <c r="H103" s="11">
        <f>COUNTIFS(H$14:H$83,"tabliczka",J$14:J$83,4,I$14:I$83,"&lt;&gt;drogowskaz")</f>
        <v>4</v>
      </c>
      <c r="I103" s="56" t="s">
        <v>268</v>
      </c>
    </row>
    <row r="104" spans="7:15">
      <c r="G104" s="22" t="s">
        <v>271</v>
      </c>
      <c r="H104" s="23">
        <f>SUM(H102:H103)</f>
        <v>4</v>
      </c>
      <c r="I104" s="24" t="s">
        <v>268</v>
      </c>
      <c r="K104" s="38" t="s">
        <v>279</v>
      </c>
      <c r="L104" s="39"/>
      <c r="M104" s="39"/>
      <c r="N104" s="338">
        <v>6.5</v>
      </c>
    </row>
    <row r="105" spans="7:15">
      <c r="I105" s="18"/>
      <c r="K105" s="38" t="s">
        <v>278</v>
      </c>
      <c r="L105" s="39"/>
      <c r="M105" s="39"/>
      <c r="N105" s="337">
        <f>(H97+H104+H111+H118+H125)/N104</f>
        <v>9.6923076923076916</v>
      </c>
    </row>
    <row r="106" spans="7:15" ht="14.4">
      <c r="G106" s="12" t="s">
        <v>482</v>
      </c>
      <c r="H106" s="87"/>
      <c r="I106" s="87"/>
    </row>
    <row r="107" spans="7:15" ht="14.4">
      <c r="G107" s="8" t="s">
        <v>264</v>
      </c>
      <c r="H107" s="83">
        <f>COUNTIFS(H$14:H$83,"naklejka",J$14:J$83,1)</f>
        <v>0</v>
      </c>
      <c r="I107" s="83" t="s">
        <v>268</v>
      </c>
    </row>
    <row r="108" spans="7:15" ht="14.4">
      <c r="G108" s="8" t="s">
        <v>265</v>
      </c>
      <c r="H108" s="83">
        <f>COUNTIFS(H$14:H$83,"naklejka",J$14:J$83,2)</f>
        <v>0</v>
      </c>
      <c r="I108" s="83" t="s">
        <v>268</v>
      </c>
    </row>
    <row r="109" spans="7:15" ht="14.4">
      <c r="G109" s="8" t="s">
        <v>266</v>
      </c>
      <c r="H109" s="83">
        <f>COUNTIFS(H$14:H$83,"naklejka",J$14:J$83,3)</f>
        <v>0</v>
      </c>
      <c r="I109" s="83" t="s">
        <v>268</v>
      </c>
      <c r="K109" s="745" t="s">
        <v>296</v>
      </c>
      <c r="L109" s="745"/>
      <c r="M109" s="745"/>
      <c r="N109" s="745"/>
      <c r="O109" s="745"/>
    </row>
    <row r="110" spans="7:15" ht="14.4">
      <c r="G110" s="8" t="s">
        <v>267</v>
      </c>
      <c r="H110" s="83">
        <f>COUNTIFS(H$14:H$83,"naklejka",J$14:J$83,4)</f>
        <v>2</v>
      </c>
      <c r="I110" s="83" t="s">
        <v>268</v>
      </c>
      <c r="K110" s="57" t="s">
        <v>259</v>
      </c>
      <c r="L110" s="54">
        <f>M110/M$113</f>
        <v>0.34285714285714286</v>
      </c>
      <c r="M110" s="53">
        <f>(COUNTIF(Q14:Q83,"zabudowa")/70*N104)</f>
        <v>2.2285714285714286</v>
      </c>
      <c r="N110" s="56" t="s">
        <v>299</v>
      </c>
      <c r="O110" s="56"/>
    </row>
    <row r="111" spans="7:15" ht="14.4">
      <c r="G111" s="61" t="s">
        <v>271</v>
      </c>
      <c r="H111" s="289">
        <f>SUM(H107:H110)</f>
        <v>2</v>
      </c>
      <c r="I111" s="289" t="s">
        <v>268</v>
      </c>
      <c r="K111" s="57" t="s">
        <v>258</v>
      </c>
      <c r="L111" s="54">
        <f>M111/M$113</f>
        <v>0.22857142857142859</v>
      </c>
      <c r="M111" s="53">
        <f>(COUNTIF(Q14:Q83,"otwarty")/70*N104)</f>
        <v>1.4857142857142858</v>
      </c>
      <c r="N111" s="56" t="s">
        <v>297</v>
      </c>
      <c r="O111" s="56"/>
    </row>
    <row r="112" spans="7:15" ht="14.4">
      <c r="G112" s="87"/>
      <c r="H112" s="87"/>
      <c r="I112" s="87"/>
      <c r="K112" s="57" t="s">
        <v>257</v>
      </c>
      <c r="L112" s="54">
        <f>M112/M$113</f>
        <v>0.42857142857142855</v>
      </c>
      <c r="M112" s="53">
        <f>(COUNTIF(Q14:Q83,"las")/70*N104)</f>
        <v>2.7857142857142856</v>
      </c>
      <c r="N112" s="269" t="s">
        <v>298</v>
      </c>
      <c r="O112" s="270"/>
    </row>
    <row r="113" spans="7:15">
      <c r="G113" s="723" t="s">
        <v>484</v>
      </c>
      <c r="H113" s="723"/>
      <c r="I113" s="723"/>
      <c r="L113" s="26">
        <f>SUM(L110:L112)</f>
        <v>1</v>
      </c>
      <c r="M113" s="50">
        <f>SUM(M110:M112)</f>
        <v>6.5</v>
      </c>
      <c r="N113" s="51" t="s">
        <v>263</v>
      </c>
    </row>
    <row r="114" spans="7:15" ht="17.399999999999999">
      <c r="G114" s="8" t="s">
        <v>264</v>
      </c>
      <c r="H114" s="83">
        <f>COUNTIFS(J$14:J$83,1,I$14:I$83,"drogowskaz")</f>
        <v>0</v>
      </c>
      <c r="I114" s="83" t="s">
        <v>268</v>
      </c>
      <c r="M114" s="55"/>
      <c r="N114"/>
    </row>
    <row r="115" spans="7:15" ht="14.4">
      <c r="G115" s="8" t="s">
        <v>265</v>
      </c>
      <c r="H115" s="83">
        <f>COUNTIFS(J$14:J$83,2,I$14:I$83,"drogowskaz")</f>
        <v>0</v>
      </c>
      <c r="I115" s="83" t="s">
        <v>268</v>
      </c>
      <c r="K115" s="724" t="s">
        <v>295</v>
      </c>
      <c r="L115" s="725"/>
      <c r="M115" s="725"/>
      <c r="N115" s="725"/>
      <c r="O115" s="726"/>
    </row>
    <row r="116" spans="7:15" ht="14.4">
      <c r="G116" s="8" t="s">
        <v>266</v>
      </c>
      <c r="H116" s="83">
        <f>COUNTIFS(J$14:J$83,3,I$14:I$83,"drogowskaz")</f>
        <v>0</v>
      </c>
      <c r="I116" s="83" t="s">
        <v>268</v>
      </c>
      <c r="K116" s="57" t="s">
        <v>292</v>
      </c>
      <c r="L116" s="52">
        <f>M116/M$119</f>
        <v>0.81428571428571428</v>
      </c>
      <c r="M116" s="53">
        <f>(COUNTIF(P14:P83,"utwardzona")/70*N104)</f>
        <v>5.2928571428571427</v>
      </c>
      <c r="N116" s="56" t="s">
        <v>301</v>
      </c>
      <c r="O116" s="11"/>
    </row>
    <row r="117" spans="7:15" ht="14.4">
      <c r="G117" s="8" t="s">
        <v>267</v>
      </c>
      <c r="H117" s="83">
        <f>COUNTIFS(J$14:J$83,4,I$14:I$83,"drogowskaz")</f>
        <v>1</v>
      </c>
      <c r="I117" s="83" t="s">
        <v>268</v>
      </c>
      <c r="K117" s="57" t="s">
        <v>293</v>
      </c>
      <c r="L117" s="52">
        <f>M117/M$119</f>
        <v>0.18571428571428575</v>
      </c>
      <c r="M117" s="53">
        <f>(COUNTIF(P14:P83,"gruntowa")/70*N104)</f>
        <v>1.2071428571428573</v>
      </c>
      <c r="N117" s="56" t="s">
        <v>302</v>
      </c>
      <c r="O117" s="11"/>
    </row>
    <row r="118" spans="7:15" ht="14.4">
      <c r="G118" s="22" t="s">
        <v>271</v>
      </c>
      <c r="H118" s="292">
        <f>SUM(H114:H117)</f>
        <v>1</v>
      </c>
      <c r="I118" s="291" t="s">
        <v>268</v>
      </c>
      <c r="K118" s="57" t="s">
        <v>294</v>
      </c>
      <c r="L118" s="52">
        <f>M118/M$119</f>
        <v>0</v>
      </c>
      <c r="M118" s="53">
        <f>(COUNTIF(P14:P83,"piaszczysta")/70*N104)</f>
        <v>0</v>
      </c>
      <c r="N118" s="56" t="s">
        <v>303</v>
      </c>
      <c r="O118" s="11"/>
    </row>
    <row r="119" spans="7:15" ht="14.4">
      <c r="G119" s="87"/>
      <c r="H119" s="87"/>
      <c r="I119" s="87"/>
      <c r="L119" s="26">
        <f>SUM(L116:L118)</f>
        <v>1</v>
      </c>
      <c r="M119" s="50">
        <f>SUM(M116:M118)</f>
        <v>6.5</v>
      </c>
      <c r="N119" s="51" t="s">
        <v>263</v>
      </c>
    </row>
    <row r="120" spans="7:15" ht="14.4">
      <c r="G120" s="12" t="s">
        <v>485</v>
      </c>
      <c r="H120" s="87"/>
      <c r="I120" s="87"/>
    </row>
    <row r="121" spans="7:15" ht="14.4">
      <c r="G121" s="8" t="s">
        <v>264</v>
      </c>
      <c r="H121" s="83">
        <f>COUNTIFS(H$14:H$83,"plansza",J$14:J$83,1)</f>
        <v>0</v>
      </c>
      <c r="I121" s="83" t="s">
        <v>268</v>
      </c>
    </row>
    <row r="122" spans="7:15" ht="14.4">
      <c r="G122" s="8" t="s">
        <v>265</v>
      </c>
      <c r="H122" s="83">
        <f>COUNTIFS(H$14:H$83,"plansza",J$14:J$83,2)</f>
        <v>0</v>
      </c>
      <c r="I122" s="83" t="s">
        <v>268</v>
      </c>
    </row>
    <row r="123" spans="7:15" ht="14.4">
      <c r="G123" s="8" t="s">
        <v>266</v>
      </c>
      <c r="H123" s="83">
        <f>COUNTIFS(H$14:H$83,"plansza",J$14:J$83,3)</f>
        <v>0</v>
      </c>
      <c r="I123" s="83" t="s">
        <v>268</v>
      </c>
    </row>
    <row r="124" spans="7:15" ht="14.4">
      <c r="G124" s="8" t="s">
        <v>267</v>
      </c>
      <c r="H124" s="83">
        <f>COUNTIFS(H$14:H$83,"plansza",J$14:J$83,4)</f>
        <v>0</v>
      </c>
      <c r="I124" s="83" t="s">
        <v>268</v>
      </c>
    </row>
    <row r="125" spans="7:15" ht="14.4">
      <c r="G125" s="61" t="s">
        <v>271</v>
      </c>
      <c r="H125" s="289">
        <f>SUM(H121:H124)</f>
        <v>0</v>
      </c>
      <c r="I125" s="289" t="s">
        <v>268</v>
      </c>
    </row>
  </sheetData>
  <autoFilter ref="A13:XFD83"/>
  <mergeCells count="4">
    <mergeCell ref="K109:O109"/>
    <mergeCell ref="G113:I113"/>
    <mergeCell ref="K115:O115"/>
    <mergeCell ref="G99:I99"/>
  </mergeCells>
  <conditionalFormatting sqref="P34:P61 P14:P24">
    <cfRule type="containsText" dxfId="26" priority="31" operator="containsText" text="UTWARDZONA">
      <formula>NOT(ISERROR(SEARCH("UTWARDZONA",P14)))</formula>
    </cfRule>
    <cfRule type="containsText" dxfId="25" priority="32" operator="containsText" text="PIASZCZYSTA">
      <formula>NOT(ISERROR(SEARCH("PIASZCZYSTA",P14)))</formula>
    </cfRule>
    <cfRule type="containsText" dxfId="24" priority="33" operator="containsText" text="UTWARDZONA">
      <formula>NOT(ISERROR(SEARCH("UTWARDZONA",P14)))</formula>
    </cfRule>
    <cfRule type="containsText" dxfId="23" priority="34" operator="containsText" text="GRUNTOWA">
      <formula>NOT(ISERROR(SEARCH("GRUNTOWA",P14)))</formula>
    </cfRule>
    <cfRule type="containsText" dxfId="22" priority="35" operator="containsText" text="UTWARDZONA">
      <formula>NOT(ISERROR(SEARCH("UTWARDZONA",P14)))</formula>
    </cfRule>
    <cfRule type="expression" dxfId="21" priority="36">
      <formula>"UTWARDZONA"</formula>
    </cfRule>
  </conditionalFormatting>
  <conditionalFormatting sqref="P34:P61 P14:P24">
    <cfRule type="containsText" dxfId="20" priority="30" operator="containsText" text="PIASZCZYSTA">
      <formula>NOT(ISERROR(SEARCH("PIASZCZYSTA",P14)))</formula>
    </cfRule>
  </conditionalFormatting>
  <conditionalFormatting sqref="P34:P61 P14:P24">
    <cfRule type="containsText" dxfId="19" priority="29" operator="containsText" text="PIASZCZYSTA">
      <formula>NOT(ISERROR(SEARCH("PIASZCZYSTA",P14)))</formula>
    </cfRule>
  </conditionalFormatting>
  <conditionalFormatting sqref="P34:P61 P14:P24">
    <cfRule type="containsText" dxfId="18" priority="28" operator="containsText" text="GRUNTOWA">
      <formula>NOT(ISERROR(SEARCH("GRUNTOWA",P14)))</formula>
    </cfRule>
  </conditionalFormatting>
  <conditionalFormatting sqref="P64:P77">
    <cfRule type="containsText" dxfId="17" priority="13" operator="containsText" text="UTWARDZONA">
      <formula>NOT(ISERROR(SEARCH("UTWARDZONA",P64)))</formula>
    </cfRule>
    <cfRule type="containsText" dxfId="16" priority="14" operator="containsText" text="PIASZCZYSTA">
      <formula>NOT(ISERROR(SEARCH("PIASZCZYSTA",P64)))</formula>
    </cfRule>
    <cfRule type="containsText" dxfId="15" priority="15" operator="containsText" text="UTWARDZONA">
      <formula>NOT(ISERROR(SEARCH("UTWARDZONA",P64)))</formula>
    </cfRule>
    <cfRule type="containsText" dxfId="14" priority="16" operator="containsText" text="GRUNTOWA">
      <formula>NOT(ISERROR(SEARCH("GRUNTOWA",P64)))</formula>
    </cfRule>
    <cfRule type="containsText" dxfId="13" priority="17" operator="containsText" text="UTWARDZONA">
      <formula>NOT(ISERROR(SEARCH("UTWARDZONA",P64)))</formula>
    </cfRule>
    <cfRule type="expression" dxfId="12" priority="18">
      <formula>"UTWARDZONA"</formula>
    </cfRule>
  </conditionalFormatting>
  <conditionalFormatting sqref="P64:P77">
    <cfRule type="containsText" dxfId="11" priority="12" operator="containsText" text="PIASZCZYSTA">
      <formula>NOT(ISERROR(SEARCH("PIASZCZYSTA",P64)))</formula>
    </cfRule>
  </conditionalFormatting>
  <conditionalFormatting sqref="P64:P77">
    <cfRule type="containsText" dxfId="10" priority="11" operator="containsText" text="PIASZCZYSTA">
      <formula>NOT(ISERROR(SEARCH("PIASZCZYSTA",P64)))</formula>
    </cfRule>
  </conditionalFormatting>
  <conditionalFormatting sqref="P64:P77">
    <cfRule type="containsText" dxfId="9" priority="10" operator="containsText" text="GRUNTOWA">
      <formula>NOT(ISERROR(SEARCH("GRUNTOWA",P64)))</formula>
    </cfRule>
  </conditionalFormatting>
  <conditionalFormatting sqref="P80:P83">
    <cfRule type="containsText" dxfId="8" priority="4" operator="containsText" text="UTWARDZONA">
      <formula>NOT(ISERROR(SEARCH("UTWARDZONA",P80)))</formula>
    </cfRule>
    <cfRule type="containsText" dxfId="7" priority="5" operator="containsText" text="PIASZCZYSTA">
      <formula>NOT(ISERROR(SEARCH("PIASZCZYSTA",P80)))</formula>
    </cfRule>
    <cfRule type="containsText" dxfId="6" priority="6" operator="containsText" text="UTWARDZONA">
      <formula>NOT(ISERROR(SEARCH("UTWARDZONA",P80)))</formula>
    </cfRule>
    <cfRule type="containsText" dxfId="5" priority="7" operator="containsText" text="GRUNTOWA">
      <formula>NOT(ISERROR(SEARCH("GRUNTOWA",P80)))</formula>
    </cfRule>
    <cfRule type="containsText" dxfId="4" priority="8" operator="containsText" text="UTWARDZONA">
      <formula>NOT(ISERROR(SEARCH("UTWARDZONA",P80)))</formula>
    </cfRule>
    <cfRule type="expression" dxfId="3" priority="9">
      <formula>"UTWARDZONA"</formula>
    </cfRule>
  </conditionalFormatting>
  <conditionalFormatting sqref="P80:P83">
    <cfRule type="containsText" dxfId="2" priority="3" operator="containsText" text="PIASZCZYSTA">
      <formula>NOT(ISERROR(SEARCH("PIASZCZYSTA",P80)))</formula>
    </cfRule>
  </conditionalFormatting>
  <conditionalFormatting sqref="P80:P83">
    <cfRule type="containsText" dxfId="1" priority="2" operator="containsText" text="PIASZCZYSTA">
      <formula>NOT(ISERROR(SEARCH("PIASZCZYSTA",P80)))</formula>
    </cfRule>
  </conditionalFormatting>
  <conditionalFormatting sqref="P80:P83">
    <cfRule type="containsText" dxfId="0" priority="1" operator="containsText" text="GRUNTOWA">
      <formula>NOT(ISERROR(SEARCH("GRUNTOWA",P80)))</formula>
    </cfRule>
  </conditionalFormatting>
  <dataValidations count="1">
    <dataValidation type="list" allowBlank="1" sqref="P64:P77 P80:P83 P34:P61 P14:P24">
      <formula1>$P$1:$P$3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0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3.8"/>
  <cols>
    <col min="1" max="1" width="4" customWidth="1"/>
    <col min="2" max="2" width="7.19921875" customWidth="1"/>
    <col min="3" max="3" width="7.59765625" customWidth="1"/>
    <col min="4" max="4" width="21.59765625" customWidth="1"/>
    <col min="5" max="5" width="8" customWidth="1"/>
    <col min="6" max="6" width="9" customWidth="1"/>
    <col min="7" max="7" width="15" customWidth="1"/>
    <col min="8" max="9" width="12.8984375" customWidth="1"/>
    <col min="11" max="11" width="11.09765625" customWidth="1"/>
    <col min="12" max="12" width="10.5" customWidth="1"/>
    <col min="14" max="15" width="12.09765625" customWidth="1"/>
    <col min="16" max="16" width="26.8984375" customWidth="1"/>
    <col min="17" max="17" width="2" customWidth="1"/>
    <col min="18" max="18" width="9" customWidth="1"/>
    <col min="19" max="19" width="9.3984375" customWidth="1"/>
    <col min="20" max="20" width="23" customWidth="1"/>
    <col min="21" max="21" width="43" customWidth="1"/>
    <col min="23" max="23" width="7.8984375" customWidth="1"/>
    <col min="24" max="24" width="8.59765625" customWidth="1"/>
    <col min="25" max="25" width="13.8984375" customWidth="1"/>
    <col min="26" max="26" width="10.09765625" customWidth="1"/>
    <col min="27" max="27" width="13.8984375" customWidth="1"/>
    <col min="28" max="28" width="5.59765625" customWidth="1"/>
    <col min="29" max="29" width="11.09765625" customWidth="1"/>
    <col min="31" max="31" width="11.3984375" customWidth="1"/>
    <col min="32" max="32" width="13.19921875" customWidth="1"/>
    <col min="36" max="36" width="17.19921875" customWidth="1"/>
    <col min="38" max="38" width="11.8984375" customWidth="1"/>
    <col min="39" max="39" width="6.59765625" customWidth="1"/>
    <col min="40" max="40" width="10.3984375" customWidth="1"/>
    <col min="43" max="43" width="11.19921875" customWidth="1"/>
    <col min="44" max="44" width="10.19921875" customWidth="1"/>
  </cols>
  <sheetData>
    <row r="1" spans="1:44" ht="41.4">
      <c r="A1" s="6" t="s">
        <v>8</v>
      </c>
      <c r="B1" s="6" t="s">
        <v>9</v>
      </c>
      <c r="C1" s="6" t="s">
        <v>1</v>
      </c>
      <c r="D1" s="7" t="s">
        <v>0</v>
      </c>
      <c r="E1" s="7" t="s">
        <v>10</v>
      </c>
      <c r="F1" s="7" t="s">
        <v>11</v>
      </c>
      <c r="G1" s="7" t="s">
        <v>12</v>
      </c>
      <c r="H1" s="7" t="s">
        <v>27</v>
      </c>
      <c r="I1" s="7" t="s">
        <v>13</v>
      </c>
      <c r="J1" s="7" t="s">
        <v>31</v>
      </c>
      <c r="K1" s="7" t="s">
        <v>32</v>
      </c>
      <c r="L1" s="7" t="s">
        <v>260</v>
      </c>
      <c r="M1" s="7" t="s">
        <v>37</v>
      </c>
      <c r="N1" s="7" t="s">
        <v>38</v>
      </c>
      <c r="O1" s="7" t="s">
        <v>40</v>
      </c>
      <c r="P1" s="7" t="s">
        <v>256</v>
      </c>
      <c r="Q1" s="1"/>
      <c r="R1" s="7" t="s">
        <v>41</v>
      </c>
      <c r="S1" s="7" t="s">
        <v>44</v>
      </c>
      <c r="T1" s="7" t="s">
        <v>43</v>
      </c>
      <c r="U1" s="7" t="s">
        <v>42</v>
      </c>
      <c r="W1" s="746" t="s">
        <v>55</v>
      </c>
      <c r="X1" s="746"/>
      <c r="Y1" s="746"/>
      <c r="Z1" s="746"/>
      <c r="AA1" s="746"/>
      <c r="AB1" s="746"/>
      <c r="AC1" s="746"/>
      <c r="AD1" s="746"/>
      <c r="AE1" s="746"/>
      <c r="AF1" s="746"/>
      <c r="AG1" s="746"/>
    </row>
    <row r="2" spans="1:44" ht="13.5" customHeight="1">
      <c r="A2" s="3" t="s">
        <v>2</v>
      </c>
      <c r="B2" s="13"/>
      <c r="C2" s="13"/>
      <c r="D2" s="2"/>
      <c r="E2" s="4"/>
      <c r="F2" s="4"/>
      <c r="G2" s="1" t="s">
        <v>19</v>
      </c>
      <c r="H2" s="1" t="s">
        <v>28</v>
      </c>
      <c r="I2" s="1" t="s">
        <v>24</v>
      </c>
      <c r="J2" s="4"/>
      <c r="K2" s="4"/>
      <c r="L2" s="4"/>
      <c r="M2" s="4"/>
      <c r="N2" s="4"/>
      <c r="O2" s="4"/>
      <c r="P2" s="19"/>
      <c r="Q2" s="4"/>
      <c r="R2" s="5"/>
      <c r="S2" s="5"/>
      <c r="T2" s="14"/>
      <c r="U2" s="15"/>
      <c r="AH2" s="9" t="s">
        <v>17</v>
      </c>
      <c r="AI2" s="9" t="s">
        <v>14</v>
      </c>
      <c r="AJ2" s="8" t="s">
        <v>19</v>
      </c>
      <c r="AK2" s="8" t="s">
        <v>28</v>
      </c>
      <c r="AL2" s="8" t="s">
        <v>24</v>
      </c>
      <c r="AM2" s="9">
        <v>1</v>
      </c>
      <c r="AN2" s="9"/>
      <c r="AO2" s="9"/>
      <c r="AP2" s="9" t="s">
        <v>36</v>
      </c>
      <c r="AQ2" s="9" t="s">
        <v>28</v>
      </c>
      <c r="AR2" s="10" t="s">
        <v>45</v>
      </c>
    </row>
    <row r="3" spans="1:44" ht="13.5" customHeight="1">
      <c r="A3" s="3" t="s">
        <v>3</v>
      </c>
      <c r="B3" s="13"/>
      <c r="C3" s="13"/>
      <c r="D3" s="2"/>
      <c r="E3" s="4"/>
      <c r="F3" s="4"/>
      <c r="G3" s="1" t="s">
        <v>19</v>
      </c>
      <c r="H3" s="1" t="s">
        <v>28</v>
      </c>
      <c r="I3" s="1" t="s">
        <v>24</v>
      </c>
      <c r="J3" s="4"/>
      <c r="K3" s="4"/>
      <c r="L3" s="4"/>
      <c r="M3" s="4"/>
      <c r="N3" s="4"/>
      <c r="O3" s="4"/>
      <c r="P3" s="19"/>
      <c r="Q3" s="4"/>
      <c r="R3" s="5"/>
      <c r="S3" s="5"/>
      <c r="T3" s="14"/>
      <c r="U3" s="15"/>
      <c r="AH3" s="9" t="s">
        <v>18</v>
      </c>
      <c r="AI3" s="9" t="s">
        <v>15</v>
      </c>
      <c r="AJ3" s="8" t="s">
        <v>20</v>
      </c>
      <c r="AK3" s="8" t="s">
        <v>29</v>
      </c>
      <c r="AL3" s="8" t="s">
        <v>25</v>
      </c>
      <c r="AM3" s="9">
        <v>2</v>
      </c>
      <c r="AN3" s="9" t="s">
        <v>33</v>
      </c>
      <c r="AO3" s="9" t="s">
        <v>50</v>
      </c>
      <c r="AP3" s="9" t="s">
        <v>39</v>
      </c>
      <c r="AQ3" s="9" t="s">
        <v>29</v>
      </c>
      <c r="AR3" s="10" t="s">
        <v>46</v>
      </c>
    </row>
    <row r="4" spans="1:44" ht="13.5" customHeight="1">
      <c r="A4" s="3" t="s">
        <v>4</v>
      </c>
      <c r="B4" s="13"/>
      <c r="C4" s="13"/>
      <c r="D4" s="2"/>
      <c r="E4" s="4"/>
      <c r="F4" s="4"/>
      <c r="G4" s="1" t="s">
        <v>19</v>
      </c>
      <c r="H4" s="1" t="s">
        <v>28</v>
      </c>
      <c r="I4" s="1" t="s">
        <v>24</v>
      </c>
      <c r="J4" s="4"/>
      <c r="K4" s="4"/>
      <c r="L4" s="4"/>
      <c r="M4" s="4"/>
      <c r="N4" s="4"/>
      <c r="O4" s="4"/>
      <c r="P4" s="19"/>
      <c r="Q4" s="4"/>
      <c r="R4" s="5"/>
      <c r="S4" s="5"/>
      <c r="T4" s="14"/>
      <c r="U4" s="15"/>
      <c r="AH4" s="9"/>
      <c r="AI4" s="9" t="s">
        <v>16</v>
      </c>
      <c r="AJ4" s="8" t="s">
        <v>22</v>
      </c>
      <c r="AK4" s="8" t="s">
        <v>48</v>
      </c>
      <c r="AL4" s="8" t="s">
        <v>26</v>
      </c>
      <c r="AM4" s="9">
        <v>3</v>
      </c>
      <c r="AN4" s="9" t="s">
        <v>58</v>
      </c>
      <c r="AO4" s="9"/>
      <c r="AP4" s="9"/>
      <c r="AQ4" s="9" t="s">
        <v>30</v>
      </c>
      <c r="AR4" s="10" t="s">
        <v>47</v>
      </c>
    </row>
    <row r="5" spans="1:44" ht="13.5" customHeight="1">
      <c r="A5" s="3" t="s">
        <v>5</v>
      </c>
      <c r="B5" s="13"/>
      <c r="C5" s="13"/>
      <c r="D5" s="2"/>
      <c r="E5" s="4"/>
      <c r="F5" s="4"/>
      <c r="G5" s="1" t="s">
        <v>19</v>
      </c>
      <c r="H5" s="1" t="s">
        <v>28</v>
      </c>
      <c r="I5" s="1" t="s">
        <v>24</v>
      </c>
      <c r="J5" s="4"/>
      <c r="K5" s="4"/>
      <c r="L5" s="4"/>
      <c r="M5" s="4"/>
      <c r="N5" s="4"/>
      <c r="O5" s="4"/>
      <c r="P5" s="19"/>
      <c r="Q5" s="4"/>
      <c r="R5" s="5"/>
      <c r="S5" s="5"/>
      <c r="T5" s="14"/>
      <c r="U5" s="15"/>
      <c r="AH5" s="9"/>
      <c r="AI5" s="9"/>
      <c r="AJ5" s="8" t="s">
        <v>23</v>
      </c>
      <c r="AK5" s="8" t="s">
        <v>61</v>
      </c>
      <c r="AL5" s="8" t="s">
        <v>30</v>
      </c>
      <c r="AM5" s="9">
        <v>4</v>
      </c>
      <c r="AN5" s="9" t="s">
        <v>34</v>
      </c>
      <c r="AO5" s="9"/>
      <c r="AP5" s="9"/>
      <c r="AQ5" s="9" t="s">
        <v>48</v>
      </c>
      <c r="AR5" s="10" t="s">
        <v>51</v>
      </c>
    </row>
    <row r="6" spans="1:44" ht="13.5" customHeight="1">
      <c r="A6" s="3" t="s">
        <v>6</v>
      </c>
      <c r="B6" s="13"/>
      <c r="C6" s="13"/>
      <c r="D6" s="2"/>
      <c r="E6" s="4"/>
      <c r="F6" s="4"/>
      <c r="G6" s="1" t="s">
        <v>19</v>
      </c>
      <c r="H6" s="1" t="s">
        <v>28</v>
      </c>
      <c r="I6" s="1" t="s">
        <v>24</v>
      </c>
      <c r="J6" s="4"/>
      <c r="K6" s="4"/>
      <c r="L6" s="4"/>
      <c r="M6" s="4"/>
      <c r="N6" s="4"/>
      <c r="O6" s="4"/>
      <c r="P6" s="19"/>
      <c r="Q6" s="4"/>
      <c r="R6" s="5"/>
      <c r="S6" s="5"/>
      <c r="T6" s="14"/>
      <c r="U6" s="15"/>
      <c r="AH6" s="9"/>
      <c r="AI6" s="9"/>
      <c r="AJ6" s="8" t="s">
        <v>21</v>
      </c>
      <c r="AK6" s="8"/>
      <c r="AL6" s="8" t="s">
        <v>49</v>
      </c>
      <c r="AM6" s="9"/>
      <c r="AN6" s="9" t="s">
        <v>59</v>
      </c>
      <c r="AO6" s="9"/>
      <c r="AP6" s="9"/>
      <c r="AQ6" s="9" t="s">
        <v>61</v>
      </c>
      <c r="AR6" s="10" t="s">
        <v>52</v>
      </c>
    </row>
    <row r="7" spans="1:44" ht="13.5" customHeight="1">
      <c r="A7" s="3" t="s">
        <v>7</v>
      </c>
      <c r="B7" s="13"/>
      <c r="C7" s="13"/>
      <c r="D7" s="2"/>
      <c r="E7" s="4"/>
      <c r="F7" s="4"/>
      <c r="G7" s="1" t="s">
        <v>19</v>
      </c>
      <c r="H7" s="1" t="s">
        <v>28</v>
      </c>
      <c r="I7" s="1" t="s">
        <v>24</v>
      </c>
      <c r="J7" s="4"/>
      <c r="K7" s="4"/>
      <c r="L7" s="4"/>
      <c r="M7" s="4"/>
      <c r="N7" s="4"/>
      <c r="O7" s="4"/>
      <c r="P7" s="19"/>
      <c r="Q7" s="4"/>
      <c r="R7" s="5"/>
      <c r="S7" s="5"/>
      <c r="T7" s="14"/>
      <c r="U7" s="15"/>
      <c r="AH7" s="9"/>
      <c r="AI7" s="9"/>
      <c r="AJ7" s="8" t="s">
        <v>56</v>
      </c>
      <c r="AK7" s="8"/>
      <c r="AL7" s="8" t="s">
        <v>51</v>
      </c>
      <c r="AM7" s="9"/>
      <c r="AN7" s="9" t="s">
        <v>35</v>
      </c>
      <c r="AO7" s="9"/>
      <c r="AP7" s="9"/>
      <c r="AQ7" s="9"/>
      <c r="AR7" s="10"/>
    </row>
    <row r="8" spans="1:44" ht="14.25" customHeight="1">
      <c r="A8" s="3" t="s">
        <v>62</v>
      </c>
      <c r="B8" s="13"/>
      <c r="C8" s="13"/>
      <c r="D8" s="2"/>
      <c r="E8" s="4"/>
      <c r="F8" s="4"/>
      <c r="G8" s="1" t="s">
        <v>19</v>
      </c>
      <c r="H8" s="1" t="s">
        <v>28</v>
      </c>
      <c r="I8" s="1" t="s">
        <v>24</v>
      </c>
      <c r="J8" s="4"/>
      <c r="K8" s="4"/>
      <c r="L8" s="4"/>
      <c r="M8" s="4"/>
      <c r="N8" s="4"/>
      <c r="O8" s="4"/>
      <c r="P8" s="19"/>
      <c r="Q8" s="4"/>
      <c r="R8" s="5"/>
      <c r="S8" s="5"/>
      <c r="T8" s="14"/>
      <c r="U8" s="15"/>
      <c r="AH8" s="11"/>
      <c r="AI8" s="11"/>
      <c r="AJ8" s="8" t="s">
        <v>57</v>
      </c>
      <c r="AK8" s="11"/>
      <c r="AL8" s="8" t="s">
        <v>52</v>
      </c>
      <c r="AM8" s="11"/>
      <c r="AN8" s="9" t="s">
        <v>60</v>
      </c>
      <c r="AO8" s="11"/>
      <c r="AP8" s="11"/>
      <c r="AQ8" s="11"/>
      <c r="AR8" s="10"/>
    </row>
    <row r="9" spans="1:44" ht="13.5" customHeight="1">
      <c r="A9" s="3" t="s">
        <v>63</v>
      </c>
      <c r="B9" s="13"/>
      <c r="C9" s="13"/>
      <c r="D9" s="2"/>
      <c r="E9" s="4"/>
      <c r="F9" s="4"/>
      <c r="G9" s="1" t="s">
        <v>19</v>
      </c>
      <c r="H9" s="1" t="s">
        <v>28</v>
      </c>
      <c r="I9" s="1" t="s">
        <v>24</v>
      </c>
      <c r="J9" s="4"/>
      <c r="K9" s="4"/>
      <c r="L9" s="4"/>
      <c r="M9" s="4"/>
      <c r="N9" s="4"/>
      <c r="O9" s="4"/>
      <c r="P9" s="19"/>
      <c r="Q9" s="4"/>
      <c r="R9" s="5"/>
      <c r="S9" s="5"/>
      <c r="T9" s="14"/>
      <c r="U9" s="15"/>
      <c r="AH9" s="11"/>
      <c r="AI9" s="11"/>
      <c r="AJ9" s="8" t="s">
        <v>262</v>
      </c>
      <c r="AK9" s="11"/>
      <c r="AL9" s="8" t="s">
        <v>53</v>
      </c>
      <c r="AM9" s="11"/>
      <c r="AN9" s="9" t="s">
        <v>276</v>
      </c>
      <c r="AO9" s="11"/>
      <c r="AP9" s="11"/>
      <c r="AQ9" s="11"/>
      <c r="AR9" s="11"/>
    </row>
    <row r="10" spans="1:44" ht="13.5" customHeight="1">
      <c r="A10" s="3" t="s">
        <v>64</v>
      </c>
      <c r="B10" s="13"/>
      <c r="C10" s="13"/>
      <c r="D10" s="2"/>
      <c r="E10" s="4"/>
      <c r="F10" s="4"/>
      <c r="G10" s="1" t="s">
        <v>19</v>
      </c>
      <c r="H10" s="1" t="s">
        <v>28</v>
      </c>
      <c r="I10" s="1" t="s">
        <v>24</v>
      </c>
      <c r="J10" s="4"/>
      <c r="K10" s="4"/>
      <c r="L10" s="4"/>
      <c r="M10" s="4"/>
      <c r="N10" s="4"/>
      <c r="O10" s="4"/>
      <c r="P10" s="19"/>
      <c r="Q10" s="4"/>
      <c r="R10" s="5"/>
      <c r="S10" s="5"/>
      <c r="T10" s="14"/>
      <c r="U10" s="15"/>
      <c r="AH10" s="11"/>
      <c r="AI10" s="11"/>
      <c r="AJ10" s="11"/>
      <c r="AK10" s="11"/>
      <c r="AL10" s="8" t="s">
        <v>54</v>
      </c>
      <c r="AM10" s="11"/>
      <c r="AN10" s="11"/>
      <c r="AO10" s="11"/>
      <c r="AP10" s="11"/>
      <c r="AQ10" s="11"/>
      <c r="AR10" s="11"/>
    </row>
    <row r="11" spans="1:44" ht="15.6">
      <c r="A11" s="3" t="s">
        <v>65</v>
      </c>
      <c r="B11" s="13"/>
      <c r="C11" s="13"/>
      <c r="D11" s="2"/>
      <c r="E11" s="4"/>
      <c r="F11" s="4"/>
      <c r="G11" s="1" t="s">
        <v>19</v>
      </c>
      <c r="H11" s="1" t="s">
        <v>28</v>
      </c>
      <c r="I11" s="1" t="s">
        <v>24</v>
      </c>
      <c r="J11" s="4"/>
      <c r="K11" s="4"/>
      <c r="L11" s="4"/>
      <c r="M11" s="4"/>
      <c r="N11" s="4"/>
      <c r="O11" s="4"/>
      <c r="P11" s="19"/>
      <c r="Q11" s="4"/>
      <c r="R11" s="5"/>
      <c r="S11" s="5"/>
      <c r="T11" s="14"/>
      <c r="U11" s="15"/>
      <c r="AH11" s="11"/>
      <c r="AI11" s="11"/>
      <c r="AJ11" s="11"/>
      <c r="AK11" s="11"/>
      <c r="AL11" s="8" t="s">
        <v>261</v>
      </c>
      <c r="AM11" s="11"/>
      <c r="AN11" s="11"/>
      <c r="AO11" s="11"/>
      <c r="AP11" s="11"/>
      <c r="AQ11" s="11"/>
      <c r="AR11" s="11"/>
    </row>
    <row r="12" spans="1:44" ht="14.25" customHeight="1">
      <c r="A12" s="3" t="s">
        <v>66</v>
      </c>
      <c r="B12" s="13"/>
      <c r="C12" s="13"/>
      <c r="D12" s="2"/>
      <c r="E12" s="4"/>
      <c r="F12" s="4"/>
      <c r="G12" s="1" t="s">
        <v>19</v>
      </c>
      <c r="H12" s="1" t="s">
        <v>28</v>
      </c>
      <c r="I12" s="1" t="s">
        <v>24</v>
      </c>
      <c r="J12" s="4"/>
      <c r="K12" s="4"/>
      <c r="L12" s="4"/>
      <c r="M12" s="4"/>
      <c r="N12" s="4"/>
      <c r="O12" s="4"/>
      <c r="P12" s="19"/>
      <c r="Q12" s="4"/>
      <c r="R12" s="5"/>
      <c r="S12" s="5"/>
      <c r="T12" s="14"/>
      <c r="U12" s="15"/>
      <c r="AH12" s="11"/>
      <c r="AI12" s="11"/>
      <c r="AJ12" s="11"/>
      <c r="AK12" s="11"/>
      <c r="AL12" s="8" t="s">
        <v>275</v>
      </c>
      <c r="AM12" s="11"/>
      <c r="AN12" s="11"/>
      <c r="AO12" s="11"/>
      <c r="AP12" s="11"/>
      <c r="AQ12" s="11"/>
      <c r="AR12" s="11"/>
    </row>
    <row r="13" spans="1:44" ht="15.6">
      <c r="A13" s="3" t="s">
        <v>67</v>
      </c>
      <c r="B13" s="13"/>
      <c r="C13" s="13"/>
      <c r="D13" s="2"/>
      <c r="E13" s="4"/>
      <c r="F13" s="4"/>
      <c r="G13" s="1" t="s">
        <v>19</v>
      </c>
      <c r="H13" s="1" t="s">
        <v>28</v>
      </c>
      <c r="I13" s="1" t="s">
        <v>24</v>
      </c>
      <c r="J13" s="4"/>
      <c r="K13" s="4"/>
      <c r="L13" s="4"/>
      <c r="M13" s="4"/>
      <c r="N13" s="4"/>
      <c r="O13" s="4"/>
      <c r="P13" s="19"/>
      <c r="Q13" s="4"/>
      <c r="R13" s="5"/>
      <c r="S13" s="5"/>
      <c r="T13" s="14"/>
      <c r="U13" s="15"/>
      <c r="AH13" s="11"/>
      <c r="AI13" s="11"/>
      <c r="AJ13" s="11"/>
      <c r="AK13" s="11"/>
      <c r="AL13" s="8" t="s">
        <v>277</v>
      </c>
      <c r="AM13" s="11"/>
      <c r="AN13" s="11"/>
      <c r="AO13" s="11"/>
      <c r="AP13" s="11"/>
      <c r="AQ13" s="11"/>
      <c r="AR13" s="11"/>
    </row>
    <row r="14" spans="1:44" ht="15.6">
      <c r="A14" s="3" t="s">
        <v>68</v>
      </c>
      <c r="B14" s="13"/>
      <c r="C14" s="13"/>
      <c r="D14" s="2"/>
      <c r="E14" s="4"/>
      <c r="F14" s="4"/>
      <c r="G14" s="1" t="s">
        <v>19</v>
      </c>
      <c r="H14" s="1" t="s">
        <v>28</v>
      </c>
      <c r="I14" s="1" t="s">
        <v>24</v>
      </c>
      <c r="J14" s="4"/>
      <c r="K14" s="4"/>
      <c r="L14" s="4"/>
      <c r="M14" s="4"/>
      <c r="N14" s="4"/>
      <c r="O14" s="4"/>
      <c r="P14" s="19"/>
      <c r="Q14" s="4"/>
      <c r="R14" s="5"/>
      <c r="S14" s="5"/>
      <c r="T14" s="14"/>
      <c r="U14" s="15"/>
    </row>
    <row r="15" spans="1:44" ht="15.6">
      <c r="A15" s="3" t="s">
        <v>69</v>
      </c>
      <c r="B15" s="13"/>
      <c r="C15" s="13"/>
      <c r="D15" s="2"/>
      <c r="E15" s="4"/>
      <c r="F15" s="4"/>
      <c r="G15" s="1" t="s">
        <v>19</v>
      </c>
      <c r="H15" s="1" t="s">
        <v>28</v>
      </c>
      <c r="I15" s="1" t="s">
        <v>24</v>
      </c>
      <c r="J15" s="4"/>
      <c r="K15" s="4"/>
      <c r="L15" s="4"/>
      <c r="M15" s="4"/>
      <c r="N15" s="4"/>
      <c r="O15" s="4"/>
      <c r="P15" s="19"/>
      <c r="Q15" s="4"/>
      <c r="R15" s="5"/>
      <c r="S15" s="5"/>
      <c r="T15" s="14"/>
      <c r="U15" s="15"/>
    </row>
    <row r="16" spans="1:44" ht="15.6">
      <c r="A16" s="3" t="s">
        <v>70</v>
      </c>
      <c r="B16" s="13"/>
      <c r="C16" s="13"/>
      <c r="D16" s="2"/>
      <c r="E16" s="4"/>
      <c r="F16" s="4"/>
      <c r="G16" s="1" t="s">
        <v>19</v>
      </c>
      <c r="H16" s="1" t="s">
        <v>28</v>
      </c>
      <c r="I16" s="1" t="s">
        <v>24</v>
      </c>
      <c r="J16" s="4"/>
      <c r="K16" s="4"/>
      <c r="L16" s="4"/>
      <c r="M16" s="4"/>
      <c r="N16" s="4"/>
      <c r="O16" s="4"/>
      <c r="P16" s="19"/>
      <c r="Q16" s="4"/>
      <c r="R16" s="5"/>
      <c r="S16" s="5"/>
      <c r="T16" s="14"/>
      <c r="U16" s="15"/>
    </row>
    <row r="17" spans="1:21" ht="15.6">
      <c r="A17" s="3" t="s">
        <v>71</v>
      </c>
      <c r="B17" s="13"/>
      <c r="C17" s="13"/>
      <c r="D17" s="2"/>
      <c r="E17" s="4"/>
      <c r="F17" s="4"/>
      <c r="G17" s="1" t="s">
        <v>19</v>
      </c>
      <c r="H17" s="1" t="s">
        <v>28</v>
      </c>
      <c r="I17" s="1" t="s">
        <v>24</v>
      </c>
      <c r="J17" s="4"/>
      <c r="K17" s="4"/>
      <c r="L17" s="4"/>
      <c r="M17" s="4"/>
      <c r="N17" s="4"/>
      <c r="O17" s="4"/>
      <c r="P17" s="19"/>
      <c r="Q17" s="4"/>
      <c r="R17" s="5"/>
      <c r="S17" s="5"/>
      <c r="T17" s="14"/>
      <c r="U17" s="15"/>
    </row>
    <row r="18" spans="1:21" ht="15.6">
      <c r="A18" s="3" t="s">
        <v>72</v>
      </c>
      <c r="B18" s="13"/>
      <c r="C18" s="13"/>
      <c r="D18" s="2"/>
      <c r="E18" s="4"/>
      <c r="F18" s="4"/>
      <c r="G18" s="1" t="s">
        <v>19</v>
      </c>
      <c r="H18" s="1" t="s">
        <v>28</v>
      </c>
      <c r="I18" s="1" t="s">
        <v>24</v>
      </c>
      <c r="J18" s="4"/>
      <c r="K18" s="4"/>
      <c r="L18" s="4"/>
      <c r="M18" s="4"/>
      <c r="N18" s="4"/>
      <c r="O18" s="4"/>
      <c r="P18" s="19"/>
      <c r="Q18" s="4"/>
      <c r="R18" s="5"/>
      <c r="S18" s="5"/>
      <c r="T18" s="14"/>
      <c r="U18" s="15"/>
    </row>
    <row r="19" spans="1:21" ht="15.6">
      <c r="A19" s="3" t="s">
        <v>73</v>
      </c>
      <c r="B19" s="13"/>
      <c r="C19" s="13"/>
      <c r="D19" s="2"/>
      <c r="E19" s="4"/>
      <c r="F19" s="4"/>
      <c r="G19" s="1" t="s">
        <v>19</v>
      </c>
      <c r="H19" s="1" t="s">
        <v>28</v>
      </c>
      <c r="I19" s="1" t="s">
        <v>24</v>
      </c>
      <c r="J19" s="4"/>
      <c r="K19" s="4"/>
      <c r="L19" s="4"/>
      <c r="M19" s="4"/>
      <c r="N19" s="4"/>
      <c r="O19" s="4"/>
      <c r="P19" s="19"/>
      <c r="Q19" s="4"/>
      <c r="R19" s="5"/>
      <c r="S19" s="5"/>
      <c r="T19" s="14"/>
      <c r="U19" s="15"/>
    </row>
    <row r="20" spans="1:21" ht="15.6">
      <c r="A20" s="3" t="s">
        <v>74</v>
      </c>
      <c r="B20" s="13"/>
      <c r="C20" s="13"/>
      <c r="D20" s="2"/>
      <c r="E20" s="4"/>
      <c r="F20" s="4"/>
      <c r="G20" s="1" t="s">
        <v>19</v>
      </c>
      <c r="H20" s="1" t="s">
        <v>28</v>
      </c>
      <c r="I20" s="1" t="s">
        <v>24</v>
      </c>
      <c r="J20" s="4"/>
      <c r="K20" s="4"/>
      <c r="L20" s="4"/>
      <c r="M20" s="4"/>
      <c r="N20" s="4"/>
      <c r="O20" s="4"/>
      <c r="P20" s="19"/>
      <c r="Q20" s="4"/>
      <c r="R20" s="5"/>
      <c r="S20" s="5"/>
      <c r="T20" s="14"/>
      <c r="U20" s="15"/>
    </row>
    <row r="21" spans="1:21" ht="15.6">
      <c r="A21" s="3" t="s">
        <v>75</v>
      </c>
      <c r="B21" s="13"/>
      <c r="C21" s="13"/>
      <c r="D21" s="2"/>
      <c r="E21" s="4"/>
      <c r="F21" s="4"/>
      <c r="G21" s="1" t="s">
        <v>19</v>
      </c>
      <c r="H21" s="1" t="s">
        <v>28</v>
      </c>
      <c r="I21" s="1" t="s">
        <v>24</v>
      </c>
      <c r="J21" s="4"/>
      <c r="K21" s="4"/>
      <c r="L21" s="4"/>
      <c r="M21" s="4"/>
      <c r="N21" s="4"/>
      <c r="O21" s="4"/>
      <c r="P21" s="19"/>
      <c r="Q21" s="4"/>
      <c r="R21" s="5"/>
      <c r="S21" s="5"/>
      <c r="T21" s="14"/>
      <c r="U21" s="15"/>
    </row>
    <row r="22" spans="1:21" ht="15.6">
      <c r="A22" s="3" t="s">
        <v>76</v>
      </c>
      <c r="B22" s="13"/>
      <c r="C22" s="13"/>
      <c r="D22" s="2"/>
      <c r="E22" s="4"/>
      <c r="F22" s="4"/>
      <c r="G22" s="1" t="s">
        <v>19</v>
      </c>
      <c r="H22" s="1" t="s">
        <v>28</v>
      </c>
      <c r="I22" s="1" t="s">
        <v>24</v>
      </c>
      <c r="J22" s="4"/>
      <c r="K22" s="4"/>
      <c r="L22" s="4"/>
      <c r="M22" s="4"/>
      <c r="N22" s="4"/>
      <c r="O22" s="4"/>
      <c r="P22" s="19"/>
      <c r="Q22" s="4"/>
      <c r="R22" s="5"/>
      <c r="S22" s="5"/>
      <c r="T22" s="14"/>
      <c r="U22" s="15"/>
    </row>
    <row r="23" spans="1:21" ht="15.6">
      <c r="A23" s="3" t="s">
        <v>77</v>
      </c>
      <c r="B23" s="13"/>
      <c r="C23" s="13"/>
      <c r="D23" s="2"/>
      <c r="E23" s="4"/>
      <c r="F23" s="4"/>
      <c r="G23" s="1" t="s">
        <v>19</v>
      </c>
      <c r="H23" s="1" t="s">
        <v>28</v>
      </c>
      <c r="I23" s="1" t="s">
        <v>24</v>
      </c>
      <c r="J23" s="4"/>
      <c r="K23" s="4"/>
      <c r="L23" s="4"/>
      <c r="M23" s="4"/>
      <c r="N23" s="4"/>
      <c r="O23" s="4"/>
      <c r="P23" s="19"/>
      <c r="Q23" s="4"/>
      <c r="R23" s="5"/>
      <c r="S23" s="5"/>
      <c r="T23" s="14"/>
      <c r="U23" s="15"/>
    </row>
    <row r="24" spans="1:21" ht="15.6">
      <c r="A24" s="3" t="s">
        <v>78</v>
      </c>
      <c r="B24" s="13"/>
      <c r="C24" s="13"/>
      <c r="D24" s="2"/>
      <c r="E24" s="4"/>
      <c r="F24" s="4"/>
      <c r="G24" s="1" t="s">
        <v>19</v>
      </c>
      <c r="H24" s="1" t="s">
        <v>28</v>
      </c>
      <c r="I24" s="1" t="s">
        <v>24</v>
      </c>
      <c r="J24" s="4"/>
      <c r="K24" s="4"/>
      <c r="L24" s="4"/>
      <c r="M24" s="4"/>
      <c r="N24" s="4"/>
      <c r="O24" s="4"/>
      <c r="P24" s="19"/>
      <c r="Q24" s="4"/>
      <c r="R24" s="5"/>
      <c r="S24" s="5"/>
      <c r="T24" s="14"/>
      <c r="U24" s="15"/>
    </row>
    <row r="25" spans="1:21" ht="15.6">
      <c r="A25" s="3" t="s">
        <v>79</v>
      </c>
      <c r="B25" s="13"/>
      <c r="C25" s="13"/>
      <c r="D25" s="2"/>
      <c r="E25" s="4"/>
      <c r="F25" s="4"/>
      <c r="G25" s="1" t="s">
        <v>19</v>
      </c>
      <c r="H25" s="1" t="s">
        <v>28</v>
      </c>
      <c r="I25" s="1" t="s">
        <v>24</v>
      </c>
      <c r="J25" s="4"/>
      <c r="K25" s="4"/>
      <c r="L25" s="4"/>
      <c r="M25" s="4"/>
      <c r="N25" s="4"/>
      <c r="O25" s="4"/>
      <c r="P25" s="19"/>
      <c r="Q25" s="4"/>
      <c r="R25" s="5"/>
      <c r="S25" s="5"/>
      <c r="T25" s="14"/>
      <c r="U25" s="15"/>
    </row>
    <row r="26" spans="1:21" ht="15.6">
      <c r="A26" s="3" t="s">
        <v>80</v>
      </c>
      <c r="B26" s="13"/>
      <c r="C26" s="13"/>
      <c r="D26" s="2"/>
      <c r="E26" s="4"/>
      <c r="F26" s="4"/>
      <c r="G26" s="1" t="s">
        <v>19</v>
      </c>
      <c r="H26" s="1" t="s">
        <v>28</v>
      </c>
      <c r="I26" s="1" t="s">
        <v>24</v>
      </c>
      <c r="J26" s="4"/>
      <c r="K26" s="4"/>
      <c r="L26" s="4"/>
      <c r="M26" s="4"/>
      <c r="N26" s="4"/>
      <c r="O26" s="4"/>
      <c r="P26" s="19"/>
      <c r="Q26" s="4"/>
      <c r="R26" s="5"/>
      <c r="S26" s="5"/>
      <c r="T26" s="14"/>
      <c r="U26" s="15"/>
    </row>
    <row r="27" spans="1:21" ht="15.6">
      <c r="A27" s="3" t="s">
        <v>81</v>
      </c>
      <c r="B27" s="13"/>
      <c r="C27" s="13"/>
      <c r="D27" s="2"/>
      <c r="E27" s="4"/>
      <c r="F27" s="4"/>
      <c r="G27" s="1" t="s">
        <v>19</v>
      </c>
      <c r="H27" s="1" t="s">
        <v>28</v>
      </c>
      <c r="I27" s="1" t="s">
        <v>24</v>
      </c>
      <c r="J27" s="4"/>
      <c r="K27" s="4"/>
      <c r="L27" s="4"/>
      <c r="M27" s="4"/>
      <c r="N27" s="4"/>
      <c r="O27" s="4"/>
      <c r="P27" s="19"/>
      <c r="Q27" s="4"/>
      <c r="R27" s="5"/>
      <c r="S27" s="5"/>
      <c r="T27" s="14"/>
      <c r="U27" s="15"/>
    </row>
    <row r="28" spans="1:21" ht="15.6">
      <c r="A28" s="3" t="s">
        <v>82</v>
      </c>
      <c r="B28" s="13"/>
      <c r="C28" s="13"/>
      <c r="D28" s="2"/>
      <c r="E28" s="4"/>
      <c r="F28" s="4"/>
      <c r="G28" s="1" t="s">
        <v>19</v>
      </c>
      <c r="H28" s="1" t="s">
        <v>28</v>
      </c>
      <c r="I28" s="1" t="s">
        <v>24</v>
      </c>
      <c r="J28" s="4"/>
      <c r="K28" s="4"/>
      <c r="L28" s="4"/>
      <c r="M28" s="4"/>
      <c r="N28" s="4"/>
      <c r="O28" s="4"/>
      <c r="P28" s="19"/>
      <c r="Q28" s="4"/>
      <c r="R28" s="5"/>
      <c r="S28" s="5"/>
      <c r="T28" s="14"/>
      <c r="U28" s="15"/>
    </row>
    <row r="29" spans="1:21" ht="15.6">
      <c r="A29" s="3" t="s">
        <v>83</v>
      </c>
      <c r="B29" s="13"/>
      <c r="C29" s="13"/>
      <c r="D29" s="2"/>
      <c r="E29" s="4"/>
      <c r="F29" s="4"/>
      <c r="G29" s="1" t="s">
        <v>19</v>
      </c>
      <c r="H29" s="1" t="s">
        <v>28</v>
      </c>
      <c r="I29" s="1" t="s">
        <v>24</v>
      </c>
      <c r="J29" s="4"/>
      <c r="K29" s="4"/>
      <c r="L29" s="4"/>
      <c r="M29" s="4"/>
      <c r="N29" s="4"/>
      <c r="O29" s="4"/>
      <c r="P29" s="19"/>
      <c r="Q29" s="4"/>
      <c r="R29" s="5"/>
      <c r="S29" s="5"/>
      <c r="T29" s="14"/>
      <c r="U29" s="15"/>
    </row>
    <row r="30" spans="1:21" ht="15.6">
      <c r="A30" s="3" t="s">
        <v>84</v>
      </c>
      <c r="B30" s="13"/>
      <c r="C30" s="13"/>
      <c r="D30" s="2"/>
      <c r="E30" s="4"/>
      <c r="F30" s="4"/>
      <c r="G30" s="1" t="s">
        <v>19</v>
      </c>
      <c r="H30" s="1" t="s">
        <v>28</v>
      </c>
      <c r="I30" s="1" t="s">
        <v>24</v>
      </c>
      <c r="J30" s="4"/>
      <c r="K30" s="4"/>
      <c r="L30" s="4"/>
      <c r="M30" s="4"/>
      <c r="N30" s="4"/>
      <c r="O30" s="4"/>
      <c r="P30" s="19"/>
      <c r="Q30" s="4"/>
      <c r="R30" s="5"/>
      <c r="S30" s="5"/>
      <c r="T30" s="14"/>
      <c r="U30" s="15"/>
    </row>
    <row r="31" spans="1:21" ht="15.6">
      <c r="A31" s="3" t="s">
        <v>85</v>
      </c>
      <c r="B31" s="13"/>
      <c r="C31" s="13"/>
      <c r="D31" s="2"/>
      <c r="E31" s="4"/>
      <c r="F31" s="4"/>
      <c r="G31" s="1" t="s">
        <v>19</v>
      </c>
      <c r="H31" s="1" t="s">
        <v>28</v>
      </c>
      <c r="I31" s="1" t="s">
        <v>24</v>
      </c>
      <c r="J31" s="4"/>
      <c r="K31" s="4"/>
      <c r="L31" s="4"/>
      <c r="M31" s="4"/>
      <c r="N31" s="4"/>
      <c r="O31" s="4"/>
      <c r="P31" s="19"/>
      <c r="Q31" s="4"/>
      <c r="R31" s="5"/>
      <c r="S31" s="5"/>
      <c r="T31" s="14"/>
      <c r="U31" s="15"/>
    </row>
    <row r="32" spans="1:21" ht="15.6">
      <c r="A32" s="3" t="s">
        <v>86</v>
      </c>
      <c r="B32" s="13"/>
      <c r="C32" s="13"/>
      <c r="D32" s="2"/>
      <c r="E32" s="4"/>
      <c r="F32" s="4"/>
      <c r="G32" s="1" t="s">
        <v>19</v>
      </c>
      <c r="H32" s="1" t="s">
        <v>28</v>
      </c>
      <c r="I32" s="1" t="s">
        <v>24</v>
      </c>
      <c r="J32" s="4"/>
      <c r="K32" s="4"/>
      <c r="L32" s="4"/>
      <c r="M32" s="4"/>
      <c r="N32" s="4"/>
      <c r="O32" s="4"/>
      <c r="P32" s="19"/>
      <c r="Q32" s="4"/>
      <c r="R32" s="5"/>
      <c r="S32" s="5"/>
      <c r="T32" s="14"/>
      <c r="U32" s="15"/>
    </row>
    <row r="33" spans="1:21" ht="15.6">
      <c r="A33" s="3" t="s">
        <v>87</v>
      </c>
      <c r="B33" s="13"/>
      <c r="C33" s="13"/>
      <c r="D33" s="2"/>
      <c r="E33" s="4"/>
      <c r="F33" s="4"/>
      <c r="G33" s="1" t="s">
        <v>19</v>
      </c>
      <c r="H33" s="1" t="s">
        <v>28</v>
      </c>
      <c r="I33" s="1" t="s">
        <v>24</v>
      </c>
      <c r="J33" s="4"/>
      <c r="K33" s="4"/>
      <c r="L33" s="4"/>
      <c r="M33" s="4"/>
      <c r="N33" s="4"/>
      <c r="O33" s="4"/>
      <c r="P33" s="19"/>
      <c r="Q33" s="4"/>
      <c r="R33" s="5"/>
      <c r="S33" s="5"/>
      <c r="T33" s="14"/>
      <c r="U33" s="15"/>
    </row>
    <row r="34" spans="1:21" ht="15.6">
      <c r="A34" s="3" t="s">
        <v>88</v>
      </c>
      <c r="B34" s="13"/>
      <c r="C34" s="13"/>
      <c r="D34" s="2"/>
      <c r="E34" s="4"/>
      <c r="F34" s="4"/>
      <c r="G34" s="1" t="s">
        <v>19</v>
      </c>
      <c r="H34" s="1" t="s">
        <v>28</v>
      </c>
      <c r="I34" s="1" t="s">
        <v>24</v>
      </c>
      <c r="J34" s="4"/>
      <c r="K34" s="4"/>
      <c r="L34" s="4"/>
      <c r="M34" s="4"/>
      <c r="N34" s="4"/>
      <c r="O34" s="4"/>
      <c r="P34" s="19"/>
      <c r="Q34" s="4"/>
      <c r="R34" s="5"/>
      <c r="S34" s="5"/>
      <c r="T34" s="14"/>
      <c r="U34" s="15"/>
    </row>
    <row r="35" spans="1:21" ht="15.6">
      <c r="A35" s="3" t="s">
        <v>89</v>
      </c>
      <c r="B35" s="13"/>
      <c r="C35" s="13"/>
      <c r="D35" s="2"/>
      <c r="E35" s="4"/>
      <c r="F35" s="4"/>
      <c r="G35" s="1" t="s">
        <v>19</v>
      </c>
      <c r="H35" s="1" t="s">
        <v>28</v>
      </c>
      <c r="I35" s="1" t="s">
        <v>24</v>
      </c>
      <c r="J35" s="4"/>
      <c r="K35" s="4"/>
      <c r="L35" s="4"/>
      <c r="M35" s="4"/>
      <c r="N35" s="4"/>
      <c r="O35" s="4"/>
      <c r="P35" s="19"/>
      <c r="Q35" s="4"/>
      <c r="R35" s="5"/>
      <c r="S35" s="5"/>
      <c r="T35" s="14"/>
      <c r="U35" s="15"/>
    </row>
    <row r="36" spans="1:21" ht="15.6">
      <c r="A36" s="3" t="s">
        <v>90</v>
      </c>
      <c r="B36" s="13"/>
      <c r="C36" s="13"/>
      <c r="D36" s="2"/>
      <c r="E36" s="4"/>
      <c r="F36" s="4"/>
      <c r="G36" s="1" t="s">
        <v>19</v>
      </c>
      <c r="H36" s="1" t="s">
        <v>28</v>
      </c>
      <c r="I36" s="1" t="s">
        <v>24</v>
      </c>
      <c r="J36" s="4"/>
      <c r="K36" s="4"/>
      <c r="L36" s="4"/>
      <c r="M36" s="4"/>
      <c r="N36" s="4"/>
      <c r="O36" s="4"/>
      <c r="P36" s="19"/>
      <c r="Q36" s="4"/>
      <c r="R36" s="5"/>
      <c r="S36" s="5"/>
      <c r="T36" s="14"/>
      <c r="U36" s="15"/>
    </row>
    <row r="37" spans="1:21" ht="15.6">
      <c r="A37" s="3" t="s">
        <v>91</v>
      </c>
      <c r="B37" s="13"/>
      <c r="C37" s="13"/>
      <c r="D37" s="2"/>
      <c r="E37" s="4"/>
      <c r="F37" s="4"/>
      <c r="G37" s="1" t="s">
        <v>19</v>
      </c>
      <c r="H37" s="1" t="s">
        <v>28</v>
      </c>
      <c r="I37" s="1" t="s">
        <v>24</v>
      </c>
      <c r="J37" s="4"/>
      <c r="K37" s="4"/>
      <c r="L37" s="4"/>
      <c r="M37" s="4"/>
      <c r="N37" s="4"/>
      <c r="O37" s="4"/>
      <c r="P37" s="19"/>
      <c r="Q37" s="4"/>
      <c r="R37" s="5"/>
      <c r="S37" s="5"/>
      <c r="T37" s="14"/>
      <c r="U37" s="15"/>
    </row>
    <row r="38" spans="1:21" ht="15.6">
      <c r="A38" s="3" t="s">
        <v>92</v>
      </c>
      <c r="B38" s="13"/>
      <c r="C38" s="13"/>
      <c r="D38" s="2"/>
      <c r="E38" s="4"/>
      <c r="F38" s="4"/>
      <c r="G38" s="1" t="s">
        <v>19</v>
      </c>
      <c r="H38" s="1" t="s">
        <v>28</v>
      </c>
      <c r="I38" s="1" t="s">
        <v>24</v>
      </c>
      <c r="J38" s="4"/>
      <c r="K38" s="4"/>
      <c r="L38" s="4"/>
      <c r="M38" s="4"/>
      <c r="N38" s="4"/>
      <c r="O38" s="4"/>
      <c r="P38" s="19"/>
      <c r="Q38" s="4"/>
      <c r="R38" s="5"/>
      <c r="S38" s="5"/>
      <c r="T38" s="14"/>
      <c r="U38" s="15"/>
    </row>
    <row r="39" spans="1:21" ht="15.6">
      <c r="A39" s="3" t="s">
        <v>93</v>
      </c>
      <c r="B39" s="13"/>
      <c r="C39" s="13"/>
      <c r="D39" s="2"/>
      <c r="E39" s="4"/>
      <c r="F39" s="4"/>
      <c r="G39" s="1" t="s">
        <v>19</v>
      </c>
      <c r="H39" s="1" t="s">
        <v>28</v>
      </c>
      <c r="I39" s="1" t="s">
        <v>24</v>
      </c>
      <c r="J39" s="4"/>
      <c r="K39" s="4"/>
      <c r="L39" s="4"/>
      <c r="M39" s="4"/>
      <c r="N39" s="4"/>
      <c r="O39" s="4"/>
      <c r="P39" s="19"/>
      <c r="Q39" s="4"/>
      <c r="R39" s="5"/>
      <c r="S39" s="5"/>
      <c r="T39" s="14"/>
      <c r="U39" s="15"/>
    </row>
    <row r="40" spans="1:21" ht="15.6">
      <c r="A40" s="3" t="s">
        <v>94</v>
      </c>
      <c r="B40" s="13"/>
      <c r="C40" s="13"/>
      <c r="D40" s="2"/>
      <c r="E40" s="4"/>
      <c r="F40" s="4"/>
      <c r="G40" s="1" t="s">
        <v>19</v>
      </c>
      <c r="H40" s="1" t="s">
        <v>28</v>
      </c>
      <c r="I40" s="1" t="s">
        <v>24</v>
      </c>
      <c r="J40" s="4"/>
      <c r="K40" s="4"/>
      <c r="L40" s="4"/>
      <c r="M40" s="4"/>
      <c r="N40" s="4"/>
      <c r="O40" s="4"/>
      <c r="P40" s="19"/>
      <c r="Q40" s="4"/>
      <c r="R40" s="5"/>
      <c r="S40" s="5"/>
      <c r="T40" s="14"/>
      <c r="U40" s="15"/>
    </row>
    <row r="41" spans="1:21" ht="15.6">
      <c r="A41" s="3" t="s">
        <v>95</v>
      </c>
      <c r="B41" s="13"/>
      <c r="C41" s="13"/>
      <c r="D41" s="2"/>
      <c r="E41" s="4"/>
      <c r="F41" s="4"/>
      <c r="G41" s="1" t="s">
        <v>19</v>
      </c>
      <c r="H41" s="1" t="s">
        <v>28</v>
      </c>
      <c r="I41" s="1" t="s">
        <v>24</v>
      </c>
      <c r="J41" s="4"/>
      <c r="K41" s="4"/>
      <c r="L41" s="4"/>
      <c r="M41" s="4"/>
      <c r="N41" s="4"/>
      <c r="O41" s="4"/>
      <c r="P41" s="19"/>
      <c r="Q41" s="4"/>
      <c r="R41" s="5"/>
      <c r="S41" s="5"/>
      <c r="T41" s="14"/>
      <c r="U41" s="15"/>
    </row>
    <row r="42" spans="1:21" ht="15.6">
      <c r="A42" s="3" t="s">
        <v>96</v>
      </c>
      <c r="B42" s="13"/>
      <c r="C42" s="13"/>
      <c r="D42" s="2"/>
      <c r="E42" s="4"/>
      <c r="F42" s="4"/>
      <c r="G42" s="1" t="s">
        <v>19</v>
      </c>
      <c r="H42" s="1" t="s">
        <v>28</v>
      </c>
      <c r="I42" s="1" t="s">
        <v>24</v>
      </c>
      <c r="J42" s="4"/>
      <c r="K42" s="4"/>
      <c r="L42" s="4"/>
      <c r="M42" s="4"/>
      <c r="N42" s="4"/>
      <c r="O42" s="4"/>
      <c r="P42" s="19"/>
      <c r="Q42" s="4"/>
      <c r="R42" s="5"/>
      <c r="S42" s="5"/>
      <c r="T42" s="14"/>
      <c r="U42" s="15"/>
    </row>
    <row r="43" spans="1:21" ht="15.6">
      <c r="A43" s="3" t="s">
        <v>97</v>
      </c>
      <c r="B43" s="13"/>
      <c r="C43" s="13"/>
      <c r="D43" s="2"/>
      <c r="E43" s="4"/>
      <c r="F43" s="4"/>
      <c r="G43" s="1" t="s">
        <v>19</v>
      </c>
      <c r="H43" s="1" t="s">
        <v>28</v>
      </c>
      <c r="I43" s="1" t="s">
        <v>24</v>
      </c>
      <c r="J43" s="4"/>
      <c r="K43" s="4"/>
      <c r="L43" s="4"/>
      <c r="M43" s="4"/>
      <c r="N43" s="4"/>
      <c r="O43" s="4"/>
      <c r="P43" s="19"/>
      <c r="Q43" s="4"/>
      <c r="R43" s="5"/>
      <c r="S43" s="5"/>
      <c r="T43" s="14"/>
      <c r="U43" s="15"/>
    </row>
    <row r="44" spans="1:21" ht="15.6">
      <c r="A44" s="3" t="s">
        <v>98</v>
      </c>
      <c r="B44" s="13"/>
      <c r="C44" s="13"/>
      <c r="D44" s="2"/>
      <c r="E44" s="4"/>
      <c r="F44" s="4"/>
      <c r="G44" s="1" t="s">
        <v>19</v>
      </c>
      <c r="H44" s="1" t="s">
        <v>28</v>
      </c>
      <c r="I44" s="1" t="s">
        <v>24</v>
      </c>
      <c r="J44" s="4"/>
      <c r="K44" s="4"/>
      <c r="L44" s="4"/>
      <c r="M44" s="4"/>
      <c r="N44" s="4"/>
      <c r="O44" s="4"/>
      <c r="P44" s="19"/>
      <c r="Q44" s="4"/>
      <c r="R44" s="5"/>
      <c r="S44" s="5"/>
      <c r="T44" s="14"/>
      <c r="U44" s="15"/>
    </row>
    <row r="45" spans="1:21" ht="15.6">
      <c r="A45" s="3" t="s">
        <v>99</v>
      </c>
      <c r="B45" s="13"/>
      <c r="C45" s="13"/>
      <c r="D45" s="2"/>
      <c r="E45" s="4"/>
      <c r="F45" s="4"/>
      <c r="G45" s="1" t="s">
        <v>19</v>
      </c>
      <c r="H45" s="1" t="s">
        <v>28</v>
      </c>
      <c r="I45" s="1" t="s">
        <v>24</v>
      </c>
      <c r="J45" s="4"/>
      <c r="K45" s="4"/>
      <c r="L45" s="4"/>
      <c r="M45" s="4"/>
      <c r="N45" s="4"/>
      <c r="O45" s="4"/>
      <c r="P45" s="19"/>
      <c r="Q45" s="4"/>
      <c r="R45" s="5"/>
      <c r="S45" s="5"/>
      <c r="T45" s="14"/>
      <c r="U45" s="15"/>
    </row>
    <row r="46" spans="1:21" ht="15.6">
      <c r="A46" s="3" t="s">
        <v>100</v>
      </c>
      <c r="B46" s="13"/>
      <c r="C46" s="13"/>
      <c r="D46" s="2"/>
      <c r="E46" s="4"/>
      <c r="F46" s="4"/>
      <c r="G46" s="1" t="s">
        <v>19</v>
      </c>
      <c r="H46" s="1" t="s">
        <v>28</v>
      </c>
      <c r="I46" s="1" t="s">
        <v>24</v>
      </c>
      <c r="J46" s="4"/>
      <c r="K46" s="4"/>
      <c r="L46" s="4"/>
      <c r="M46" s="4"/>
      <c r="N46" s="4"/>
      <c r="O46" s="4"/>
      <c r="P46" s="19"/>
      <c r="Q46" s="4"/>
      <c r="R46" s="5"/>
      <c r="S46" s="5"/>
      <c r="T46" s="14"/>
      <c r="U46" s="15"/>
    </row>
    <row r="47" spans="1:21" ht="15.6">
      <c r="A47" s="3" t="s">
        <v>101</v>
      </c>
      <c r="B47" s="13"/>
      <c r="C47" s="13"/>
      <c r="D47" s="2"/>
      <c r="E47" s="4"/>
      <c r="F47" s="4"/>
      <c r="G47" s="1" t="s">
        <v>19</v>
      </c>
      <c r="H47" s="1" t="s">
        <v>28</v>
      </c>
      <c r="I47" s="1" t="s">
        <v>24</v>
      </c>
      <c r="J47" s="4"/>
      <c r="K47" s="4"/>
      <c r="L47" s="4"/>
      <c r="M47" s="4"/>
      <c r="N47" s="4"/>
      <c r="O47" s="4"/>
      <c r="P47" s="19"/>
      <c r="Q47" s="4"/>
      <c r="R47" s="5"/>
      <c r="S47" s="5"/>
      <c r="T47" s="14"/>
      <c r="U47" s="15"/>
    </row>
    <row r="48" spans="1:21" ht="15.6">
      <c r="A48" s="3" t="s">
        <v>102</v>
      </c>
      <c r="B48" s="13"/>
      <c r="C48" s="13"/>
      <c r="D48" s="2"/>
      <c r="E48" s="4"/>
      <c r="F48" s="4"/>
      <c r="G48" s="1" t="s">
        <v>19</v>
      </c>
      <c r="H48" s="1" t="s">
        <v>28</v>
      </c>
      <c r="I48" s="1" t="s">
        <v>24</v>
      </c>
      <c r="J48" s="4"/>
      <c r="K48" s="4"/>
      <c r="L48" s="4"/>
      <c r="M48" s="4"/>
      <c r="N48" s="4"/>
      <c r="O48" s="4"/>
      <c r="P48" s="19"/>
      <c r="Q48" s="4"/>
      <c r="R48" s="5"/>
      <c r="S48" s="5"/>
      <c r="T48" s="14"/>
      <c r="U48" s="15"/>
    </row>
    <row r="49" spans="1:21" ht="15.6">
      <c r="A49" s="3" t="s">
        <v>103</v>
      </c>
      <c r="B49" s="13"/>
      <c r="C49" s="13"/>
      <c r="D49" s="2"/>
      <c r="E49" s="4"/>
      <c r="F49" s="4"/>
      <c r="G49" s="1" t="s">
        <v>19</v>
      </c>
      <c r="H49" s="1" t="s">
        <v>28</v>
      </c>
      <c r="I49" s="1" t="s">
        <v>24</v>
      </c>
      <c r="J49" s="4"/>
      <c r="K49" s="4"/>
      <c r="L49" s="4"/>
      <c r="M49" s="4"/>
      <c r="N49" s="4"/>
      <c r="O49" s="4"/>
      <c r="P49" s="19"/>
      <c r="Q49" s="4"/>
      <c r="R49" s="5"/>
      <c r="S49" s="5"/>
      <c r="T49" s="14"/>
      <c r="U49" s="15"/>
    </row>
    <row r="50" spans="1:21" ht="15.6">
      <c r="A50" s="3" t="s">
        <v>104</v>
      </c>
      <c r="B50" s="13"/>
      <c r="C50" s="13"/>
      <c r="D50" s="2"/>
      <c r="E50" s="4"/>
      <c r="F50" s="4"/>
      <c r="G50" s="1" t="s">
        <v>19</v>
      </c>
      <c r="H50" s="1" t="s">
        <v>28</v>
      </c>
      <c r="I50" s="1" t="s">
        <v>24</v>
      </c>
      <c r="J50" s="4"/>
      <c r="K50" s="4"/>
      <c r="L50" s="4"/>
      <c r="M50" s="4"/>
      <c r="N50" s="4"/>
      <c r="O50" s="4"/>
      <c r="P50" s="19"/>
      <c r="Q50" s="4"/>
      <c r="R50" s="5"/>
      <c r="S50" s="5"/>
      <c r="T50" s="14"/>
      <c r="U50" s="15"/>
    </row>
    <row r="51" spans="1:21" ht="15.6">
      <c r="A51" s="3" t="s">
        <v>105</v>
      </c>
      <c r="B51" s="13"/>
      <c r="C51" s="13"/>
      <c r="D51" s="2"/>
      <c r="E51" s="4"/>
      <c r="F51" s="4"/>
      <c r="G51" s="1" t="s">
        <v>19</v>
      </c>
      <c r="H51" s="1" t="s">
        <v>28</v>
      </c>
      <c r="I51" s="1" t="s">
        <v>24</v>
      </c>
      <c r="J51" s="4"/>
      <c r="K51" s="4"/>
      <c r="L51" s="4"/>
      <c r="M51" s="4"/>
      <c r="N51" s="4"/>
      <c r="O51" s="4"/>
      <c r="P51" s="19"/>
      <c r="Q51" s="4"/>
      <c r="R51" s="5"/>
      <c r="S51" s="5"/>
      <c r="T51" s="14"/>
      <c r="U51" s="15"/>
    </row>
    <row r="52" spans="1:21" ht="15.6">
      <c r="A52" s="3" t="s">
        <v>106</v>
      </c>
      <c r="B52" s="13"/>
      <c r="C52" s="13"/>
      <c r="D52" s="2"/>
      <c r="E52" s="4"/>
      <c r="F52" s="4"/>
      <c r="G52" s="1" t="s">
        <v>19</v>
      </c>
      <c r="H52" s="1" t="s">
        <v>28</v>
      </c>
      <c r="I52" s="1" t="s">
        <v>24</v>
      </c>
      <c r="J52" s="4"/>
      <c r="K52" s="4"/>
      <c r="L52" s="4"/>
      <c r="M52" s="4"/>
      <c r="N52" s="4"/>
      <c r="O52" s="4"/>
      <c r="P52" s="19"/>
      <c r="Q52" s="4"/>
      <c r="R52" s="5"/>
      <c r="S52" s="5"/>
      <c r="T52" s="14"/>
      <c r="U52" s="15"/>
    </row>
    <row r="53" spans="1:21" ht="15.6">
      <c r="A53" s="3" t="s">
        <v>107</v>
      </c>
      <c r="B53" s="13"/>
      <c r="C53" s="13"/>
      <c r="D53" s="2"/>
      <c r="E53" s="4"/>
      <c r="F53" s="4"/>
      <c r="G53" s="1" t="s">
        <v>19</v>
      </c>
      <c r="H53" s="1" t="s">
        <v>28</v>
      </c>
      <c r="I53" s="1" t="s">
        <v>24</v>
      </c>
      <c r="J53" s="4"/>
      <c r="K53" s="4"/>
      <c r="L53" s="4"/>
      <c r="M53" s="4"/>
      <c r="N53" s="4"/>
      <c r="O53" s="4"/>
      <c r="P53" s="19"/>
      <c r="Q53" s="4"/>
      <c r="R53" s="5"/>
      <c r="S53" s="5"/>
      <c r="T53" s="14"/>
      <c r="U53" s="15"/>
    </row>
    <row r="54" spans="1:21" ht="15.6">
      <c r="A54" s="3" t="s">
        <v>108</v>
      </c>
      <c r="B54" s="13"/>
      <c r="C54" s="13"/>
      <c r="D54" s="2"/>
      <c r="E54" s="4"/>
      <c r="F54" s="4"/>
      <c r="G54" s="1" t="s">
        <v>19</v>
      </c>
      <c r="H54" s="1" t="s">
        <v>28</v>
      </c>
      <c r="I54" s="1" t="s">
        <v>24</v>
      </c>
      <c r="J54" s="4"/>
      <c r="K54" s="4"/>
      <c r="L54" s="4"/>
      <c r="M54" s="4"/>
      <c r="N54" s="4"/>
      <c r="O54" s="4"/>
      <c r="P54" s="19"/>
      <c r="Q54" s="4"/>
      <c r="R54" s="5"/>
      <c r="S54" s="5"/>
      <c r="T54" s="14"/>
      <c r="U54" s="15"/>
    </row>
    <row r="55" spans="1:21" ht="15.6">
      <c r="A55" s="3" t="s">
        <v>109</v>
      </c>
      <c r="B55" s="13"/>
      <c r="C55" s="13"/>
      <c r="D55" s="2"/>
      <c r="E55" s="4"/>
      <c r="F55" s="4"/>
      <c r="G55" s="1" t="s">
        <v>19</v>
      </c>
      <c r="H55" s="1" t="s">
        <v>28</v>
      </c>
      <c r="I55" s="1" t="s">
        <v>24</v>
      </c>
      <c r="J55" s="4"/>
      <c r="K55" s="4"/>
      <c r="L55" s="4"/>
      <c r="M55" s="4"/>
      <c r="N55" s="4"/>
      <c r="O55" s="4"/>
      <c r="P55" s="19"/>
      <c r="Q55" s="4"/>
      <c r="R55" s="5"/>
      <c r="S55" s="5"/>
      <c r="T55" s="14"/>
      <c r="U55" s="15"/>
    </row>
    <row r="56" spans="1:21" ht="15.6">
      <c r="A56" s="3" t="s">
        <v>110</v>
      </c>
      <c r="B56" s="13"/>
      <c r="C56" s="13"/>
      <c r="D56" s="2"/>
      <c r="E56" s="4"/>
      <c r="F56" s="4"/>
      <c r="G56" s="1" t="s">
        <v>19</v>
      </c>
      <c r="H56" s="1" t="s">
        <v>28</v>
      </c>
      <c r="I56" s="1" t="s">
        <v>24</v>
      </c>
      <c r="J56" s="4"/>
      <c r="K56" s="4"/>
      <c r="L56" s="4"/>
      <c r="M56" s="4"/>
      <c r="N56" s="4"/>
      <c r="O56" s="4"/>
      <c r="P56" s="19"/>
      <c r="Q56" s="4"/>
      <c r="R56" s="5"/>
      <c r="S56" s="5"/>
      <c r="T56" s="14"/>
      <c r="U56" s="15"/>
    </row>
    <row r="57" spans="1:21" ht="15.6">
      <c r="A57" s="3" t="s">
        <v>111</v>
      </c>
      <c r="B57" s="13"/>
      <c r="C57" s="13"/>
      <c r="D57" s="2"/>
      <c r="E57" s="4"/>
      <c r="F57" s="4"/>
      <c r="G57" s="1" t="s">
        <v>19</v>
      </c>
      <c r="H57" s="1" t="s">
        <v>28</v>
      </c>
      <c r="I57" s="1" t="s">
        <v>24</v>
      </c>
      <c r="J57" s="4"/>
      <c r="K57" s="4"/>
      <c r="L57" s="4"/>
      <c r="M57" s="4"/>
      <c r="N57" s="4"/>
      <c r="O57" s="4"/>
      <c r="P57" s="19"/>
      <c r="Q57" s="4"/>
      <c r="R57" s="5"/>
      <c r="S57" s="5"/>
      <c r="T57" s="14"/>
      <c r="U57" s="15"/>
    </row>
    <row r="58" spans="1:21" ht="15.6">
      <c r="A58" s="3" t="s">
        <v>112</v>
      </c>
      <c r="B58" s="13"/>
      <c r="C58" s="13"/>
      <c r="D58" s="2"/>
      <c r="E58" s="4"/>
      <c r="F58" s="4"/>
      <c r="G58" s="1" t="s">
        <v>19</v>
      </c>
      <c r="H58" s="1" t="s">
        <v>28</v>
      </c>
      <c r="I58" s="1" t="s">
        <v>24</v>
      </c>
      <c r="J58" s="4"/>
      <c r="K58" s="4"/>
      <c r="L58" s="4"/>
      <c r="M58" s="4"/>
      <c r="N58" s="4"/>
      <c r="O58" s="4"/>
      <c r="P58" s="19"/>
      <c r="Q58" s="4"/>
      <c r="R58" s="5"/>
      <c r="S58" s="5"/>
      <c r="T58" s="14"/>
      <c r="U58" s="15"/>
    </row>
    <row r="59" spans="1:21" ht="15.6">
      <c r="A59" s="3" t="s">
        <v>113</v>
      </c>
      <c r="B59" s="13"/>
      <c r="C59" s="13"/>
      <c r="D59" s="2"/>
      <c r="E59" s="4"/>
      <c r="F59" s="4"/>
      <c r="G59" s="1" t="s">
        <v>19</v>
      </c>
      <c r="H59" s="1" t="s">
        <v>28</v>
      </c>
      <c r="I59" s="1" t="s">
        <v>24</v>
      </c>
      <c r="J59" s="4"/>
      <c r="K59" s="4"/>
      <c r="L59" s="4"/>
      <c r="M59" s="4"/>
      <c r="N59" s="4"/>
      <c r="O59" s="4"/>
      <c r="P59" s="19"/>
      <c r="Q59" s="4"/>
      <c r="R59" s="5"/>
      <c r="S59" s="5"/>
      <c r="T59" s="14"/>
      <c r="U59" s="15"/>
    </row>
    <row r="60" spans="1:21" ht="15.6">
      <c r="A60" s="3" t="s">
        <v>114</v>
      </c>
      <c r="B60" s="13"/>
      <c r="C60" s="13"/>
      <c r="D60" s="2"/>
      <c r="E60" s="4"/>
      <c r="F60" s="4"/>
      <c r="G60" s="1" t="s">
        <v>19</v>
      </c>
      <c r="H60" s="1" t="s">
        <v>28</v>
      </c>
      <c r="I60" s="1" t="s">
        <v>24</v>
      </c>
      <c r="J60" s="4"/>
      <c r="K60" s="4"/>
      <c r="L60" s="4"/>
      <c r="M60" s="4"/>
      <c r="N60" s="4"/>
      <c r="O60" s="4"/>
      <c r="P60" s="19"/>
      <c r="Q60" s="4"/>
      <c r="R60" s="5"/>
      <c r="S60" s="5"/>
      <c r="T60" s="14"/>
      <c r="U60" s="15"/>
    </row>
    <row r="61" spans="1:21" ht="15.6">
      <c r="A61" s="3" t="s">
        <v>115</v>
      </c>
      <c r="B61" s="13"/>
      <c r="C61" s="13"/>
      <c r="D61" s="2"/>
      <c r="E61" s="4"/>
      <c r="F61" s="4"/>
      <c r="G61" s="1" t="s">
        <v>19</v>
      </c>
      <c r="H61" s="1" t="s">
        <v>28</v>
      </c>
      <c r="I61" s="1" t="s">
        <v>24</v>
      </c>
      <c r="J61" s="4"/>
      <c r="K61" s="4"/>
      <c r="L61" s="4"/>
      <c r="M61" s="4"/>
      <c r="N61" s="4"/>
      <c r="O61" s="4"/>
      <c r="P61" s="19"/>
      <c r="Q61" s="4"/>
      <c r="R61" s="5"/>
      <c r="S61" s="5"/>
      <c r="T61" s="14"/>
      <c r="U61" s="15"/>
    </row>
    <row r="62" spans="1:21" ht="15.6">
      <c r="A62" s="3" t="s">
        <v>116</v>
      </c>
      <c r="B62" s="13"/>
      <c r="C62" s="13"/>
      <c r="D62" s="2"/>
      <c r="E62" s="4"/>
      <c r="F62" s="4"/>
      <c r="G62" s="1" t="s">
        <v>19</v>
      </c>
      <c r="H62" s="1" t="s">
        <v>28</v>
      </c>
      <c r="I62" s="1" t="s">
        <v>24</v>
      </c>
      <c r="J62" s="4"/>
      <c r="K62" s="4"/>
      <c r="L62" s="4"/>
      <c r="M62" s="4"/>
      <c r="N62" s="4"/>
      <c r="O62" s="4"/>
      <c r="P62" s="19"/>
      <c r="Q62" s="4"/>
      <c r="R62" s="5"/>
      <c r="S62" s="5"/>
      <c r="T62" s="14"/>
      <c r="U62" s="15"/>
    </row>
    <row r="63" spans="1:21" ht="15.6">
      <c r="A63" s="3" t="s">
        <v>117</v>
      </c>
      <c r="B63" s="13"/>
      <c r="C63" s="13"/>
      <c r="D63" s="2"/>
      <c r="E63" s="4"/>
      <c r="F63" s="4"/>
      <c r="G63" s="1" t="s">
        <v>19</v>
      </c>
      <c r="H63" s="1" t="s">
        <v>28</v>
      </c>
      <c r="I63" s="1" t="s">
        <v>24</v>
      </c>
      <c r="J63" s="4"/>
      <c r="K63" s="4"/>
      <c r="L63" s="4"/>
      <c r="M63" s="4"/>
      <c r="N63" s="4"/>
      <c r="O63" s="4"/>
      <c r="P63" s="19"/>
      <c r="Q63" s="4"/>
      <c r="R63" s="5"/>
      <c r="S63" s="5"/>
      <c r="T63" s="14"/>
      <c r="U63" s="15"/>
    </row>
    <row r="64" spans="1:21" ht="15.6">
      <c r="A64" s="3" t="s">
        <v>118</v>
      </c>
      <c r="B64" s="13"/>
      <c r="C64" s="13"/>
      <c r="D64" s="2"/>
      <c r="E64" s="4"/>
      <c r="F64" s="4"/>
      <c r="G64" s="1" t="s">
        <v>19</v>
      </c>
      <c r="H64" s="1" t="s">
        <v>28</v>
      </c>
      <c r="I64" s="1" t="s">
        <v>24</v>
      </c>
      <c r="J64" s="4"/>
      <c r="K64" s="4"/>
      <c r="L64" s="4"/>
      <c r="M64" s="4"/>
      <c r="N64" s="4"/>
      <c r="O64" s="4"/>
      <c r="P64" s="19"/>
      <c r="Q64" s="4"/>
      <c r="R64" s="5"/>
      <c r="S64" s="5"/>
      <c r="T64" s="14"/>
      <c r="U64" s="15"/>
    </row>
    <row r="65" spans="1:21" ht="15.6">
      <c r="A65" s="3" t="s">
        <v>119</v>
      </c>
      <c r="B65" s="13"/>
      <c r="C65" s="13"/>
      <c r="D65" s="2"/>
      <c r="E65" s="4"/>
      <c r="F65" s="4"/>
      <c r="G65" s="1" t="s">
        <v>19</v>
      </c>
      <c r="H65" s="1" t="s">
        <v>28</v>
      </c>
      <c r="I65" s="1" t="s">
        <v>24</v>
      </c>
      <c r="J65" s="4"/>
      <c r="K65" s="4"/>
      <c r="L65" s="4"/>
      <c r="M65" s="4"/>
      <c r="N65" s="4"/>
      <c r="O65" s="4"/>
      <c r="P65" s="19"/>
      <c r="Q65" s="4"/>
      <c r="R65" s="5"/>
      <c r="S65" s="5"/>
      <c r="T65" s="14"/>
      <c r="U65" s="15"/>
    </row>
    <row r="66" spans="1:21" ht="15.6">
      <c r="A66" s="3" t="s">
        <v>120</v>
      </c>
      <c r="B66" s="13"/>
      <c r="C66" s="13"/>
      <c r="D66" s="2"/>
      <c r="E66" s="4"/>
      <c r="F66" s="4"/>
      <c r="G66" s="1" t="s">
        <v>19</v>
      </c>
      <c r="H66" s="1" t="s">
        <v>28</v>
      </c>
      <c r="I66" s="1" t="s">
        <v>24</v>
      </c>
      <c r="J66" s="4"/>
      <c r="K66" s="4"/>
      <c r="L66" s="4"/>
      <c r="M66" s="4"/>
      <c r="N66" s="4"/>
      <c r="O66" s="4"/>
      <c r="P66" s="19"/>
      <c r="Q66" s="4"/>
      <c r="R66" s="5"/>
      <c r="S66" s="5"/>
      <c r="T66" s="14"/>
      <c r="U66" s="15"/>
    </row>
    <row r="67" spans="1:21" ht="15.6">
      <c r="A67" s="3" t="s">
        <v>121</v>
      </c>
      <c r="B67" s="13"/>
      <c r="C67" s="13"/>
      <c r="D67" s="2"/>
      <c r="E67" s="4"/>
      <c r="F67" s="4"/>
      <c r="G67" s="1" t="s">
        <v>19</v>
      </c>
      <c r="H67" s="1" t="s">
        <v>28</v>
      </c>
      <c r="I67" s="1" t="s">
        <v>24</v>
      </c>
      <c r="J67" s="4"/>
      <c r="K67" s="4"/>
      <c r="L67" s="4"/>
      <c r="M67" s="4"/>
      <c r="N67" s="4"/>
      <c r="O67" s="4"/>
      <c r="P67" s="19"/>
      <c r="Q67" s="4"/>
      <c r="R67" s="5"/>
      <c r="S67" s="5"/>
      <c r="T67" s="14"/>
      <c r="U67" s="15"/>
    </row>
    <row r="68" spans="1:21" ht="15.6">
      <c r="A68" s="3" t="s">
        <v>122</v>
      </c>
      <c r="B68" s="13"/>
      <c r="C68" s="13"/>
      <c r="D68" s="2"/>
      <c r="E68" s="4"/>
      <c r="F68" s="4"/>
      <c r="G68" s="1" t="s">
        <v>19</v>
      </c>
      <c r="H68" s="1" t="s">
        <v>28</v>
      </c>
      <c r="I68" s="1" t="s">
        <v>24</v>
      </c>
      <c r="J68" s="4"/>
      <c r="K68" s="4"/>
      <c r="L68" s="4"/>
      <c r="M68" s="4"/>
      <c r="N68" s="4"/>
      <c r="O68" s="4"/>
      <c r="P68" s="19"/>
      <c r="Q68" s="4"/>
      <c r="R68" s="5"/>
      <c r="S68" s="5"/>
      <c r="T68" s="14"/>
      <c r="U68" s="15"/>
    </row>
    <row r="69" spans="1:21" ht="15.6">
      <c r="A69" s="3" t="s">
        <v>123</v>
      </c>
      <c r="B69" s="13"/>
      <c r="C69" s="13"/>
      <c r="D69" s="2"/>
      <c r="E69" s="4"/>
      <c r="F69" s="4"/>
      <c r="G69" s="1" t="s">
        <v>19</v>
      </c>
      <c r="H69" s="1" t="s">
        <v>28</v>
      </c>
      <c r="I69" s="1" t="s">
        <v>24</v>
      </c>
      <c r="J69" s="4"/>
      <c r="K69" s="4"/>
      <c r="L69" s="4"/>
      <c r="M69" s="4"/>
      <c r="N69" s="4"/>
      <c r="O69" s="4"/>
      <c r="P69" s="19"/>
      <c r="Q69" s="4"/>
      <c r="R69" s="5"/>
      <c r="S69" s="5"/>
      <c r="T69" s="14"/>
      <c r="U69" s="15"/>
    </row>
    <row r="70" spans="1:21" ht="15.6">
      <c r="A70" s="3" t="s">
        <v>124</v>
      </c>
      <c r="B70" s="13"/>
      <c r="C70" s="13"/>
      <c r="D70" s="2"/>
      <c r="E70" s="4"/>
      <c r="F70" s="4"/>
      <c r="G70" s="1" t="s">
        <v>19</v>
      </c>
      <c r="H70" s="1" t="s">
        <v>28</v>
      </c>
      <c r="I70" s="1" t="s">
        <v>24</v>
      </c>
      <c r="J70" s="4"/>
      <c r="K70" s="4"/>
      <c r="L70" s="4"/>
      <c r="M70" s="4"/>
      <c r="N70" s="4"/>
      <c r="O70" s="4"/>
      <c r="P70" s="19"/>
      <c r="Q70" s="4"/>
      <c r="R70" s="5"/>
      <c r="S70" s="5"/>
      <c r="T70" s="14"/>
      <c r="U70" s="15"/>
    </row>
    <row r="71" spans="1:21" ht="15.6">
      <c r="A71" s="3" t="s">
        <v>125</v>
      </c>
      <c r="B71" s="13"/>
      <c r="C71" s="13"/>
      <c r="D71" s="2"/>
      <c r="E71" s="4"/>
      <c r="F71" s="4"/>
      <c r="G71" s="1" t="s">
        <v>19</v>
      </c>
      <c r="H71" s="1" t="s">
        <v>28</v>
      </c>
      <c r="I71" s="1" t="s">
        <v>24</v>
      </c>
      <c r="J71" s="4"/>
      <c r="K71" s="4"/>
      <c r="L71" s="4"/>
      <c r="M71" s="4"/>
      <c r="N71" s="4"/>
      <c r="O71" s="4"/>
      <c r="P71" s="19"/>
      <c r="Q71" s="4"/>
      <c r="R71" s="5"/>
      <c r="S71" s="5"/>
      <c r="T71" s="14"/>
      <c r="U71" s="15"/>
    </row>
    <row r="72" spans="1:21" ht="15.6">
      <c r="A72" s="3" t="s">
        <v>126</v>
      </c>
      <c r="B72" s="13"/>
      <c r="C72" s="13"/>
      <c r="D72" s="2"/>
      <c r="E72" s="4"/>
      <c r="F72" s="4"/>
      <c r="G72" s="1" t="s">
        <v>19</v>
      </c>
      <c r="H72" s="1" t="s">
        <v>28</v>
      </c>
      <c r="I72" s="1" t="s">
        <v>24</v>
      </c>
      <c r="J72" s="4"/>
      <c r="K72" s="4"/>
      <c r="L72" s="4"/>
      <c r="M72" s="4"/>
      <c r="N72" s="4"/>
      <c r="O72" s="4"/>
      <c r="P72" s="19"/>
      <c r="Q72" s="4"/>
      <c r="R72" s="5"/>
      <c r="S72" s="5"/>
      <c r="T72" s="14"/>
      <c r="U72" s="15"/>
    </row>
    <row r="73" spans="1:21" ht="15.6">
      <c r="A73" s="3" t="s">
        <v>127</v>
      </c>
      <c r="B73" s="13"/>
      <c r="C73" s="13"/>
      <c r="D73" s="2"/>
      <c r="E73" s="4"/>
      <c r="F73" s="4"/>
      <c r="G73" s="1" t="s">
        <v>19</v>
      </c>
      <c r="H73" s="1" t="s">
        <v>28</v>
      </c>
      <c r="I73" s="1" t="s">
        <v>24</v>
      </c>
      <c r="J73" s="4"/>
      <c r="K73" s="4"/>
      <c r="L73" s="4"/>
      <c r="M73" s="4"/>
      <c r="N73" s="4"/>
      <c r="O73" s="4"/>
      <c r="P73" s="19"/>
      <c r="Q73" s="4"/>
      <c r="R73" s="5"/>
      <c r="S73" s="5"/>
      <c r="T73" s="14"/>
      <c r="U73" s="15"/>
    </row>
    <row r="74" spans="1:21" ht="15.6">
      <c r="A74" s="3" t="s">
        <v>128</v>
      </c>
      <c r="B74" s="13"/>
      <c r="C74" s="13"/>
      <c r="D74" s="2"/>
      <c r="E74" s="4"/>
      <c r="F74" s="4"/>
      <c r="G74" s="1" t="s">
        <v>19</v>
      </c>
      <c r="H74" s="1" t="s">
        <v>28</v>
      </c>
      <c r="I74" s="1" t="s">
        <v>24</v>
      </c>
      <c r="J74" s="4"/>
      <c r="K74" s="4"/>
      <c r="L74" s="4"/>
      <c r="M74" s="4"/>
      <c r="N74" s="4"/>
      <c r="O74" s="4"/>
      <c r="P74" s="19"/>
      <c r="Q74" s="4"/>
      <c r="R74" s="5"/>
      <c r="S74" s="5"/>
      <c r="T74" s="14"/>
      <c r="U74" s="15"/>
    </row>
    <row r="75" spans="1:21" ht="15.6">
      <c r="A75" s="3" t="s">
        <v>129</v>
      </c>
      <c r="B75" s="13"/>
      <c r="C75" s="13"/>
      <c r="D75" s="2"/>
      <c r="E75" s="4"/>
      <c r="F75" s="4"/>
      <c r="G75" s="1" t="s">
        <v>19</v>
      </c>
      <c r="H75" s="1" t="s">
        <v>28</v>
      </c>
      <c r="I75" s="1" t="s">
        <v>24</v>
      </c>
      <c r="J75" s="4"/>
      <c r="K75" s="4"/>
      <c r="L75" s="4"/>
      <c r="M75" s="4"/>
      <c r="N75" s="4"/>
      <c r="O75" s="4"/>
      <c r="P75" s="19"/>
      <c r="Q75" s="4"/>
      <c r="R75" s="5"/>
      <c r="S75" s="5"/>
      <c r="T75" s="14"/>
      <c r="U75" s="15"/>
    </row>
    <row r="76" spans="1:21" ht="15.6">
      <c r="A76" s="3" t="s">
        <v>130</v>
      </c>
      <c r="B76" s="13"/>
      <c r="C76" s="13"/>
      <c r="D76" s="2"/>
      <c r="E76" s="4"/>
      <c r="F76" s="4"/>
      <c r="G76" s="1" t="s">
        <v>19</v>
      </c>
      <c r="H76" s="1" t="s">
        <v>28</v>
      </c>
      <c r="I76" s="1" t="s">
        <v>24</v>
      </c>
      <c r="J76" s="4"/>
      <c r="K76" s="4"/>
      <c r="L76" s="4"/>
      <c r="M76" s="4"/>
      <c r="N76" s="4"/>
      <c r="O76" s="4"/>
      <c r="P76" s="19"/>
      <c r="Q76" s="4"/>
      <c r="R76" s="5"/>
      <c r="S76" s="5"/>
      <c r="T76" s="14"/>
      <c r="U76" s="15"/>
    </row>
    <row r="77" spans="1:21" ht="15.6">
      <c r="A77" s="3" t="s">
        <v>131</v>
      </c>
      <c r="B77" s="13"/>
      <c r="C77" s="13"/>
      <c r="D77" s="2"/>
      <c r="E77" s="4"/>
      <c r="F77" s="4"/>
      <c r="G77" s="1" t="s">
        <v>19</v>
      </c>
      <c r="H77" s="1" t="s">
        <v>28</v>
      </c>
      <c r="I77" s="1" t="s">
        <v>24</v>
      </c>
      <c r="J77" s="4"/>
      <c r="K77" s="4"/>
      <c r="L77" s="4"/>
      <c r="M77" s="4"/>
      <c r="N77" s="4"/>
      <c r="O77" s="4"/>
      <c r="P77" s="19"/>
      <c r="Q77" s="4"/>
      <c r="R77" s="5"/>
      <c r="S77" s="5"/>
      <c r="T77" s="14"/>
      <c r="U77" s="15"/>
    </row>
    <row r="78" spans="1:21" ht="15.6">
      <c r="A78" s="3" t="s">
        <v>132</v>
      </c>
      <c r="B78" s="13"/>
      <c r="C78" s="13"/>
      <c r="D78" s="2"/>
      <c r="E78" s="4"/>
      <c r="F78" s="4"/>
      <c r="G78" s="1" t="s">
        <v>19</v>
      </c>
      <c r="H78" s="1" t="s">
        <v>28</v>
      </c>
      <c r="I78" s="1" t="s">
        <v>24</v>
      </c>
      <c r="J78" s="4"/>
      <c r="K78" s="4"/>
      <c r="L78" s="4"/>
      <c r="M78" s="4"/>
      <c r="N78" s="4"/>
      <c r="O78" s="4"/>
      <c r="P78" s="19"/>
      <c r="Q78" s="4"/>
      <c r="R78" s="5"/>
      <c r="S78" s="5"/>
      <c r="T78" s="14"/>
      <c r="U78" s="15"/>
    </row>
    <row r="79" spans="1:21" ht="15.6">
      <c r="A79" s="3" t="s">
        <v>133</v>
      </c>
      <c r="B79" s="13"/>
      <c r="C79" s="13"/>
      <c r="D79" s="2"/>
      <c r="E79" s="4"/>
      <c r="F79" s="4"/>
      <c r="G79" s="1" t="s">
        <v>19</v>
      </c>
      <c r="H79" s="1" t="s">
        <v>28</v>
      </c>
      <c r="I79" s="1" t="s">
        <v>24</v>
      </c>
      <c r="J79" s="4"/>
      <c r="K79" s="4"/>
      <c r="L79" s="4"/>
      <c r="M79" s="4"/>
      <c r="N79" s="4"/>
      <c r="O79" s="4"/>
      <c r="P79" s="19"/>
      <c r="Q79" s="4"/>
      <c r="R79" s="5"/>
      <c r="S79" s="5"/>
      <c r="T79" s="14"/>
      <c r="U79" s="15"/>
    </row>
    <row r="80" spans="1:21" ht="15.6">
      <c r="A80" s="3" t="s">
        <v>134</v>
      </c>
      <c r="B80" s="13"/>
      <c r="C80" s="13"/>
      <c r="D80" s="2"/>
      <c r="E80" s="4"/>
      <c r="F80" s="4"/>
      <c r="G80" s="1" t="s">
        <v>19</v>
      </c>
      <c r="H80" s="1" t="s">
        <v>28</v>
      </c>
      <c r="I80" s="1" t="s">
        <v>24</v>
      </c>
      <c r="J80" s="4"/>
      <c r="K80" s="4"/>
      <c r="L80" s="4"/>
      <c r="M80" s="4"/>
      <c r="N80" s="4"/>
      <c r="O80" s="4"/>
      <c r="P80" s="19"/>
      <c r="Q80" s="4"/>
      <c r="R80" s="5"/>
      <c r="S80" s="5"/>
      <c r="T80" s="14"/>
      <c r="U80" s="15"/>
    </row>
    <row r="81" spans="1:21" ht="15.6">
      <c r="A81" s="3" t="s">
        <v>135</v>
      </c>
      <c r="B81" s="13"/>
      <c r="C81" s="13"/>
      <c r="D81" s="2"/>
      <c r="E81" s="4"/>
      <c r="F81" s="4"/>
      <c r="G81" s="1" t="s">
        <v>19</v>
      </c>
      <c r="H81" s="1" t="s">
        <v>28</v>
      </c>
      <c r="I81" s="1" t="s">
        <v>24</v>
      </c>
      <c r="J81" s="4"/>
      <c r="K81" s="4"/>
      <c r="L81" s="4"/>
      <c r="M81" s="4"/>
      <c r="N81" s="4"/>
      <c r="O81" s="4"/>
      <c r="P81" s="19"/>
      <c r="Q81" s="4"/>
      <c r="R81" s="5"/>
      <c r="S81" s="5"/>
      <c r="T81" s="14"/>
      <c r="U81" s="15"/>
    </row>
    <row r="82" spans="1:21" ht="15.6">
      <c r="A82" s="3" t="s">
        <v>136</v>
      </c>
      <c r="B82" s="13"/>
      <c r="C82" s="13"/>
      <c r="D82" s="2"/>
      <c r="E82" s="4"/>
      <c r="F82" s="4"/>
      <c r="G82" s="1" t="s">
        <v>19</v>
      </c>
      <c r="H82" s="1" t="s">
        <v>28</v>
      </c>
      <c r="I82" s="1" t="s">
        <v>24</v>
      </c>
      <c r="J82" s="4"/>
      <c r="K82" s="4"/>
      <c r="L82" s="4"/>
      <c r="M82" s="4"/>
      <c r="N82" s="4"/>
      <c r="O82" s="4"/>
      <c r="P82" s="19"/>
      <c r="Q82" s="4"/>
      <c r="R82" s="5"/>
      <c r="S82" s="5"/>
      <c r="T82" s="14"/>
      <c r="U82" s="15"/>
    </row>
    <row r="83" spans="1:21" ht="15.6">
      <c r="A83" s="3" t="s">
        <v>137</v>
      </c>
      <c r="B83" s="13"/>
      <c r="C83" s="13"/>
      <c r="D83" s="2"/>
      <c r="E83" s="4"/>
      <c r="F83" s="4"/>
      <c r="G83" s="1" t="s">
        <v>19</v>
      </c>
      <c r="H83" s="1" t="s">
        <v>28</v>
      </c>
      <c r="I83" s="1" t="s">
        <v>24</v>
      </c>
      <c r="J83" s="4"/>
      <c r="K83" s="4"/>
      <c r="L83" s="4"/>
      <c r="M83" s="4"/>
      <c r="N83" s="4"/>
      <c r="O83" s="4"/>
      <c r="P83" s="19"/>
      <c r="Q83" s="4"/>
      <c r="R83" s="5"/>
      <c r="S83" s="5"/>
      <c r="T83" s="14"/>
      <c r="U83" s="15"/>
    </row>
    <row r="84" spans="1:21" ht="15.6">
      <c r="A84" s="3" t="s">
        <v>138</v>
      </c>
      <c r="B84" s="13"/>
      <c r="C84" s="13"/>
      <c r="D84" s="2"/>
      <c r="E84" s="4"/>
      <c r="F84" s="4"/>
      <c r="G84" s="1" t="s">
        <v>19</v>
      </c>
      <c r="H84" s="1" t="s">
        <v>28</v>
      </c>
      <c r="I84" s="1" t="s">
        <v>24</v>
      </c>
      <c r="J84" s="4"/>
      <c r="K84" s="4"/>
      <c r="L84" s="4"/>
      <c r="M84" s="4"/>
      <c r="N84" s="4"/>
      <c r="O84" s="4"/>
      <c r="P84" s="19"/>
      <c r="Q84" s="4"/>
      <c r="R84" s="5"/>
      <c r="S84" s="5"/>
      <c r="T84" s="14"/>
      <c r="U84" s="15"/>
    </row>
    <row r="85" spans="1:21" ht="15.6">
      <c r="A85" s="3" t="s">
        <v>139</v>
      </c>
      <c r="B85" s="13"/>
      <c r="C85" s="13"/>
      <c r="D85" s="2"/>
      <c r="E85" s="4"/>
      <c r="F85" s="4"/>
      <c r="G85" s="1" t="s">
        <v>19</v>
      </c>
      <c r="H85" s="1" t="s">
        <v>28</v>
      </c>
      <c r="I85" s="1" t="s">
        <v>24</v>
      </c>
      <c r="J85" s="4"/>
      <c r="K85" s="4"/>
      <c r="L85" s="4"/>
      <c r="M85" s="4"/>
      <c r="N85" s="4"/>
      <c r="O85" s="4"/>
      <c r="P85" s="19"/>
      <c r="Q85" s="4"/>
      <c r="R85" s="5"/>
      <c r="S85" s="5"/>
      <c r="T85" s="14"/>
      <c r="U85" s="15"/>
    </row>
    <row r="86" spans="1:21" ht="15.6">
      <c r="A86" s="3" t="s">
        <v>140</v>
      </c>
      <c r="B86" s="13"/>
      <c r="C86" s="13"/>
      <c r="D86" s="2"/>
      <c r="E86" s="4"/>
      <c r="F86" s="4"/>
      <c r="G86" s="1" t="s">
        <v>19</v>
      </c>
      <c r="H86" s="1" t="s">
        <v>28</v>
      </c>
      <c r="I86" s="1" t="s">
        <v>24</v>
      </c>
      <c r="J86" s="4"/>
      <c r="K86" s="4"/>
      <c r="L86" s="4"/>
      <c r="M86" s="4"/>
      <c r="N86" s="4"/>
      <c r="O86" s="4"/>
      <c r="P86" s="19"/>
      <c r="Q86" s="4"/>
      <c r="R86" s="5"/>
      <c r="S86" s="5"/>
      <c r="T86" s="14"/>
      <c r="U86" s="15"/>
    </row>
    <row r="87" spans="1:21" ht="15.6">
      <c r="A87" s="3" t="s">
        <v>141</v>
      </c>
      <c r="B87" s="13"/>
      <c r="C87" s="13"/>
      <c r="D87" s="2"/>
      <c r="E87" s="4"/>
      <c r="F87" s="4"/>
      <c r="G87" s="1" t="s">
        <v>19</v>
      </c>
      <c r="H87" s="1" t="s">
        <v>28</v>
      </c>
      <c r="I87" s="1" t="s">
        <v>24</v>
      </c>
      <c r="J87" s="4"/>
      <c r="K87" s="4"/>
      <c r="L87" s="4"/>
      <c r="M87" s="4"/>
      <c r="N87" s="4"/>
      <c r="O87" s="4"/>
      <c r="P87" s="19"/>
      <c r="Q87" s="4"/>
      <c r="R87" s="5"/>
      <c r="S87" s="5"/>
      <c r="T87" s="14"/>
      <c r="U87" s="15"/>
    </row>
    <row r="88" spans="1:21" ht="15.6">
      <c r="A88" s="3" t="s">
        <v>142</v>
      </c>
      <c r="B88" s="13"/>
      <c r="C88" s="13"/>
      <c r="D88" s="2"/>
      <c r="E88" s="4"/>
      <c r="F88" s="4"/>
      <c r="G88" s="1" t="s">
        <v>19</v>
      </c>
      <c r="H88" s="1" t="s">
        <v>28</v>
      </c>
      <c r="I88" s="1" t="s">
        <v>24</v>
      </c>
      <c r="J88" s="4"/>
      <c r="K88" s="4"/>
      <c r="L88" s="4"/>
      <c r="M88" s="4"/>
      <c r="N88" s="4"/>
      <c r="O88" s="4"/>
      <c r="P88" s="19"/>
      <c r="Q88" s="4"/>
      <c r="R88" s="5"/>
      <c r="S88" s="5"/>
      <c r="T88" s="14"/>
      <c r="U88" s="15"/>
    </row>
    <row r="89" spans="1:21" ht="15.6">
      <c r="A89" s="3" t="s">
        <v>143</v>
      </c>
      <c r="B89" s="13"/>
      <c r="C89" s="13"/>
      <c r="D89" s="2"/>
      <c r="E89" s="4"/>
      <c r="F89" s="4"/>
      <c r="G89" s="1" t="s">
        <v>19</v>
      </c>
      <c r="H89" s="1" t="s">
        <v>28</v>
      </c>
      <c r="I89" s="1" t="s">
        <v>24</v>
      </c>
      <c r="J89" s="4"/>
      <c r="K89" s="4"/>
      <c r="L89" s="4"/>
      <c r="M89" s="4"/>
      <c r="N89" s="4"/>
      <c r="O89" s="4"/>
      <c r="P89" s="19"/>
      <c r="Q89" s="4"/>
      <c r="R89" s="5"/>
      <c r="S89" s="5"/>
      <c r="T89" s="14"/>
      <c r="U89" s="15"/>
    </row>
    <row r="90" spans="1:21" ht="15.6">
      <c r="A90" s="3" t="s">
        <v>144</v>
      </c>
      <c r="B90" s="13"/>
      <c r="C90" s="13"/>
      <c r="D90" s="2"/>
      <c r="E90" s="4"/>
      <c r="F90" s="4"/>
      <c r="G90" s="1" t="s">
        <v>19</v>
      </c>
      <c r="H90" s="1" t="s">
        <v>28</v>
      </c>
      <c r="I90" s="1" t="s">
        <v>24</v>
      </c>
      <c r="J90" s="4"/>
      <c r="K90" s="4"/>
      <c r="L90" s="4"/>
      <c r="M90" s="4"/>
      <c r="N90" s="4"/>
      <c r="O90" s="4"/>
      <c r="P90" s="19"/>
      <c r="Q90" s="4"/>
      <c r="R90" s="5"/>
      <c r="S90" s="5"/>
      <c r="T90" s="14"/>
      <c r="U90" s="15"/>
    </row>
    <row r="91" spans="1:21" ht="15.6">
      <c r="A91" s="3" t="s">
        <v>145</v>
      </c>
      <c r="B91" s="13"/>
      <c r="C91" s="13"/>
      <c r="D91" s="2"/>
      <c r="E91" s="4"/>
      <c r="F91" s="4"/>
      <c r="G91" s="1" t="s">
        <v>19</v>
      </c>
      <c r="H91" s="1" t="s">
        <v>28</v>
      </c>
      <c r="I91" s="1" t="s">
        <v>24</v>
      </c>
      <c r="J91" s="4"/>
      <c r="K91" s="4"/>
      <c r="L91" s="4"/>
      <c r="M91" s="4"/>
      <c r="N91" s="4"/>
      <c r="O91" s="4"/>
      <c r="P91" s="19"/>
      <c r="Q91" s="4"/>
      <c r="R91" s="5"/>
      <c r="S91" s="5"/>
      <c r="T91" s="14"/>
      <c r="U91" s="15"/>
    </row>
    <row r="92" spans="1:21" ht="15.6">
      <c r="A92" s="3" t="s">
        <v>146</v>
      </c>
      <c r="B92" s="13"/>
      <c r="C92" s="13"/>
      <c r="D92" s="2"/>
      <c r="E92" s="4"/>
      <c r="F92" s="4"/>
      <c r="G92" s="1" t="s">
        <v>19</v>
      </c>
      <c r="H92" s="1" t="s">
        <v>28</v>
      </c>
      <c r="I92" s="1" t="s">
        <v>24</v>
      </c>
      <c r="J92" s="4"/>
      <c r="K92" s="4"/>
      <c r="L92" s="4"/>
      <c r="M92" s="4"/>
      <c r="N92" s="4"/>
      <c r="O92" s="4"/>
      <c r="P92" s="19"/>
      <c r="Q92" s="4"/>
      <c r="R92" s="5"/>
      <c r="S92" s="5"/>
      <c r="T92" s="14"/>
      <c r="U92" s="15"/>
    </row>
    <row r="93" spans="1:21" ht="15.6">
      <c r="A93" s="3" t="s">
        <v>147</v>
      </c>
      <c r="B93" s="13"/>
      <c r="C93" s="13"/>
      <c r="D93" s="2"/>
      <c r="E93" s="4"/>
      <c r="F93" s="4"/>
      <c r="G93" s="1" t="s">
        <v>19</v>
      </c>
      <c r="H93" s="1" t="s">
        <v>28</v>
      </c>
      <c r="I93" s="1" t="s">
        <v>24</v>
      </c>
      <c r="J93" s="4"/>
      <c r="K93" s="4"/>
      <c r="L93" s="4"/>
      <c r="M93" s="4"/>
      <c r="N93" s="4"/>
      <c r="O93" s="4"/>
      <c r="P93" s="19"/>
      <c r="Q93" s="4"/>
      <c r="R93" s="5"/>
      <c r="S93" s="5"/>
      <c r="T93" s="14"/>
      <c r="U93" s="15"/>
    </row>
    <row r="94" spans="1:21" ht="15.6">
      <c r="A94" s="3" t="s">
        <v>148</v>
      </c>
      <c r="B94" s="13"/>
      <c r="C94" s="13"/>
      <c r="D94" s="2"/>
      <c r="E94" s="4"/>
      <c r="F94" s="4"/>
      <c r="G94" s="1" t="s">
        <v>19</v>
      </c>
      <c r="H94" s="1" t="s">
        <v>28</v>
      </c>
      <c r="I94" s="1" t="s">
        <v>24</v>
      </c>
      <c r="J94" s="4"/>
      <c r="K94" s="4"/>
      <c r="L94" s="4"/>
      <c r="M94" s="4"/>
      <c r="N94" s="4"/>
      <c r="O94" s="4"/>
      <c r="P94" s="19"/>
      <c r="Q94" s="4"/>
      <c r="R94" s="5"/>
      <c r="S94" s="5"/>
      <c r="T94" s="14"/>
      <c r="U94" s="15"/>
    </row>
    <row r="95" spans="1:21" ht="15.6">
      <c r="A95" s="3" t="s">
        <v>149</v>
      </c>
      <c r="B95" s="13"/>
      <c r="C95" s="13"/>
      <c r="D95" s="2"/>
      <c r="E95" s="4"/>
      <c r="F95" s="4"/>
      <c r="G95" s="1" t="s">
        <v>19</v>
      </c>
      <c r="H95" s="1" t="s">
        <v>28</v>
      </c>
      <c r="I95" s="1" t="s">
        <v>24</v>
      </c>
      <c r="J95" s="4"/>
      <c r="K95" s="4"/>
      <c r="L95" s="4"/>
      <c r="M95" s="4"/>
      <c r="N95" s="4"/>
      <c r="O95" s="4"/>
      <c r="P95" s="19"/>
      <c r="Q95" s="4"/>
      <c r="R95" s="5"/>
      <c r="S95" s="5"/>
      <c r="T95" s="14"/>
      <c r="U95" s="15"/>
    </row>
    <row r="96" spans="1:21" ht="15.6">
      <c r="A96" s="3" t="s">
        <v>150</v>
      </c>
      <c r="B96" s="13"/>
      <c r="C96" s="13"/>
      <c r="D96" s="2"/>
      <c r="E96" s="4"/>
      <c r="F96" s="4"/>
      <c r="G96" s="1" t="s">
        <v>19</v>
      </c>
      <c r="H96" s="1" t="s">
        <v>28</v>
      </c>
      <c r="I96" s="1" t="s">
        <v>24</v>
      </c>
      <c r="J96" s="4"/>
      <c r="K96" s="4"/>
      <c r="L96" s="4"/>
      <c r="M96" s="4"/>
      <c r="N96" s="4"/>
      <c r="O96" s="4"/>
      <c r="P96" s="19"/>
      <c r="Q96" s="4"/>
      <c r="R96" s="5"/>
      <c r="S96" s="5"/>
      <c r="T96" s="14"/>
      <c r="U96" s="15"/>
    </row>
    <row r="97" spans="1:21" ht="15.6">
      <c r="A97" s="3" t="s">
        <v>151</v>
      </c>
      <c r="B97" s="13"/>
      <c r="C97" s="13"/>
      <c r="D97" s="2"/>
      <c r="E97" s="4"/>
      <c r="F97" s="4"/>
      <c r="G97" s="1" t="s">
        <v>19</v>
      </c>
      <c r="H97" s="1" t="s">
        <v>28</v>
      </c>
      <c r="I97" s="1" t="s">
        <v>24</v>
      </c>
      <c r="J97" s="4"/>
      <c r="K97" s="4"/>
      <c r="L97" s="4"/>
      <c r="M97" s="4"/>
      <c r="N97" s="4"/>
      <c r="O97" s="4"/>
      <c r="P97" s="19"/>
      <c r="Q97" s="4"/>
      <c r="R97" s="5"/>
      <c r="S97" s="5"/>
      <c r="T97" s="14"/>
      <c r="U97" s="15"/>
    </row>
    <row r="98" spans="1:21" ht="15.6">
      <c r="A98" s="3" t="s">
        <v>152</v>
      </c>
      <c r="B98" s="13"/>
      <c r="C98" s="13"/>
      <c r="D98" s="2"/>
      <c r="E98" s="4"/>
      <c r="F98" s="4"/>
      <c r="G98" s="1" t="s">
        <v>19</v>
      </c>
      <c r="H98" s="1" t="s">
        <v>28</v>
      </c>
      <c r="I98" s="1" t="s">
        <v>24</v>
      </c>
      <c r="J98" s="4"/>
      <c r="K98" s="4"/>
      <c r="L98" s="4"/>
      <c r="M98" s="4"/>
      <c r="N98" s="4"/>
      <c r="O98" s="4"/>
      <c r="P98" s="19"/>
      <c r="Q98" s="4"/>
      <c r="R98" s="5"/>
      <c r="S98" s="5"/>
      <c r="T98" s="14"/>
      <c r="U98" s="15"/>
    </row>
    <row r="99" spans="1:21" ht="15.6">
      <c r="A99" s="3" t="s">
        <v>153</v>
      </c>
      <c r="B99" s="13"/>
      <c r="C99" s="13"/>
      <c r="D99" s="2"/>
      <c r="E99" s="4"/>
      <c r="F99" s="4"/>
      <c r="G99" s="1" t="s">
        <v>19</v>
      </c>
      <c r="H99" s="1" t="s">
        <v>28</v>
      </c>
      <c r="I99" s="1" t="s">
        <v>24</v>
      </c>
      <c r="J99" s="4"/>
      <c r="K99" s="4"/>
      <c r="L99" s="4"/>
      <c r="M99" s="4"/>
      <c r="N99" s="4"/>
      <c r="O99" s="4"/>
      <c r="P99" s="19"/>
      <c r="Q99" s="4"/>
      <c r="R99" s="5"/>
      <c r="S99" s="5"/>
      <c r="T99" s="14"/>
      <c r="U99" s="15"/>
    </row>
    <row r="100" spans="1:21" ht="15.6">
      <c r="A100" s="3" t="s">
        <v>154</v>
      </c>
      <c r="B100" s="13"/>
      <c r="C100" s="13"/>
      <c r="D100" s="2"/>
      <c r="E100" s="4"/>
      <c r="F100" s="4"/>
      <c r="G100" s="1" t="s">
        <v>19</v>
      </c>
      <c r="H100" s="1" t="s">
        <v>28</v>
      </c>
      <c r="I100" s="1" t="s">
        <v>24</v>
      </c>
      <c r="J100" s="4"/>
      <c r="K100" s="4"/>
      <c r="L100" s="4"/>
      <c r="M100" s="4"/>
      <c r="N100" s="4"/>
      <c r="O100" s="4"/>
      <c r="P100" s="19"/>
      <c r="Q100" s="4"/>
      <c r="R100" s="5"/>
      <c r="S100" s="5"/>
      <c r="T100" s="14"/>
      <c r="U100" s="15"/>
    </row>
    <row r="101" spans="1:21" ht="15.6">
      <c r="A101" s="3" t="s">
        <v>155</v>
      </c>
      <c r="B101" s="13"/>
      <c r="C101" s="13"/>
      <c r="D101" s="2"/>
      <c r="E101" s="4"/>
      <c r="F101" s="4"/>
      <c r="G101" s="1" t="s">
        <v>19</v>
      </c>
      <c r="H101" s="1" t="s">
        <v>28</v>
      </c>
      <c r="I101" s="1" t="s">
        <v>24</v>
      </c>
      <c r="J101" s="4"/>
      <c r="K101" s="4"/>
      <c r="L101" s="4"/>
      <c r="M101" s="4"/>
      <c r="N101" s="4"/>
      <c r="O101" s="4"/>
      <c r="P101" s="19"/>
      <c r="Q101" s="4"/>
      <c r="R101" s="5"/>
      <c r="S101" s="5"/>
      <c r="T101" s="14"/>
      <c r="U101" s="15"/>
    </row>
    <row r="102" spans="1:21" ht="15.6">
      <c r="A102" s="3" t="s">
        <v>156</v>
      </c>
      <c r="B102" s="13"/>
      <c r="C102" s="13"/>
      <c r="D102" s="2"/>
      <c r="E102" s="4"/>
      <c r="F102" s="4"/>
      <c r="G102" s="1" t="s">
        <v>19</v>
      </c>
      <c r="H102" s="1" t="s">
        <v>28</v>
      </c>
      <c r="I102" s="1" t="s">
        <v>24</v>
      </c>
      <c r="J102" s="4"/>
      <c r="K102" s="4"/>
      <c r="L102" s="4"/>
      <c r="M102" s="4"/>
      <c r="N102" s="4"/>
      <c r="O102" s="4"/>
      <c r="P102" s="19"/>
      <c r="Q102" s="4"/>
      <c r="R102" s="5"/>
      <c r="S102" s="5"/>
      <c r="T102" s="14"/>
      <c r="U102" s="15"/>
    </row>
    <row r="103" spans="1:21" ht="15.6">
      <c r="A103" s="3" t="s">
        <v>157</v>
      </c>
      <c r="B103" s="13"/>
      <c r="C103" s="13"/>
      <c r="D103" s="2"/>
      <c r="E103" s="4"/>
      <c r="F103" s="4"/>
      <c r="G103" s="1" t="s">
        <v>19</v>
      </c>
      <c r="H103" s="1" t="s">
        <v>28</v>
      </c>
      <c r="I103" s="1" t="s">
        <v>24</v>
      </c>
      <c r="J103" s="4"/>
      <c r="K103" s="4"/>
      <c r="L103" s="4"/>
      <c r="M103" s="4"/>
      <c r="N103" s="4"/>
      <c r="O103" s="4"/>
      <c r="P103" s="19"/>
      <c r="Q103" s="4"/>
      <c r="R103" s="5"/>
      <c r="S103" s="5"/>
      <c r="T103" s="14"/>
      <c r="U103" s="15"/>
    </row>
    <row r="104" spans="1:21" ht="15.6">
      <c r="A104" s="3" t="s">
        <v>158</v>
      </c>
      <c r="B104" s="13"/>
      <c r="C104" s="13"/>
      <c r="D104" s="2"/>
      <c r="E104" s="4"/>
      <c r="F104" s="4"/>
      <c r="G104" s="1" t="s">
        <v>19</v>
      </c>
      <c r="H104" s="1" t="s">
        <v>28</v>
      </c>
      <c r="I104" s="1" t="s">
        <v>24</v>
      </c>
      <c r="J104" s="4"/>
      <c r="K104" s="4"/>
      <c r="L104" s="4"/>
      <c r="M104" s="4"/>
      <c r="N104" s="4"/>
      <c r="O104" s="4"/>
      <c r="P104" s="19"/>
      <c r="Q104" s="4"/>
      <c r="R104" s="5"/>
      <c r="S104" s="5"/>
      <c r="T104" s="14"/>
      <c r="U104" s="15"/>
    </row>
    <row r="105" spans="1:21" ht="15.6">
      <c r="A105" s="3" t="s">
        <v>159</v>
      </c>
      <c r="B105" s="13"/>
      <c r="C105" s="13"/>
      <c r="D105" s="2"/>
      <c r="E105" s="4"/>
      <c r="F105" s="4"/>
      <c r="G105" s="1" t="s">
        <v>19</v>
      </c>
      <c r="H105" s="1" t="s">
        <v>28</v>
      </c>
      <c r="I105" s="1" t="s">
        <v>24</v>
      </c>
      <c r="J105" s="4"/>
      <c r="K105" s="4"/>
      <c r="L105" s="4"/>
      <c r="M105" s="4"/>
      <c r="N105" s="4"/>
      <c r="O105" s="4"/>
      <c r="P105" s="19"/>
      <c r="Q105" s="4"/>
      <c r="R105" s="5"/>
      <c r="S105" s="5"/>
      <c r="T105" s="14"/>
      <c r="U105" s="15"/>
    </row>
    <row r="106" spans="1:21" ht="15.6">
      <c r="A106" s="3" t="s">
        <v>160</v>
      </c>
      <c r="B106" s="13"/>
      <c r="C106" s="13"/>
      <c r="D106" s="2"/>
      <c r="E106" s="4"/>
      <c r="F106" s="4"/>
      <c r="G106" s="1" t="s">
        <v>19</v>
      </c>
      <c r="H106" s="1" t="s">
        <v>28</v>
      </c>
      <c r="I106" s="1" t="s">
        <v>24</v>
      </c>
      <c r="J106" s="4"/>
      <c r="K106" s="4"/>
      <c r="L106" s="4"/>
      <c r="M106" s="4"/>
      <c r="N106" s="4"/>
      <c r="O106" s="4"/>
      <c r="P106" s="19"/>
      <c r="Q106" s="4"/>
      <c r="R106" s="5"/>
      <c r="S106" s="5"/>
      <c r="T106" s="14"/>
      <c r="U106" s="15"/>
    </row>
    <row r="107" spans="1:21" ht="15.6">
      <c r="A107" s="3" t="s">
        <v>161</v>
      </c>
      <c r="B107" s="13"/>
      <c r="C107" s="13"/>
      <c r="D107" s="2"/>
      <c r="E107" s="4"/>
      <c r="F107" s="4"/>
      <c r="G107" s="1" t="s">
        <v>19</v>
      </c>
      <c r="H107" s="1" t="s">
        <v>28</v>
      </c>
      <c r="I107" s="1" t="s">
        <v>24</v>
      </c>
      <c r="J107" s="4"/>
      <c r="K107" s="4"/>
      <c r="L107" s="4"/>
      <c r="M107" s="4"/>
      <c r="N107" s="4"/>
      <c r="O107" s="4"/>
      <c r="P107" s="19"/>
      <c r="Q107" s="4"/>
      <c r="R107" s="5"/>
      <c r="S107" s="5"/>
      <c r="T107" s="14"/>
      <c r="U107" s="15"/>
    </row>
    <row r="108" spans="1:21" ht="15.6">
      <c r="A108" s="3" t="s">
        <v>162</v>
      </c>
      <c r="B108" s="13"/>
      <c r="C108" s="13"/>
      <c r="D108" s="2"/>
      <c r="E108" s="4"/>
      <c r="F108" s="4"/>
      <c r="G108" s="1" t="s">
        <v>19</v>
      </c>
      <c r="H108" s="1" t="s">
        <v>28</v>
      </c>
      <c r="I108" s="1" t="s">
        <v>24</v>
      </c>
      <c r="J108" s="4"/>
      <c r="K108" s="4"/>
      <c r="L108" s="4"/>
      <c r="M108" s="4"/>
      <c r="N108" s="4"/>
      <c r="O108" s="4"/>
      <c r="P108" s="19"/>
      <c r="Q108" s="4"/>
      <c r="R108" s="5"/>
      <c r="S108" s="5"/>
      <c r="T108" s="14"/>
      <c r="U108" s="15"/>
    </row>
    <row r="109" spans="1:21" ht="15.6">
      <c r="A109" s="3" t="s">
        <v>163</v>
      </c>
      <c r="B109" s="13"/>
      <c r="C109" s="13"/>
      <c r="D109" s="2"/>
      <c r="E109" s="4"/>
      <c r="F109" s="4"/>
      <c r="G109" s="1" t="s">
        <v>19</v>
      </c>
      <c r="H109" s="1" t="s">
        <v>28</v>
      </c>
      <c r="I109" s="1" t="s">
        <v>24</v>
      </c>
      <c r="J109" s="4"/>
      <c r="K109" s="4"/>
      <c r="L109" s="4"/>
      <c r="M109" s="4"/>
      <c r="N109" s="4"/>
      <c r="O109" s="4"/>
      <c r="P109" s="19"/>
      <c r="Q109" s="4"/>
      <c r="R109" s="5"/>
      <c r="S109" s="5"/>
      <c r="T109" s="14"/>
      <c r="U109" s="15"/>
    </row>
    <row r="110" spans="1:21" ht="15.6">
      <c r="A110" s="3" t="s">
        <v>164</v>
      </c>
      <c r="B110" s="13"/>
      <c r="C110" s="13"/>
      <c r="D110" s="2"/>
      <c r="E110" s="4"/>
      <c r="F110" s="4"/>
      <c r="G110" s="1" t="s">
        <v>19</v>
      </c>
      <c r="H110" s="1" t="s">
        <v>28</v>
      </c>
      <c r="I110" s="1" t="s">
        <v>24</v>
      </c>
      <c r="J110" s="4"/>
      <c r="K110" s="4"/>
      <c r="L110" s="4"/>
      <c r="M110" s="4"/>
      <c r="N110" s="4"/>
      <c r="O110" s="4"/>
      <c r="P110" s="19"/>
      <c r="Q110" s="4"/>
      <c r="R110" s="5"/>
      <c r="S110" s="5"/>
      <c r="T110" s="14"/>
      <c r="U110" s="15"/>
    </row>
    <row r="111" spans="1:21" ht="15.6">
      <c r="A111" s="3" t="s">
        <v>165</v>
      </c>
      <c r="B111" s="13"/>
      <c r="C111" s="13"/>
      <c r="D111" s="2"/>
      <c r="E111" s="4"/>
      <c r="F111" s="4"/>
      <c r="G111" s="1" t="s">
        <v>19</v>
      </c>
      <c r="H111" s="1" t="s">
        <v>28</v>
      </c>
      <c r="I111" s="1" t="s">
        <v>24</v>
      </c>
      <c r="J111" s="4"/>
      <c r="K111" s="4"/>
      <c r="L111" s="4"/>
      <c r="M111" s="4"/>
      <c r="N111" s="4"/>
      <c r="O111" s="4"/>
      <c r="P111" s="19"/>
      <c r="Q111" s="4"/>
      <c r="R111" s="5"/>
      <c r="S111" s="5"/>
      <c r="T111" s="14"/>
      <c r="U111" s="15"/>
    </row>
    <row r="112" spans="1:21" ht="15.6">
      <c r="A112" s="3" t="s">
        <v>166</v>
      </c>
      <c r="B112" s="13"/>
      <c r="C112" s="13"/>
      <c r="D112" s="2"/>
      <c r="E112" s="4"/>
      <c r="F112" s="4"/>
      <c r="G112" s="1" t="s">
        <v>19</v>
      </c>
      <c r="H112" s="1" t="s">
        <v>28</v>
      </c>
      <c r="I112" s="1" t="s">
        <v>24</v>
      </c>
      <c r="J112" s="4"/>
      <c r="K112" s="4"/>
      <c r="L112" s="4"/>
      <c r="M112" s="4"/>
      <c r="N112" s="4"/>
      <c r="O112" s="4"/>
      <c r="P112" s="19"/>
      <c r="Q112" s="4"/>
      <c r="R112" s="5"/>
      <c r="S112" s="5"/>
      <c r="T112" s="14"/>
      <c r="U112" s="15"/>
    </row>
    <row r="113" spans="1:21" ht="15.6">
      <c r="A113" s="3" t="s">
        <v>167</v>
      </c>
      <c r="B113" s="13"/>
      <c r="C113" s="13"/>
      <c r="D113" s="2"/>
      <c r="E113" s="4"/>
      <c r="F113" s="4"/>
      <c r="G113" s="1" t="s">
        <v>19</v>
      </c>
      <c r="H113" s="1" t="s">
        <v>28</v>
      </c>
      <c r="I113" s="1" t="s">
        <v>24</v>
      </c>
      <c r="J113" s="4"/>
      <c r="K113" s="4"/>
      <c r="L113" s="4"/>
      <c r="M113" s="4"/>
      <c r="N113" s="4"/>
      <c r="O113" s="4"/>
      <c r="P113" s="19"/>
      <c r="Q113" s="4"/>
      <c r="R113" s="5"/>
      <c r="S113" s="5"/>
      <c r="T113" s="14"/>
      <c r="U113" s="15"/>
    </row>
    <row r="114" spans="1:21" ht="15.6">
      <c r="A114" s="3" t="s">
        <v>168</v>
      </c>
      <c r="B114" s="13"/>
      <c r="C114" s="13"/>
      <c r="D114" s="2"/>
      <c r="E114" s="4"/>
      <c r="F114" s="4"/>
      <c r="G114" s="1" t="s">
        <v>19</v>
      </c>
      <c r="H114" s="1" t="s">
        <v>28</v>
      </c>
      <c r="I114" s="1" t="s">
        <v>24</v>
      </c>
      <c r="J114" s="4"/>
      <c r="K114" s="4"/>
      <c r="L114" s="4"/>
      <c r="M114" s="4"/>
      <c r="N114" s="4"/>
      <c r="O114" s="4"/>
      <c r="P114" s="19"/>
      <c r="Q114" s="4"/>
      <c r="R114" s="5"/>
      <c r="S114" s="5"/>
      <c r="T114" s="14"/>
      <c r="U114" s="15"/>
    </row>
    <row r="115" spans="1:21" ht="15.6">
      <c r="A115" s="3" t="s">
        <v>169</v>
      </c>
      <c r="B115" s="13"/>
      <c r="C115" s="13"/>
      <c r="D115" s="2"/>
      <c r="E115" s="4"/>
      <c r="F115" s="4"/>
      <c r="G115" s="1" t="s">
        <v>19</v>
      </c>
      <c r="H115" s="1" t="s">
        <v>28</v>
      </c>
      <c r="I115" s="1" t="s">
        <v>24</v>
      </c>
      <c r="J115" s="4"/>
      <c r="K115" s="4"/>
      <c r="L115" s="4"/>
      <c r="M115" s="4"/>
      <c r="N115" s="4"/>
      <c r="O115" s="4"/>
      <c r="P115" s="19"/>
      <c r="Q115" s="4"/>
      <c r="R115" s="5"/>
      <c r="S115" s="5"/>
      <c r="T115" s="14"/>
      <c r="U115" s="15"/>
    </row>
    <row r="116" spans="1:21" ht="15.6">
      <c r="A116" s="3" t="s">
        <v>170</v>
      </c>
      <c r="B116" s="13"/>
      <c r="C116" s="13"/>
      <c r="D116" s="2"/>
      <c r="E116" s="4"/>
      <c r="F116" s="4"/>
      <c r="G116" s="1" t="s">
        <v>19</v>
      </c>
      <c r="H116" s="1" t="s">
        <v>28</v>
      </c>
      <c r="I116" s="1" t="s">
        <v>24</v>
      </c>
      <c r="J116" s="4"/>
      <c r="K116" s="4"/>
      <c r="L116" s="4"/>
      <c r="M116" s="4"/>
      <c r="N116" s="4"/>
      <c r="O116" s="4"/>
      <c r="P116" s="19"/>
      <c r="Q116" s="4"/>
      <c r="R116" s="5"/>
      <c r="S116" s="5"/>
      <c r="T116" s="14"/>
      <c r="U116" s="15"/>
    </row>
    <row r="117" spans="1:21" ht="15.6">
      <c r="A117" s="3" t="s">
        <v>171</v>
      </c>
      <c r="B117" s="13"/>
      <c r="C117" s="13"/>
      <c r="D117" s="2"/>
      <c r="E117" s="4"/>
      <c r="F117" s="4"/>
      <c r="G117" s="1" t="s">
        <v>19</v>
      </c>
      <c r="H117" s="1" t="s">
        <v>28</v>
      </c>
      <c r="I117" s="1" t="s">
        <v>24</v>
      </c>
      <c r="J117" s="4"/>
      <c r="K117" s="4"/>
      <c r="L117" s="4"/>
      <c r="M117" s="4"/>
      <c r="N117" s="4"/>
      <c r="O117" s="4"/>
      <c r="P117" s="19"/>
      <c r="Q117" s="4"/>
      <c r="R117" s="5"/>
      <c r="S117" s="5"/>
      <c r="T117" s="14"/>
      <c r="U117" s="15"/>
    </row>
    <row r="118" spans="1:21" ht="15.6">
      <c r="A118" s="3" t="s">
        <v>172</v>
      </c>
      <c r="B118" s="13"/>
      <c r="C118" s="13"/>
      <c r="D118" s="2"/>
      <c r="E118" s="4"/>
      <c r="F118" s="4"/>
      <c r="G118" s="1" t="s">
        <v>19</v>
      </c>
      <c r="H118" s="1" t="s">
        <v>28</v>
      </c>
      <c r="I118" s="1" t="s">
        <v>24</v>
      </c>
      <c r="J118" s="4"/>
      <c r="K118" s="4"/>
      <c r="L118" s="4"/>
      <c r="M118" s="4"/>
      <c r="N118" s="4"/>
      <c r="O118" s="4"/>
      <c r="P118" s="19"/>
      <c r="Q118" s="4"/>
      <c r="R118" s="5"/>
      <c r="S118" s="5"/>
      <c r="T118" s="14"/>
      <c r="U118" s="15"/>
    </row>
    <row r="119" spans="1:21" ht="15.6">
      <c r="A119" s="3" t="s">
        <v>173</v>
      </c>
      <c r="B119" s="13"/>
      <c r="C119" s="13"/>
      <c r="D119" s="2"/>
      <c r="E119" s="4"/>
      <c r="F119" s="4"/>
      <c r="G119" s="1" t="s">
        <v>19</v>
      </c>
      <c r="H119" s="1" t="s">
        <v>28</v>
      </c>
      <c r="I119" s="1" t="s">
        <v>24</v>
      </c>
      <c r="J119" s="4"/>
      <c r="K119" s="4"/>
      <c r="L119" s="4"/>
      <c r="M119" s="4"/>
      <c r="N119" s="4"/>
      <c r="O119" s="4"/>
      <c r="P119" s="19"/>
      <c r="Q119" s="4"/>
      <c r="R119" s="5"/>
      <c r="S119" s="5"/>
      <c r="T119" s="14"/>
      <c r="U119" s="15"/>
    </row>
    <row r="120" spans="1:21" ht="15.6">
      <c r="A120" s="3" t="s">
        <v>174</v>
      </c>
      <c r="B120" s="13"/>
      <c r="C120" s="13"/>
      <c r="D120" s="2"/>
      <c r="E120" s="4"/>
      <c r="F120" s="4"/>
      <c r="G120" s="1" t="s">
        <v>19</v>
      </c>
      <c r="H120" s="1" t="s">
        <v>28</v>
      </c>
      <c r="I120" s="1" t="s">
        <v>24</v>
      </c>
      <c r="J120" s="4"/>
      <c r="K120" s="4"/>
      <c r="L120" s="4"/>
      <c r="M120" s="4"/>
      <c r="N120" s="4"/>
      <c r="O120" s="4"/>
      <c r="P120" s="19"/>
      <c r="Q120" s="4"/>
      <c r="R120" s="5"/>
      <c r="S120" s="5"/>
      <c r="T120" s="14"/>
      <c r="U120" s="15"/>
    </row>
    <row r="121" spans="1:21" ht="15.6">
      <c r="A121" s="3" t="s">
        <v>175</v>
      </c>
      <c r="B121" s="13"/>
      <c r="C121" s="13"/>
      <c r="D121" s="2"/>
      <c r="E121" s="4"/>
      <c r="F121" s="4"/>
      <c r="G121" s="1" t="s">
        <v>19</v>
      </c>
      <c r="H121" s="1" t="s">
        <v>28</v>
      </c>
      <c r="I121" s="1" t="s">
        <v>24</v>
      </c>
      <c r="J121" s="4"/>
      <c r="K121" s="4"/>
      <c r="L121" s="4"/>
      <c r="M121" s="4"/>
      <c r="N121" s="4"/>
      <c r="O121" s="4"/>
      <c r="P121" s="19"/>
      <c r="Q121" s="4"/>
      <c r="R121" s="5"/>
      <c r="S121" s="5"/>
      <c r="T121" s="14"/>
      <c r="U121" s="15"/>
    </row>
    <row r="122" spans="1:21" ht="15.6">
      <c r="A122" s="3" t="s">
        <v>176</v>
      </c>
      <c r="B122" s="13"/>
      <c r="C122" s="13"/>
      <c r="D122" s="2"/>
      <c r="E122" s="4"/>
      <c r="F122" s="4"/>
      <c r="G122" s="1" t="s">
        <v>19</v>
      </c>
      <c r="H122" s="1" t="s">
        <v>28</v>
      </c>
      <c r="I122" s="1" t="s">
        <v>24</v>
      </c>
      <c r="J122" s="4"/>
      <c r="K122" s="4"/>
      <c r="L122" s="4"/>
      <c r="M122" s="4"/>
      <c r="N122" s="4"/>
      <c r="O122" s="4"/>
      <c r="P122" s="19"/>
      <c r="Q122" s="4"/>
      <c r="R122" s="5"/>
      <c r="S122" s="5"/>
      <c r="T122" s="14"/>
      <c r="U122" s="15"/>
    </row>
    <row r="123" spans="1:21" ht="15.6">
      <c r="A123" s="3" t="s">
        <v>177</v>
      </c>
      <c r="B123" s="13"/>
      <c r="C123" s="13"/>
      <c r="D123" s="2"/>
      <c r="E123" s="4"/>
      <c r="F123" s="4"/>
      <c r="G123" s="1" t="s">
        <v>19</v>
      </c>
      <c r="H123" s="1" t="s">
        <v>28</v>
      </c>
      <c r="I123" s="1" t="s">
        <v>24</v>
      </c>
      <c r="J123" s="4"/>
      <c r="K123" s="4"/>
      <c r="L123" s="4"/>
      <c r="M123" s="4"/>
      <c r="N123" s="4"/>
      <c r="O123" s="4"/>
      <c r="P123" s="19"/>
      <c r="Q123" s="4"/>
      <c r="R123" s="5"/>
      <c r="S123" s="5"/>
      <c r="T123" s="14"/>
      <c r="U123" s="15"/>
    </row>
    <row r="124" spans="1:21" ht="15.6">
      <c r="A124" s="3" t="s">
        <v>178</v>
      </c>
      <c r="B124" s="13"/>
      <c r="C124" s="13"/>
      <c r="D124" s="2"/>
      <c r="E124" s="4"/>
      <c r="F124" s="4"/>
      <c r="G124" s="1" t="s">
        <v>19</v>
      </c>
      <c r="H124" s="1" t="s">
        <v>28</v>
      </c>
      <c r="I124" s="1" t="s">
        <v>24</v>
      </c>
      <c r="J124" s="4"/>
      <c r="K124" s="4"/>
      <c r="L124" s="4"/>
      <c r="M124" s="4"/>
      <c r="N124" s="4"/>
      <c r="O124" s="4"/>
      <c r="P124" s="19"/>
      <c r="Q124" s="4"/>
      <c r="R124" s="5"/>
      <c r="S124" s="5"/>
      <c r="T124" s="14"/>
      <c r="U124" s="15"/>
    </row>
    <row r="125" spans="1:21" ht="15.6">
      <c r="A125" s="3" t="s">
        <v>179</v>
      </c>
      <c r="B125" s="13"/>
      <c r="C125" s="13"/>
      <c r="D125" s="2"/>
      <c r="E125" s="4"/>
      <c r="F125" s="4"/>
      <c r="G125" s="1" t="s">
        <v>19</v>
      </c>
      <c r="H125" s="1" t="s">
        <v>28</v>
      </c>
      <c r="I125" s="1" t="s">
        <v>24</v>
      </c>
      <c r="J125" s="4"/>
      <c r="K125" s="4"/>
      <c r="L125" s="4"/>
      <c r="M125" s="4"/>
      <c r="N125" s="4"/>
      <c r="O125" s="4"/>
      <c r="P125" s="19"/>
      <c r="Q125" s="4"/>
      <c r="R125" s="5"/>
      <c r="S125" s="5"/>
      <c r="T125" s="14"/>
      <c r="U125" s="15"/>
    </row>
    <row r="126" spans="1:21" ht="15.6">
      <c r="A126" s="3" t="s">
        <v>180</v>
      </c>
      <c r="B126" s="13"/>
      <c r="C126" s="13"/>
      <c r="D126" s="2"/>
      <c r="E126" s="4"/>
      <c r="F126" s="4"/>
      <c r="G126" s="1" t="s">
        <v>19</v>
      </c>
      <c r="H126" s="1" t="s">
        <v>28</v>
      </c>
      <c r="I126" s="1" t="s">
        <v>24</v>
      </c>
      <c r="J126" s="4"/>
      <c r="K126" s="4"/>
      <c r="L126" s="4"/>
      <c r="M126" s="4"/>
      <c r="N126" s="4"/>
      <c r="O126" s="4"/>
      <c r="P126" s="19"/>
      <c r="Q126" s="4"/>
      <c r="R126" s="5"/>
      <c r="S126" s="5"/>
      <c r="T126" s="14"/>
      <c r="U126" s="15"/>
    </row>
    <row r="127" spans="1:21" ht="15.6">
      <c r="A127" s="3" t="s">
        <v>181</v>
      </c>
      <c r="B127" s="13"/>
      <c r="C127" s="13"/>
      <c r="D127" s="2"/>
      <c r="E127" s="4"/>
      <c r="F127" s="4"/>
      <c r="G127" s="1" t="s">
        <v>19</v>
      </c>
      <c r="H127" s="1" t="s">
        <v>28</v>
      </c>
      <c r="I127" s="1" t="s">
        <v>24</v>
      </c>
      <c r="J127" s="4"/>
      <c r="K127" s="4"/>
      <c r="L127" s="4"/>
      <c r="M127" s="4"/>
      <c r="N127" s="4"/>
      <c r="O127" s="4"/>
      <c r="P127" s="19"/>
      <c r="Q127" s="4"/>
      <c r="R127" s="5"/>
      <c r="S127" s="5"/>
      <c r="T127" s="14"/>
      <c r="U127" s="15"/>
    </row>
    <row r="128" spans="1:21" ht="15.6">
      <c r="A128" s="3" t="s">
        <v>182</v>
      </c>
      <c r="B128" s="13"/>
      <c r="C128" s="13"/>
      <c r="D128" s="2"/>
      <c r="E128" s="4"/>
      <c r="F128" s="4"/>
      <c r="G128" s="1" t="s">
        <v>19</v>
      </c>
      <c r="H128" s="1" t="s">
        <v>28</v>
      </c>
      <c r="I128" s="1" t="s">
        <v>24</v>
      </c>
      <c r="J128" s="4"/>
      <c r="K128" s="4"/>
      <c r="L128" s="4"/>
      <c r="M128" s="4"/>
      <c r="N128" s="4"/>
      <c r="O128" s="4"/>
      <c r="P128" s="19"/>
      <c r="Q128" s="4"/>
      <c r="R128" s="5"/>
      <c r="S128" s="5"/>
      <c r="T128" s="14"/>
      <c r="U128" s="15"/>
    </row>
    <row r="129" spans="1:21" ht="15.6">
      <c r="A129" s="3" t="s">
        <v>183</v>
      </c>
      <c r="B129" s="13"/>
      <c r="C129" s="13"/>
      <c r="D129" s="2"/>
      <c r="E129" s="4"/>
      <c r="F129" s="4"/>
      <c r="G129" s="1" t="s">
        <v>19</v>
      </c>
      <c r="H129" s="1" t="s">
        <v>28</v>
      </c>
      <c r="I129" s="1" t="s">
        <v>24</v>
      </c>
      <c r="J129" s="4"/>
      <c r="K129" s="4"/>
      <c r="L129" s="4"/>
      <c r="M129" s="4"/>
      <c r="N129" s="4"/>
      <c r="O129" s="4"/>
      <c r="P129" s="19"/>
      <c r="Q129" s="4"/>
      <c r="R129" s="5"/>
      <c r="S129" s="5"/>
      <c r="T129" s="14"/>
      <c r="U129" s="15"/>
    </row>
    <row r="130" spans="1:21" ht="15.6">
      <c r="A130" s="3" t="s">
        <v>184</v>
      </c>
      <c r="B130" s="13"/>
      <c r="C130" s="13"/>
      <c r="D130" s="2"/>
      <c r="E130" s="4"/>
      <c r="F130" s="4"/>
      <c r="G130" s="1" t="s">
        <v>19</v>
      </c>
      <c r="H130" s="1" t="s">
        <v>28</v>
      </c>
      <c r="I130" s="1" t="s">
        <v>24</v>
      </c>
      <c r="J130" s="4"/>
      <c r="K130" s="4"/>
      <c r="L130" s="4"/>
      <c r="M130" s="4"/>
      <c r="N130" s="4"/>
      <c r="O130" s="4"/>
      <c r="P130" s="19"/>
      <c r="Q130" s="4"/>
      <c r="R130" s="5"/>
      <c r="S130" s="5"/>
      <c r="T130" s="14"/>
      <c r="U130" s="15"/>
    </row>
    <row r="131" spans="1:21" ht="15.6">
      <c r="A131" s="3" t="s">
        <v>185</v>
      </c>
      <c r="B131" s="13"/>
      <c r="C131" s="13"/>
      <c r="D131" s="2"/>
      <c r="E131" s="4"/>
      <c r="F131" s="4"/>
      <c r="G131" s="1" t="s">
        <v>19</v>
      </c>
      <c r="H131" s="1" t="s">
        <v>28</v>
      </c>
      <c r="I131" s="1" t="s">
        <v>24</v>
      </c>
      <c r="J131" s="4"/>
      <c r="K131" s="4"/>
      <c r="L131" s="4"/>
      <c r="M131" s="4"/>
      <c r="N131" s="4"/>
      <c r="O131" s="4"/>
      <c r="P131" s="19"/>
      <c r="Q131" s="4"/>
      <c r="R131" s="5"/>
      <c r="S131" s="5"/>
      <c r="T131" s="14"/>
      <c r="U131" s="15"/>
    </row>
    <row r="132" spans="1:21" ht="15.6">
      <c r="A132" s="3" t="s">
        <v>186</v>
      </c>
      <c r="B132" s="13"/>
      <c r="C132" s="13"/>
      <c r="D132" s="2"/>
      <c r="E132" s="4"/>
      <c r="F132" s="4"/>
      <c r="G132" s="1" t="s">
        <v>19</v>
      </c>
      <c r="H132" s="1" t="s">
        <v>28</v>
      </c>
      <c r="I132" s="1" t="s">
        <v>24</v>
      </c>
      <c r="J132" s="4"/>
      <c r="K132" s="4"/>
      <c r="L132" s="4"/>
      <c r="M132" s="4"/>
      <c r="N132" s="4"/>
      <c r="O132" s="4"/>
      <c r="P132" s="19"/>
      <c r="Q132" s="4"/>
      <c r="R132" s="5"/>
      <c r="S132" s="5"/>
      <c r="T132" s="14"/>
      <c r="U132" s="15"/>
    </row>
    <row r="133" spans="1:21" ht="15.6">
      <c r="A133" s="3" t="s">
        <v>187</v>
      </c>
      <c r="B133" s="13"/>
      <c r="C133" s="13"/>
      <c r="D133" s="2"/>
      <c r="E133" s="4"/>
      <c r="F133" s="4"/>
      <c r="G133" s="1" t="s">
        <v>19</v>
      </c>
      <c r="H133" s="1" t="s">
        <v>28</v>
      </c>
      <c r="I133" s="1" t="s">
        <v>24</v>
      </c>
      <c r="J133" s="4"/>
      <c r="K133" s="4"/>
      <c r="L133" s="4"/>
      <c r="M133" s="4"/>
      <c r="N133" s="4"/>
      <c r="O133" s="4"/>
      <c r="P133" s="19"/>
      <c r="Q133" s="4"/>
      <c r="R133" s="5"/>
      <c r="S133" s="5"/>
      <c r="T133" s="14"/>
      <c r="U133" s="15"/>
    </row>
    <row r="134" spans="1:21" ht="15.6">
      <c r="A134" s="3" t="s">
        <v>188</v>
      </c>
      <c r="B134" s="13"/>
      <c r="C134" s="13"/>
      <c r="D134" s="2"/>
      <c r="E134" s="4"/>
      <c r="F134" s="4"/>
      <c r="G134" s="1" t="s">
        <v>19</v>
      </c>
      <c r="H134" s="1" t="s">
        <v>28</v>
      </c>
      <c r="I134" s="1" t="s">
        <v>24</v>
      </c>
      <c r="J134" s="4"/>
      <c r="K134" s="4"/>
      <c r="L134" s="4"/>
      <c r="M134" s="4"/>
      <c r="N134" s="4"/>
      <c r="O134" s="4"/>
      <c r="P134" s="19"/>
      <c r="Q134" s="4"/>
      <c r="R134" s="5"/>
      <c r="S134" s="5"/>
      <c r="T134" s="14"/>
      <c r="U134" s="15"/>
    </row>
    <row r="135" spans="1:21" ht="15.6">
      <c r="A135" s="3" t="s">
        <v>189</v>
      </c>
      <c r="B135" s="13"/>
      <c r="C135" s="13"/>
      <c r="D135" s="2"/>
      <c r="E135" s="4"/>
      <c r="F135" s="4"/>
      <c r="G135" s="1" t="s">
        <v>19</v>
      </c>
      <c r="H135" s="1" t="s">
        <v>28</v>
      </c>
      <c r="I135" s="1" t="s">
        <v>24</v>
      </c>
      <c r="J135" s="4"/>
      <c r="K135" s="4"/>
      <c r="L135" s="4"/>
      <c r="M135" s="4"/>
      <c r="N135" s="4"/>
      <c r="O135" s="4"/>
      <c r="P135" s="19"/>
      <c r="Q135" s="4"/>
      <c r="R135" s="5"/>
      <c r="S135" s="5"/>
      <c r="T135" s="14"/>
      <c r="U135" s="15"/>
    </row>
    <row r="136" spans="1:21" ht="15.6">
      <c r="A136" s="3" t="s">
        <v>190</v>
      </c>
      <c r="B136" s="13"/>
      <c r="C136" s="13"/>
      <c r="D136" s="2"/>
      <c r="E136" s="4"/>
      <c r="F136" s="4"/>
      <c r="G136" s="1" t="s">
        <v>19</v>
      </c>
      <c r="H136" s="1" t="s">
        <v>28</v>
      </c>
      <c r="I136" s="1" t="s">
        <v>24</v>
      </c>
      <c r="J136" s="4"/>
      <c r="K136" s="4"/>
      <c r="L136" s="4"/>
      <c r="M136" s="4"/>
      <c r="N136" s="4"/>
      <c r="O136" s="4"/>
      <c r="P136" s="19"/>
      <c r="Q136" s="4"/>
      <c r="R136" s="5"/>
      <c r="S136" s="5"/>
      <c r="T136" s="14"/>
      <c r="U136" s="15"/>
    </row>
    <row r="137" spans="1:21" ht="15.6">
      <c r="A137" s="3" t="s">
        <v>191</v>
      </c>
      <c r="B137" s="13"/>
      <c r="C137" s="13"/>
      <c r="D137" s="2"/>
      <c r="E137" s="4"/>
      <c r="F137" s="4"/>
      <c r="G137" s="1" t="s">
        <v>19</v>
      </c>
      <c r="H137" s="1" t="s">
        <v>28</v>
      </c>
      <c r="I137" s="1" t="s">
        <v>24</v>
      </c>
      <c r="J137" s="4"/>
      <c r="K137" s="4"/>
      <c r="L137" s="4"/>
      <c r="M137" s="4"/>
      <c r="N137" s="4"/>
      <c r="O137" s="4"/>
      <c r="P137" s="19"/>
      <c r="Q137" s="4"/>
      <c r="R137" s="5"/>
      <c r="S137" s="5"/>
      <c r="T137" s="14"/>
      <c r="U137" s="15"/>
    </row>
    <row r="138" spans="1:21" ht="15.6">
      <c r="A138" s="3" t="s">
        <v>192</v>
      </c>
      <c r="B138" s="13"/>
      <c r="C138" s="13"/>
      <c r="D138" s="2"/>
      <c r="E138" s="4"/>
      <c r="F138" s="4"/>
      <c r="G138" s="1" t="s">
        <v>19</v>
      </c>
      <c r="H138" s="1" t="s">
        <v>28</v>
      </c>
      <c r="I138" s="1" t="s">
        <v>24</v>
      </c>
      <c r="J138" s="4"/>
      <c r="K138" s="4"/>
      <c r="L138" s="4"/>
      <c r="M138" s="4"/>
      <c r="N138" s="4"/>
      <c r="O138" s="4"/>
      <c r="P138" s="19"/>
      <c r="Q138" s="4"/>
      <c r="R138" s="5"/>
      <c r="S138" s="5"/>
      <c r="T138" s="14"/>
      <c r="U138" s="15"/>
    </row>
    <row r="139" spans="1:21" ht="15.6">
      <c r="A139" s="3" t="s">
        <v>193</v>
      </c>
      <c r="B139" s="13"/>
      <c r="C139" s="13"/>
      <c r="D139" s="2"/>
      <c r="E139" s="4"/>
      <c r="F139" s="4"/>
      <c r="G139" s="1" t="s">
        <v>19</v>
      </c>
      <c r="H139" s="1" t="s">
        <v>28</v>
      </c>
      <c r="I139" s="1" t="s">
        <v>24</v>
      </c>
      <c r="J139" s="4"/>
      <c r="K139" s="4"/>
      <c r="L139" s="4"/>
      <c r="M139" s="4"/>
      <c r="N139" s="4"/>
      <c r="O139" s="4"/>
      <c r="P139" s="19"/>
      <c r="Q139" s="4"/>
      <c r="R139" s="5"/>
      <c r="S139" s="5"/>
      <c r="T139" s="14"/>
      <c r="U139" s="15"/>
    </row>
    <row r="140" spans="1:21" ht="15.6">
      <c r="A140" s="3" t="s">
        <v>194</v>
      </c>
      <c r="B140" s="13"/>
      <c r="C140" s="13"/>
      <c r="D140" s="2"/>
      <c r="E140" s="4"/>
      <c r="F140" s="4"/>
      <c r="G140" s="1" t="s">
        <v>19</v>
      </c>
      <c r="H140" s="1" t="s">
        <v>28</v>
      </c>
      <c r="I140" s="1" t="s">
        <v>24</v>
      </c>
      <c r="J140" s="4"/>
      <c r="K140" s="4"/>
      <c r="L140" s="4"/>
      <c r="M140" s="4"/>
      <c r="N140" s="4"/>
      <c r="O140" s="4"/>
      <c r="P140" s="19"/>
      <c r="Q140" s="4"/>
      <c r="R140" s="5"/>
      <c r="S140" s="5"/>
      <c r="T140" s="14"/>
      <c r="U140" s="15"/>
    </row>
    <row r="141" spans="1:21" ht="15.6">
      <c r="A141" s="3" t="s">
        <v>195</v>
      </c>
      <c r="B141" s="13"/>
      <c r="C141" s="13"/>
      <c r="D141" s="2"/>
      <c r="E141" s="4"/>
      <c r="F141" s="4"/>
      <c r="G141" s="1" t="s">
        <v>19</v>
      </c>
      <c r="H141" s="1" t="s">
        <v>28</v>
      </c>
      <c r="I141" s="1" t="s">
        <v>24</v>
      </c>
      <c r="J141" s="4"/>
      <c r="K141" s="4"/>
      <c r="L141" s="4"/>
      <c r="M141" s="4"/>
      <c r="N141" s="4"/>
      <c r="O141" s="4"/>
      <c r="P141" s="19"/>
      <c r="Q141" s="4"/>
      <c r="R141" s="5"/>
      <c r="S141" s="5"/>
      <c r="T141" s="14"/>
      <c r="U141" s="15"/>
    </row>
    <row r="142" spans="1:21" ht="15.6">
      <c r="A142" s="3" t="s">
        <v>196</v>
      </c>
      <c r="B142" s="13"/>
      <c r="C142" s="13"/>
      <c r="D142" s="2"/>
      <c r="E142" s="4"/>
      <c r="F142" s="4"/>
      <c r="G142" s="1" t="s">
        <v>19</v>
      </c>
      <c r="H142" s="1" t="s">
        <v>28</v>
      </c>
      <c r="I142" s="1" t="s">
        <v>24</v>
      </c>
      <c r="J142" s="4"/>
      <c r="K142" s="4"/>
      <c r="L142" s="4"/>
      <c r="M142" s="4"/>
      <c r="N142" s="4"/>
      <c r="O142" s="4"/>
      <c r="P142" s="19"/>
      <c r="Q142" s="4"/>
      <c r="R142" s="5"/>
      <c r="S142" s="5"/>
      <c r="T142" s="14"/>
      <c r="U142" s="15"/>
    </row>
    <row r="143" spans="1:21" ht="15.6">
      <c r="A143" s="3" t="s">
        <v>197</v>
      </c>
      <c r="B143" s="13"/>
      <c r="C143" s="13"/>
      <c r="D143" s="2"/>
      <c r="E143" s="4"/>
      <c r="F143" s="4"/>
      <c r="G143" s="1" t="s">
        <v>19</v>
      </c>
      <c r="H143" s="1" t="s">
        <v>28</v>
      </c>
      <c r="I143" s="1" t="s">
        <v>24</v>
      </c>
      <c r="J143" s="4"/>
      <c r="K143" s="4"/>
      <c r="L143" s="4"/>
      <c r="M143" s="4"/>
      <c r="N143" s="4"/>
      <c r="O143" s="4"/>
      <c r="P143" s="19"/>
      <c r="Q143" s="4"/>
      <c r="R143" s="5"/>
      <c r="S143" s="5"/>
      <c r="T143" s="14"/>
      <c r="U143" s="15"/>
    </row>
    <row r="144" spans="1:21" ht="15.6">
      <c r="A144" s="3" t="s">
        <v>198</v>
      </c>
      <c r="B144" s="13"/>
      <c r="C144" s="13"/>
      <c r="D144" s="2"/>
      <c r="E144" s="4"/>
      <c r="F144" s="4"/>
      <c r="G144" s="1" t="s">
        <v>19</v>
      </c>
      <c r="H144" s="1" t="s">
        <v>28</v>
      </c>
      <c r="I144" s="1" t="s">
        <v>24</v>
      </c>
      <c r="J144" s="4"/>
      <c r="K144" s="4"/>
      <c r="L144" s="4"/>
      <c r="M144" s="4"/>
      <c r="N144" s="4"/>
      <c r="O144" s="4"/>
      <c r="P144" s="19"/>
      <c r="Q144" s="4"/>
      <c r="R144" s="5"/>
      <c r="S144" s="5"/>
      <c r="T144" s="14"/>
      <c r="U144" s="15"/>
    </row>
    <row r="145" spans="1:21" ht="15.6">
      <c r="A145" s="3" t="s">
        <v>199</v>
      </c>
      <c r="B145" s="13"/>
      <c r="C145" s="13"/>
      <c r="D145" s="2"/>
      <c r="E145" s="4"/>
      <c r="F145" s="4"/>
      <c r="G145" s="1" t="s">
        <v>19</v>
      </c>
      <c r="H145" s="1" t="s">
        <v>28</v>
      </c>
      <c r="I145" s="1" t="s">
        <v>24</v>
      </c>
      <c r="J145" s="4"/>
      <c r="K145" s="4"/>
      <c r="L145" s="4"/>
      <c r="M145" s="4"/>
      <c r="N145" s="4"/>
      <c r="O145" s="4"/>
      <c r="P145" s="19"/>
      <c r="Q145" s="4"/>
      <c r="R145" s="5"/>
      <c r="S145" s="5"/>
      <c r="T145" s="14"/>
      <c r="U145" s="15"/>
    </row>
    <row r="146" spans="1:21" ht="15.6">
      <c r="A146" s="3" t="s">
        <v>200</v>
      </c>
      <c r="B146" s="13"/>
      <c r="C146" s="13"/>
      <c r="D146" s="2"/>
      <c r="E146" s="4"/>
      <c r="F146" s="4"/>
      <c r="G146" s="1" t="s">
        <v>19</v>
      </c>
      <c r="H146" s="1" t="s">
        <v>28</v>
      </c>
      <c r="I146" s="1" t="s">
        <v>24</v>
      </c>
      <c r="J146" s="4"/>
      <c r="K146" s="4"/>
      <c r="L146" s="4"/>
      <c r="M146" s="4"/>
      <c r="N146" s="4"/>
      <c r="O146" s="4"/>
      <c r="P146" s="19"/>
      <c r="Q146" s="4"/>
      <c r="R146" s="5"/>
      <c r="S146" s="5"/>
      <c r="T146" s="14"/>
      <c r="U146" s="15"/>
    </row>
    <row r="147" spans="1:21" ht="15.6">
      <c r="A147" s="3" t="s">
        <v>201</v>
      </c>
      <c r="B147" s="13"/>
      <c r="C147" s="13"/>
      <c r="D147" s="2"/>
      <c r="E147" s="4"/>
      <c r="F147" s="4"/>
      <c r="G147" s="1" t="s">
        <v>19</v>
      </c>
      <c r="H147" s="1" t="s">
        <v>28</v>
      </c>
      <c r="I147" s="1" t="s">
        <v>24</v>
      </c>
      <c r="J147" s="4"/>
      <c r="K147" s="4"/>
      <c r="L147" s="4"/>
      <c r="M147" s="4"/>
      <c r="N147" s="4"/>
      <c r="O147" s="4"/>
      <c r="P147" s="19"/>
      <c r="Q147" s="4"/>
      <c r="R147" s="5"/>
      <c r="S147" s="5"/>
      <c r="T147" s="14"/>
      <c r="U147" s="15"/>
    </row>
    <row r="148" spans="1:21" ht="15.6">
      <c r="A148" s="3" t="s">
        <v>202</v>
      </c>
      <c r="B148" s="13"/>
      <c r="C148" s="13"/>
      <c r="D148" s="2"/>
      <c r="E148" s="4"/>
      <c r="F148" s="4"/>
      <c r="G148" s="1" t="s">
        <v>19</v>
      </c>
      <c r="H148" s="1" t="s">
        <v>28</v>
      </c>
      <c r="I148" s="1" t="s">
        <v>24</v>
      </c>
      <c r="J148" s="4"/>
      <c r="K148" s="4"/>
      <c r="L148" s="4"/>
      <c r="M148" s="4"/>
      <c r="N148" s="4"/>
      <c r="O148" s="4"/>
      <c r="P148" s="19"/>
      <c r="Q148" s="4"/>
      <c r="R148" s="5"/>
      <c r="S148" s="5"/>
      <c r="T148" s="14"/>
      <c r="U148" s="15"/>
    </row>
    <row r="149" spans="1:21" ht="15.6">
      <c r="A149" s="3" t="s">
        <v>203</v>
      </c>
      <c r="B149" s="13"/>
      <c r="C149" s="13"/>
      <c r="D149" s="2"/>
      <c r="E149" s="4"/>
      <c r="F149" s="4"/>
      <c r="G149" s="1" t="s">
        <v>19</v>
      </c>
      <c r="H149" s="1" t="s">
        <v>28</v>
      </c>
      <c r="I149" s="1" t="s">
        <v>24</v>
      </c>
      <c r="J149" s="4"/>
      <c r="K149" s="4"/>
      <c r="L149" s="4"/>
      <c r="M149" s="4"/>
      <c r="N149" s="4"/>
      <c r="O149" s="4"/>
      <c r="P149" s="19"/>
      <c r="Q149" s="4"/>
      <c r="R149" s="5"/>
      <c r="S149" s="5"/>
      <c r="T149" s="14"/>
      <c r="U149" s="15"/>
    </row>
    <row r="150" spans="1:21" ht="15.6">
      <c r="A150" s="3" t="s">
        <v>204</v>
      </c>
      <c r="B150" s="13"/>
      <c r="C150" s="13"/>
      <c r="D150" s="2"/>
      <c r="E150" s="4"/>
      <c r="F150" s="4"/>
      <c r="G150" s="1" t="s">
        <v>19</v>
      </c>
      <c r="H150" s="1" t="s">
        <v>28</v>
      </c>
      <c r="I150" s="1" t="s">
        <v>24</v>
      </c>
      <c r="J150" s="4"/>
      <c r="K150" s="4"/>
      <c r="L150" s="4"/>
      <c r="M150" s="4"/>
      <c r="N150" s="4"/>
      <c r="O150" s="4"/>
      <c r="P150" s="19"/>
      <c r="Q150" s="4"/>
      <c r="R150" s="5"/>
      <c r="S150" s="5"/>
      <c r="T150" s="14"/>
      <c r="U150" s="15"/>
    </row>
    <row r="151" spans="1:21" ht="15.6">
      <c r="A151" s="3" t="s">
        <v>205</v>
      </c>
      <c r="B151" s="13"/>
      <c r="C151" s="13"/>
      <c r="D151" s="2"/>
      <c r="E151" s="4"/>
      <c r="F151" s="4"/>
      <c r="G151" s="1" t="s">
        <v>19</v>
      </c>
      <c r="H151" s="1" t="s">
        <v>28</v>
      </c>
      <c r="I151" s="1" t="s">
        <v>24</v>
      </c>
      <c r="J151" s="4"/>
      <c r="K151" s="4"/>
      <c r="L151" s="4"/>
      <c r="M151" s="4"/>
      <c r="N151" s="4"/>
      <c r="O151" s="4"/>
      <c r="P151" s="19"/>
      <c r="Q151" s="4"/>
      <c r="R151" s="5"/>
      <c r="S151" s="5"/>
      <c r="T151" s="14"/>
      <c r="U151" s="15"/>
    </row>
    <row r="152" spans="1:21" ht="15.6">
      <c r="A152" s="3" t="s">
        <v>206</v>
      </c>
      <c r="B152" s="13"/>
      <c r="C152" s="13"/>
      <c r="D152" s="2"/>
      <c r="E152" s="4"/>
      <c r="F152" s="4"/>
      <c r="G152" s="1" t="s">
        <v>19</v>
      </c>
      <c r="H152" s="1" t="s">
        <v>28</v>
      </c>
      <c r="I152" s="1" t="s">
        <v>24</v>
      </c>
      <c r="J152" s="4"/>
      <c r="K152" s="4"/>
      <c r="L152" s="4"/>
      <c r="M152" s="4"/>
      <c r="N152" s="4"/>
      <c r="O152" s="4"/>
      <c r="P152" s="19"/>
      <c r="Q152" s="4"/>
      <c r="R152" s="5"/>
      <c r="S152" s="5"/>
      <c r="T152" s="14"/>
      <c r="U152" s="15"/>
    </row>
    <row r="153" spans="1:21" ht="15.6">
      <c r="A153" s="3" t="s">
        <v>207</v>
      </c>
      <c r="B153" s="13"/>
      <c r="C153" s="13"/>
      <c r="D153" s="2"/>
      <c r="E153" s="4"/>
      <c r="F153" s="4"/>
      <c r="G153" s="1" t="s">
        <v>19</v>
      </c>
      <c r="H153" s="1" t="s">
        <v>28</v>
      </c>
      <c r="I153" s="1" t="s">
        <v>24</v>
      </c>
      <c r="J153" s="4"/>
      <c r="K153" s="4"/>
      <c r="L153" s="4"/>
      <c r="M153" s="4"/>
      <c r="N153" s="4"/>
      <c r="O153" s="4"/>
      <c r="P153" s="19"/>
      <c r="Q153" s="4"/>
      <c r="R153" s="5"/>
      <c r="S153" s="5"/>
      <c r="T153" s="14"/>
      <c r="U153" s="15"/>
    </row>
    <row r="154" spans="1:21" ht="15.6">
      <c r="A154" s="3" t="s">
        <v>208</v>
      </c>
      <c r="B154" s="13"/>
      <c r="C154" s="13"/>
      <c r="D154" s="2"/>
      <c r="E154" s="4"/>
      <c r="F154" s="4"/>
      <c r="G154" s="1" t="s">
        <v>19</v>
      </c>
      <c r="H154" s="1" t="s">
        <v>28</v>
      </c>
      <c r="I154" s="1" t="s">
        <v>24</v>
      </c>
      <c r="J154" s="4"/>
      <c r="K154" s="4"/>
      <c r="L154" s="4"/>
      <c r="M154" s="4"/>
      <c r="N154" s="4"/>
      <c r="O154" s="4"/>
      <c r="P154" s="19"/>
      <c r="Q154" s="4"/>
      <c r="R154" s="5"/>
      <c r="S154" s="5"/>
      <c r="T154" s="14"/>
      <c r="U154" s="15"/>
    </row>
    <row r="155" spans="1:21" ht="15.6">
      <c r="A155" s="3" t="s">
        <v>209</v>
      </c>
      <c r="B155" s="13"/>
      <c r="C155" s="13"/>
      <c r="D155" s="2"/>
      <c r="E155" s="4"/>
      <c r="F155" s="4"/>
      <c r="G155" s="1" t="s">
        <v>19</v>
      </c>
      <c r="H155" s="1" t="s">
        <v>28</v>
      </c>
      <c r="I155" s="1" t="s">
        <v>24</v>
      </c>
      <c r="J155" s="4"/>
      <c r="K155" s="4"/>
      <c r="L155" s="4"/>
      <c r="M155" s="4"/>
      <c r="N155" s="4"/>
      <c r="O155" s="4"/>
      <c r="P155" s="19"/>
      <c r="Q155" s="4"/>
      <c r="R155" s="5"/>
      <c r="S155" s="5"/>
      <c r="T155" s="14"/>
      <c r="U155" s="15"/>
    </row>
    <row r="156" spans="1:21" ht="15.6">
      <c r="A156" s="3" t="s">
        <v>210</v>
      </c>
      <c r="B156" s="13"/>
      <c r="C156" s="13"/>
      <c r="D156" s="2"/>
      <c r="E156" s="4"/>
      <c r="F156" s="4"/>
      <c r="G156" s="1" t="s">
        <v>19</v>
      </c>
      <c r="H156" s="1" t="s">
        <v>28</v>
      </c>
      <c r="I156" s="1" t="s">
        <v>24</v>
      </c>
      <c r="J156" s="4"/>
      <c r="K156" s="4"/>
      <c r="L156" s="4"/>
      <c r="M156" s="4"/>
      <c r="N156" s="4"/>
      <c r="O156" s="4"/>
      <c r="P156" s="19"/>
      <c r="Q156" s="4"/>
      <c r="R156" s="5"/>
      <c r="S156" s="5"/>
      <c r="T156" s="14"/>
      <c r="U156" s="15"/>
    </row>
    <row r="157" spans="1:21" ht="15.6">
      <c r="A157" s="3" t="s">
        <v>211</v>
      </c>
      <c r="B157" s="13"/>
      <c r="C157" s="13"/>
      <c r="D157" s="2"/>
      <c r="E157" s="4"/>
      <c r="F157" s="4"/>
      <c r="G157" s="1" t="s">
        <v>19</v>
      </c>
      <c r="H157" s="1" t="s">
        <v>28</v>
      </c>
      <c r="I157" s="1" t="s">
        <v>24</v>
      </c>
      <c r="J157" s="4"/>
      <c r="K157" s="4"/>
      <c r="L157" s="4"/>
      <c r="M157" s="4"/>
      <c r="N157" s="4"/>
      <c r="O157" s="4"/>
      <c r="P157" s="19"/>
      <c r="Q157" s="4"/>
      <c r="R157" s="5"/>
      <c r="S157" s="5"/>
      <c r="T157" s="14"/>
      <c r="U157" s="15"/>
    </row>
    <row r="158" spans="1:21" ht="15.6">
      <c r="A158" s="3" t="s">
        <v>212</v>
      </c>
      <c r="B158" s="13"/>
      <c r="C158" s="13"/>
      <c r="D158" s="2"/>
      <c r="E158" s="4"/>
      <c r="F158" s="4"/>
      <c r="G158" s="1" t="s">
        <v>19</v>
      </c>
      <c r="H158" s="1" t="s">
        <v>28</v>
      </c>
      <c r="I158" s="1" t="s">
        <v>24</v>
      </c>
      <c r="J158" s="4"/>
      <c r="K158" s="4"/>
      <c r="L158" s="4"/>
      <c r="M158" s="4"/>
      <c r="N158" s="4"/>
      <c r="O158" s="4"/>
      <c r="P158" s="19"/>
      <c r="Q158" s="4"/>
      <c r="R158" s="5"/>
      <c r="S158" s="5"/>
      <c r="T158" s="14"/>
      <c r="U158" s="15"/>
    </row>
    <row r="159" spans="1:21" ht="15.6">
      <c r="A159" s="3" t="s">
        <v>213</v>
      </c>
      <c r="B159" s="13"/>
      <c r="C159" s="13"/>
      <c r="D159" s="2"/>
      <c r="E159" s="4"/>
      <c r="F159" s="4"/>
      <c r="G159" s="1" t="s">
        <v>19</v>
      </c>
      <c r="H159" s="1" t="s">
        <v>28</v>
      </c>
      <c r="I159" s="1" t="s">
        <v>24</v>
      </c>
      <c r="J159" s="4"/>
      <c r="K159" s="4"/>
      <c r="L159" s="4"/>
      <c r="M159" s="4"/>
      <c r="N159" s="4"/>
      <c r="O159" s="4"/>
      <c r="P159" s="19"/>
      <c r="Q159" s="4"/>
      <c r="R159" s="5"/>
      <c r="S159" s="5"/>
      <c r="T159" s="14"/>
      <c r="U159" s="15"/>
    </row>
    <row r="160" spans="1:21" ht="15.6">
      <c r="A160" s="3" t="s">
        <v>214</v>
      </c>
      <c r="B160" s="13"/>
      <c r="C160" s="13"/>
      <c r="D160" s="2"/>
      <c r="E160" s="4"/>
      <c r="F160" s="4"/>
      <c r="G160" s="1" t="s">
        <v>19</v>
      </c>
      <c r="H160" s="1" t="s">
        <v>28</v>
      </c>
      <c r="I160" s="1" t="s">
        <v>24</v>
      </c>
      <c r="J160" s="4"/>
      <c r="K160" s="4"/>
      <c r="L160" s="4"/>
      <c r="M160" s="4"/>
      <c r="N160" s="4"/>
      <c r="O160" s="4"/>
      <c r="P160" s="19"/>
      <c r="Q160" s="4"/>
      <c r="R160" s="5"/>
      <c r="S160" s="5"/>
      <c r="T160" s="14"/>
      <c r="U160" s="15"/>
    </row>
    <row r="161" spans="1:21" ht="15.6">
      <c r="A161" s="3" t="s">
        <v>215</v>
      </c>
      <c r="B161" s="13"/>
      <c r="C161" s="13"/>
      <c r="D161" s="2"/>
      <c r="E161" s="4"/>
      <c r="F161" s="4"/>
      <c r="G161" s="1" t="s">
        <v>19</v>
      </c>
      <c r="H161" s="1" t="s">
        <v>28</v>
      </c>
      <c r="I161" s="1" t="s">
        <v>24</v>
      </c>
      <c r="J161" s="4"/>
      <c r="K161" s="4"/>
      <c r="L161" s="4"/>
      <c r="M161" s="4"/>
      <c r="N161" s="4"/>
      <c r="O161" s="4"/>
      <c r="P161" s="19"/>
      <c r="Q161" s="4"/>
      <c r="R161" s="5"/>
      <c r="S161" s="5"/>
      <c r="T161" s="14"/>
      <c r="U161" s="15"/>
    </row>
    <row r="162" spans="1:21" ht="15.6">
      <c r="A162" s="3" t="s">
        <v>216</v>
      </c>
      <c r="B162" s="13"/>
      <c r="C162" s="13"/>
      <c r="D162" s="2"/>
      <c r="E162" s="4"/>
      <c r="F162" s="4"/>
      <c r="G162" s="1" t="s">
        <v>19</v>
      </c>
      <c r="H162" s="1" t="s">
        <v>28</v>
      </c>
      <c r="I162" s="1" t="s">
        <v>24</v>
      </c>
      <c r="J162" s="4"/>
      <c r="K162" s="4"/>
      <c r="L162" s="4"/>
      <c r="M162" s="4"/>
      <c r="N162" s="4"/>
      <c r="O162" s="4"/>
      <c r="P162" s="19"/>
      <c r="Q162" s="4"/>
      <c r="R162" s="5"/>
      <c r="S162" s="5"/>
      <c r="T162" s="14"/>
      <c r="U162" s="15"/>
    </row>
    <row r="163" spans="1:21" ht="15.6">
      <c r="A163" s="3" t="s">
        <v>217</v>
      </c>
      <c r="B163" s="13"/>
      <c r="C163" s="13"/>
      <c r="D163" s="2"/>
      <c r="E163" s="4"/>
      <c r="F163" s="4"/>
      <c r="G163" s="1" t="s">
        <v>19</v>
      </c>
      <c r="H163" s="1" t="s">
        <v>28</v>
      </c>
      <c r="I163" s="1" t="s">
        <v>24</v>
      </c>
      <c r="J163" s="4"/>
      <c r="K163" s="4"/>
      <c r="L163" s="4"/>
      <c r="M163" s="4"/>
      <c r="N163" s="4"/>
      <c r="O163" s="4"/>
      <c r="P163" s="19"/>
      <c r="Q163" s="4"/>
      <c r="R163" s="5"/>
      <c r="S163" s="5"/>
      <c r="T163" s="14"/>
      <c r="U163" s="15"/>
    </row>
    <row r="164" spans="1:21" ht="15.6">
      <c r="A164" s="3" t="s">
        <v>218</v>
      </c>
      <c r="B164" s="13"/>
      <c r="C164" s="13"/>
      <c r="D164" s="2"/>
      <c r="E164" s="4"/>
      <c r="F164" s="4"/>
      <c r="G164" s="1" t="s">
        <v>19</v>
      </c>
      <c r="H164" s="1" t="s">
        <v>28</v>
      </c>
      <c r="I164" s="1" t="s">
        <v>24</v>
      </c>
      <c r="J164" s="4"/>
      <c r="K164" s="4"/>
      <c r="L164" s="4"/>
      <c r="M164" s="4"/>
      <c r="N164" s="4"/>
      <c r="O164" s="4"/>
      <c r="P164" s="19"/>
      <c r="Q164" s="4"/>
      <c r="R164" s="5"/>
      <c r="S164" s="5"/>
      <c r="T164" s="14"/>
      <c r="U164" s="15"/>
    </row>
    <row r="165" spans="1:21" ht="15.6">
      <c r="A165" s="3" t="s">
        <v>219</v>
      </c>
      <c r="B165" s="13"/>
      <c r="C165" s="13"/>
      <c r="D165" s="2"/>
      <c r="E165" s="4"/>
      <c r="F165" s="4"/>
      <c r="G165" s="1" t="s">
        <v>19</v>
      </c>
      <c r="H165" s="1" t="s">
        <v>28</v>
      </c>
      <c r="I165" s="1" t="s">
        <v>24</v>
      </c>
      <c r="J165" s="4"/>
      <c r="K165" s="4"/>
      <c r="L165" s="4"/>
      <c r="M165" s="4"/>
      <c r="N165" s="4"/>
      <c r="O165" s="4"/>
      <c r="P165" s="19"/>
      <c r="Q165" s="4"/>
      <c r="R165" s="5"/>
      <c r="S165" s="5"/>
      <c r="T165" s="14"/>
      <c r="U165" s="15"/>
    </row>
    <row r="166" spans="1:21" ht="15.6">
      <c r="A166" s="3" t="s">
        <v>220</v>
      </c>
      <c r="B166" s="13"/>
      <c r="C166" s="13"/>
      <c r="D166" s="2"/>
      <c r="E166" s="4"/>
      <c r="F166" s="4"/>
      <c r="G166" s="1" t="s">
        <v>19</v>
      </c>
      <c r="H166" s="1" t="s">
        <v>28</v>
      </c>
      <c r="I166" s="1" t="s">
        <v>24</v>
      </c>
      <c r="J166" s="4"/>
      <c r="K166" s="4"/>
      <c r="L166" s="4"/>
      <c r="M166" s="4"/>
      <c r="N166" s="4"/>
      <c r="O166" s="4"/>
      <c r="P166" s="19"/>
      <c r="Q166" s="4"/>
      <c r="R166" s="5"/>
      <c r="S166" s="5"/>
      <c r="T166" s="14"/>
      <c r="U166" s="15"/>
    </row>
    <row r="167" spans="1:21" ht="15.6">
      <c r="A167" s="3" t="s">
        <v>221</v>
      </c>
      <c r="B167" s="13"/>
      <c r="C167" s="13"/>
      <c r="D167" s="2"/>
      <c r="E167" s="4"/>
      <c r="F167" s="4"/>
      <c r="G167" s="1" t="s">
        <v>19</v>
      </c>
      <c r="H167" s="1" t="s">
        <v>28</v>
      </c>
      <c r="I167" s="1" t="s">
        <v>24</v>
      </c>
      <c r="J167" s="4"/>
      <c r="K167" s="4"/>
      <c r="L167" s="4"/>
      <c r="M167" s="4"/>
      <c r="N167" s="4"/>
      <c r="O167" s="4"/>
      <c r="P167" s="19"/>
      <c r="Q167" s="4"/>
      <c r="R167" s="5"/>
      <c r="S167" s="5"/>
      <c r="T167" s="14"/>
      <c r="U167" s="15"/>
    </row>
    <row r="168" spans="1:21" ht="15.6">
      <c r="A168" s="3" t="s">
        <v>222</v>
      </c>
      <c r="B168" s="13"/>
      <c r="C168" s="13"/>
      <c r="D168" s="2"/>
      <c r="E168" s="4"/>
      <c r="F168" s="4"/>
      <c r="G168" s="1" t="s">
        <v>19</v>
      </c>
      <c r="H168" s="1" t="s">
        <v>28</v>
      </c>
      <c r="I168" s="1" t="s">
        <v>24</v>
      </c>
      <c r="J168" s="4"/>
      <c r="K168" s="4"/>
      <c r="L168" s="4"/>
      <c r="M168" s="4"/>
      <c r="N168" s="4"/>
      <c r="O168" s="4"/>
      <c r="P168" s="19"/>
      <c r="Q168" s="4"/>
      <c r="R168" s="5"/>
      <c r="S168" s="5"/>
      <c r="T168" s="14"/>
      <c r="U168" s="15"/>
    </row>
    <row r="169" spans="1:21" ht="15.6">
      <c r="A169" s="3" t="s">
        <v>223</v>
      </c>
      <c r="B169" s="13"/>
      <c r="C169" s="13"/>
      <c r="D169" s="2"/>
      <c r="E169" s="4"/>
      <c r="F169" s="4"/>
      <c r="G169" s="1" t="s">
        <v>19</v>
      </c>
      <c r="H169" s="1" t="s">
        <v>28</v>
      </c>
      <c r="I169" s="1" t="s">
        <v>24</v>
      </c>
      <c r="J169" s="4"/>
      <c r="K169" s="4"/>
      <c r="L169" s="4"/>
      <c r="M169" s="4"/>
      <c r="N169" s="4"/>
      <c r="O169" s="4"/>
      <c r="P169" s="19"/>
      <c r="Q169" s="4"/>
      <c r="R169" s="5"/>
      <c r="S169" s="5"/>
      <c r="T169" s="14"/>
      <c r="U169" s="15"/>
    </row>
    <row r="170" spans="1:21" ht="15.6">
      <c r="A170" s="3" t="s">
        <v>224</v>
      </c>
      <c r="B170" s="13"/>
      <c r="C170" s="13"/>
      <c r="D170" s="2"/>
      <c r="E170" s="4"/>
      <c r="F170" s="4"/>
      <c r="G170" s="1" t="s">
        <v>19</v>
      </c>
      <c r="H170" s="1" t="s">
        <v>28</v>
      </c>
      <c r="I170" s="1" t="s">
        <v>24</v>
      </c>
      <c r="J170" s="4"/>
      <c r="K170" s="4"/>
      <c r="L170" s="4"/>
      <c r="M170" s="4"/>
      <c r="N170" s="4"/>
      <c r="O170" s="4"/>
      <c r="P170" s="19"/>
      <c r="Q170" s="4"/>
      <c r="R170" s="5"/>
      <c r="S170" s="5"/>
      <c r="T170" s="14"/>
      <c r="U170" s="15"/>
    </row>
    <row r="171" spans="1:21" ht="15.6">
      <c r="A171" s="3" t="s">
        <v>225</v>
      </c>
      <c r="B171" s="13"/>
      <c r="C171" s="13"/>
      <c r="D171" s="2"/>
      <c r="E171" s="4"/>
      <c r="F171" s="4"/>
      <c r="G171" s="1" t="s">
        <v>19</v>
      </c>
      <c r="H171" s="1" t="s">
        <v>28</v>
      </c>
      <c r="I171" s="1" t="s">
        <v>24</v>
      </c>
      <c r="J171" s="4"/>
      <c r="K171" s="4"/>
      <c r="L171" s="4"/>
      <c r="M171" s="4"/>
      <c r="N171" s="4"/>
      <c r="O171" s="4"/>
      <c r="P171" s="19"/>
      <c r="Q171" s="4"/>
      <c r="R171" s="5"/>
      <c r="S171" s="5"/>
      <c r="T171" s="14"/>
      <c r="U171" s="15"/>
    </row>
    <row r="172" spans="1:21" ht="15.6">
      <c r="A172" s="3" t="s">
        <v>226</v>
      </c>
      <c r="B172" s="13"/>
      <c r="C172" s="13"/>
      <c r="D172" s="2"/>
      <c r="E172" s="4"/>
      <c r="F172" s="4"/>
      <c r="G172" s="1" t="s">
        <v>19</v>
      </c>
      <c r="H172" s="1" t="s">
        <v>28</v>
      </c>
      <c r="I172" s="1" t="s">
        <v>24</v>
      </c>
      <c r="J172" s="4"/>
      <c r="K172" s="4"/>
      <c r="L172" s="4"/>
      <c r="M172" s="4"/>
      <c r="N172" s="4"/>
      <c r="O172" s="4"/>
      <c r="P172" s="19"/>
      <c r="Q172" s="4"/>
      <c r="R172" s="5"/>
      <c r="S172" s="5"/>
      <c r="T172" s="14"/>
      <c r="U172" s="15"/>
    </row>
    <row r="173" spans="1:21" ht="15.6">
      <c r="A173" s="3" t="s">
        <v>227</v>
      </c>
      <c r="B173" s="13"/>
      <c r="C173" s="13"/>
      <c r="D173" s="2"/>
      <c r="E173" s="4"/>
      <c r="F173" s="4"/>
      <c r="G173" s="1" t="s">
        <v>19</v>
      </c>
      <c r="H173" s="1" t="s">
        <v>28</v>
      </c>
      <c r="I173" s="1" t="s">
        <v>24</v>
      </c>
      <c r="J173" s="4"/>
      <c r="K173" s="4"/>
      <c r="L173" s="4"/>
      <c r="M173" s="4"/>
      <c r="N173" s="4"/>
      <c r="O173" s="4"/>
      <c r="P173" s="19"/>
      <c r="Q173" s="4"/>
      <c r="R173" s="5"/>
      <c r="S173" s="5"/>
      <c r="T173" s="14"/>
      <c r="U173" s="15"/>
    </row>
    <row r="174" spans="1:21" ht="15.6">
      <c r="A174" s="3" t="s">
        <v>228</v>
      </c>
      <c r="B174" s="13"/>
      <c r="C174" s="13"/>
      <c r="D174" s="2"/>
      <c r="E174" s="4"/>
      <c r="F174" s="4"/>
      <c r="G174" s="1" t="s">
        <v>19</v>
      </c>
      <c r="H174" s="1" t="s">
        <v>28</v>
      </c>
      <c r="I174" s="1" t="s">
        <v>24</v>
      </c>
      <c r="J174" s="4"/>
      <c r="K174" s="4"/>
      <c r="L174" s="4"/>
      <c r="M174" s="4"/>
      <c r="N174" s="4"/>
      <c r="O174" s="4"/>
      <c r="P174" s="19"/>
      <c r="Q174" s="4"/>
      <c r="R174" s="5"/>
      <c r="S174" s="5"/>
      <c r="T174" s="14"/>
      <c r="U174" s="15"/>
    </row>
    <row r="175" spans="1:21" ht="15.6">
      <c r="A175" s="3" t="s">
        <v>229</v>
      </c>
      <c r="B175" s="13"/>
      <c r="C175" s="13"/>
      <c r="D175" s="2"/>
      <c r="E175" s="4"/>
      <c r="F175" s="4"/>
      <c r="G175" s="1" t="s">
        <v>19</v>
      </c>
      <c r="H175" s="1" t="s">
        <v>28</v>
      </c>
      <c r="I175" s="1" t="s">
        <v>24</v>
      </c>
      <c r="J175" s="4"/>
      <c r="K175" s="4"/>
      <c r="L175" s="4"/>
      <c r="M175" s="4"/>
      <c r="N175" s="4"/>
      <c r="O175" s="4"/>
      <c r="P175" s="19"/>
      <c r="Q175" s="4"/>
      <c r="R175" s="5"/>
      <c r="S175" s="5"/>
      <c r="T175" s="14"/>
      <c r="U175" s="15"/>
    </row>
    <row r="176" spans="1:21" ht="15.6">
      <c r="A176" s="3" t="s">
        <v>230</v>
      </c>
      <c r="B176" s="13"/>
      <c r="C176" s="13"/>
      <c r="D176" s="2"/>
      <c r="E176" s="4"/>
      <c r="F176" s="4"/>
      <c r="G176" s="1" t="s">
        <v>19</v>
      </c>
      <c r="H176" s="1" t="s">
        <v>28</v>
      </c>
      <c r="I176" s="1" t="s">
        <v>24</v>
      </c>
      <c r="J176" s="4"/>
      <c r="K176" s="4"/>
      <c r="L176" s="4"/>
      <c r="M176" s="4"/>
      <c r="N176" s="4"/>
      <c r="O176" s="4"/>
      <c r="P176" s="19"/>
      <c r="Q176" s="4"/>
      <c r="R176" s="5"/>
      <c r="S176" s="5"/>
      <c r="T176" s="14"/>
      <c r="U176" s="15"/>
    </row>
    <row r="177" spans="1:21" ht="15.6">
      <c r="A177" s="3" t="s">
        <v>231</v>
      </c>
      <c r="B177" s="13"/>
      <c r="C177" s="13"/>
      <c r="D177" s="2"/>
      <c r="E177" s="4"/>
      <c r="F177" s="4"/>
      <c r="G177" s="1" t="s">
        <v>19</v>
      </c>
      <c r="H177" s="1" t="s">
        <v>28</v>
      </c>
      <c r="I177" s="1" t="s">
        <v>24</v>
      </c>
      <c r="J177" s="4"/>
      <c r="K177" s="4"/>
      <c r="L177" s="4"/>
      <c r="M177" s="4"/>
      <c r="N177" s="4"/>
      <c r="O177" s="4"/>
      <c r="P177" s="19"/>
      <c r="Q177" s="4"/>
      <c r="R177" s="5"/>
      <c r="S177" s="5"/>
      <c r="T177" s="14"/>
      <c r="U177" s="15"/>
    </row>
    <row r="178" spans="1:21" ht="15.6">
      <c r="A178" s="3" t="s">
        <v>232</v>
      </c>
      <c r="B178" s="13"/>
      <c r="C178" s="13"/>
      <c r="D178" s="2"/>
      <c r="E178" s="4"/>
      <c r="F178" s="4"/>
      <c r="G178" s="1" t="s">
        <v>19</v>
      </c>
      <c r="H178" s="1" t="s">
        <v>28</v>
      </c>
      <c r="I178" s="1" t="s">
        <v>24</v>
      </c>
      <c r="J178" s="4"/>
      <c r="K178" s="4"/>
      <c r="L178" s="4"/>
      <c r="M178" s="4"/>
      <c r="N178" s="4"/>
      <c r="O178" s="4"/>
      <c r="P178" s="19"/>
      <c r="Q178" s="4"/>
      <c r="R178" s="5"/>
      <c r="S178" s="5"/>
      <c r="T178" s="14"/>
      <c r="U178" s="15"/>
    </row>
    <row r="179" spans="1:21" ht="15.6">
      <c r="A179" s="3" t="s">
        <v>233</v>
      </c>
      <c r="B179" s="13"/>
      <c r="C179" s="13"/>
      <c r="D179" s="2"/>
      <c r="E179" s="4"/>
      <c r="F179" s="4"/>
      <c r="G179" s="1" t="s">
        <v>19</v>
      </c>
      <c r="H179" s="1" t="s">
        <v>28</v>
      </c>
      <c r="I179" s="1" t="s">
        <v>24</v>
      </c>
      <c r="J179" s="4"/>
      <c r="K179" s="4"/>
      <c r="L179" s="4"/>
      <c r="M179" s="4"/>
      <c r="N179" s="4"/>
      <c r="O179" s="4"/>
      <c r="P179" s="19"/>
      <c r="Q179" s="4"/>
      <c r="R179" s="5"/>
      <c r="S179" s="5"/>
      <c r="T179" s="14"/>
      <c r="U179" s="15"/>
    </row>
    <row r="180" spans="1:21" ht="15.6">
      <c r="A180" s="3" t="s">
        <v>234</v>
      </c>
      <c r="B180" s="13"/>
      <c r="C180" s="13"/>
      <c r="D180" s="2"/>
      <c r="E180" s="4"/>
      <c r="F180" s="4"/>
      <c r="G180" s="1" t="s">
        <v>19</v>
      </c>
      <c r="H180" s="1" t="s">
        <v>28</v>
      </c>
      <c r="I180" s="1" t="s">
        <v>24</v>
      </c>
      <c r="J180" s="4"/>
      <c r="K180" s="4"/>
      <c r="L180" s="4"/>
      <c r="M180" s="4"/>
      <c r="N180" s="4"/>
      <c r="O180" s="4"/>
      <c r="P180" s="19"/>
      <c r="Q180" s="4"/>
      <c r="R180" s="5"/>
      <c r="S180" s="5"/>
      <c r="T180" s="14"/>
      <c r="U180" s="15"/>
    </row>
    <row r="181" spans="1:21" ht="15.6">
      <c r="A181" s="3" t="s">
        <v>235</v>
      </c>
      <c r="B181" s="13"/>
      <c r="C181" s="13"/>
      <c r="D181" s="2"/>
      <c r="E181" s="4"/>
      <c r="F181" s="4"/>
      <c r="G181" s="1" t="s">
        <v>19</v>
      </c>
      <c r="H181" s="1" t="s">
        <v>28</v>
      </c>
      <c r="I181" s="1" t="s">
        <v>24</v>
      </c>
      <c r="J181" s="4"/>
      <c r="K181" s="4"/>
      <c r="L181" s="4"/>
      <c r="M181" s="4"/>
      <c r="N181" s="4"/>
      <c r="O181" s="4"/>
      <c r="P181" s="19"/>
      <c r="Q181" s="4"/>
      <c r="R181" s="5"/>
      <c r="S181" s="5"/>
      <c r="T181" s="14"/>
      <c r="U181" s="15"/>
    </row>
    <row r="182" spans="1:21" ht="15.6">
      <c r="A182" s="3" t="s">
        <v>236</v>
      </c>
      <c r="B182" s="13"/>
      <c r="C182" s="13"/>
      <c r="D182" s="2"/>
      <c r="E182" s="4"/>
      <c r="F182" s="4"/>
      <c r="G182" s="1" t="s">
        <v>19</v>
      </c>
      <c r="H182" s="1" t="s">
        <v>28</v>
      </c>
      <c r="I182" s="1" t="s">
        <v>24</v>
      </c>
      <c r="J182" s="4"/>
      <c r="K182" s="4"/>
      <c r="L182" s="4"/>
      <c r="M182" s="4"/>
      <c r="N182" s="4"/>
      <c r="O182" s="4"/>
      <c r="P182" s="19"/>
      <c r="Q182" s="4"/>
      <c r="R182" s="5"/>
      <c r="S182" s="5"/>
      <c r="T182" s="14"/>
      <c r="U182" s="15"/>
    </row>
    <row r="183" spans="1:21" ht="15.6">
      <c r="A183" s="3" t="s">
        <v>237</v>
      </c>
      <c r="B183" s="13"/>
      <c r="C183" s="13"/>
      <c r="D183" s="2"/>
      <c r="E183" s="4"/>
      <c r="F183" s="4"/>
      <c r="G183" s="1" t="s">
        <v>19</v>
      </c>
      <c r="H183" s="1" t="s">
        <v>28</v>
      </c>
      <c r="I183" s="1" t="s">
        <v>24</v>
      </c>
      <c r="J183" s="4"/>
      <c r="K183" s="4"/>
      <c r="L183" s="4"/>
      <c r="M183" s="4"/>
      <c r="N183" s="4"/>
      <c r="O183" s="4"/>
      <c r="P183" s="19"/>
      <c r="Q183" s="4"/>
      <c r="R183" s="5"/>
      <c r="S183" s="5"/>
      <c r="T183" s="14"/>
      <c r="U183" s="15"/>
    </row>
    <row r="184" spans="1:21" ht="15.6">
      <c r="A184" s="3" t="s">
        <v>238</v>
      </c>
      <c r="B184" s="13"/>
      <c r="C184" s="13"/>
      <c r="D184" s="2"/>
      <c r="E184" s="4"/>
      <c r="F184" s="4"/>
      <c r="G184" s="1" t="s">
        <v>19</v>
      </c>
      <c r="H184" s="1" t="s">
        <v>28</v>
      </c>
      <c r="I184" s="1" t="s">
        <v>24</v>
      </c>
      <c r="J184" s="4"/>
      <c r="K184" s="4"/>
      <c r="L184" s="4"/>
      <c r="M184" s="4"/>
      <c r="N184" s="4"/>
      <c r="O184" s="4"/>
      <c r="P184" s="19"/>
      <c r="Q184" s="4"/>
      <c r="R184" s="5"/>
      <c r="S184" s="5"/>
      <c r="T184" s="14"/>
      <c r="U184" s="15"/>
    </row>
    <row r="185" spans="1:21" ht="15.6">
      <c r="A185" s="3" t="s">
        <v>239</v>
      </c>
      <c r="B185" s="13"/>
      <c r="C185" s="13"/>
      <c r="D185" s="2"/>
      <c r="E185" s="4"/>
      <c r="F185" s="4"/>
      <c r="G185" s="1" t="s">
        <v>19</v>
      </c>
      <c r="H185" s="1" t="s">
        <v>28</v>
      </c>
      <c r="I185" s="1" t="s">
        <v>24</v>
      </c>
      <c r="J185" s="4"/>
      <c r="K185" s="4"/>
      <c r="L185" s="4"/>
      <c r="M185" s="4"/>
      <c r="N185" s="4"/>
      <c r="O185" s="4"/>
      <c r="P185" s="19"/>
      <c r="Q185" s="4"/>
      <c r="R185" s="5"/>
      <c r="S185" s="5"/>
      <c r="T185" s="14"/>
      <c r="U185" s="15"/>
    </row>
    <row r="186" spans="1:21" ht="15.6">
      <c r="A186" s="3" t="s">
        <v>240</v>
      </c>
      <c r="B186" s="13"/>
      <c r="C186" s="13"/>
      <c r="D186" s="2"/>
      <c r="E186" s="4"/>
      <c r="F186" s="4"/>
      <c r="G186" s="1" t="s">
        <v>19</v>
      </c>
      <c r="H186" s="1" t="s">
        <v>28</v>
      </c>
      <c r="I186" s="1" t="s">
        <v>24</v>
      </c>
      <c r="J186" s="4"/>
      <c r="K186" s="4"/>
      <c r="L186" s="4"/>
      <c r="M186" s="4"/>
      <c r="N186" s="4"/>
      <c r="O186" s="4"/>
      <c r="P186" s="19"/>
      <c r="Q186" s="4"/>
      <c r="R186" s="5"/>
      <c r="S186" s="5"/>
      <c r="T186" s="14"/>
      <c r="U186" s="15"/>
    </row>
    <row r="187" spans="1:21" ht="15.6">
      <c r="A187" s="3" t="s">
        <v>241</v>
      </c>
      <c r="B187" s="13"/>
      <c r="C187" s="13"/>
      <c r="D187" s="2"/>
      <c r="E187" s="4"/>
      <c r="F187" s="4"/>
      <c r="G187" s="1" t="s">
        <v>19</v>
      </c>
      <c r="H187" s="1" t="s">
        <v>28</v>
      </c>
      <c r="I187" s="1" t="s">
        <v>24</v>
      </c>
      <c r="J187" s="4"/>
      <c r="K187" s="4"/>
      <c r="L187" s="4"/>
      <c r="M187" s="4"/>
      <c r="N187" s="4"/>
      <c r="O187" s="4"/>
      <c r="P187" s="19"/>
      <c r="Q187" s="4"/>
      <c r="R187" s="5"/>
      <c r="S187" s="5"/>
      <c r="T187" s="14"/>
      <c r="U187" s="15"/>
    </row>
    <row r="188" spans="1:21" ht="15.6">
      <c r="A188" s="3" t="s">
        <v>242</v>
      </c>
      <c r="B188" s="13"/>
      <c r="C188" s="13"/>
      <c r="D188" s="2"/>
      <c r="E188" s="4"/>
      <c r="F188" s="4"/>
      <c r="G188" s="1" t="s">
        <v>19</v>
      </c>
      <c r="H188" s="1" t="s">
        <v>28</v>
      </c>
      <c r="I188" s="1" t="s">
        <v>24</v>
      </c>
      <c r="J188" s="4"/>
      <c r="K188" s="4"/>
      <c r="L188" s="4"/>
      <c r="M188" s="4"/>
      <c r="N188" s="4"/>
      <c r="O188" s="4"/>
      <c r="P188" s="19"/>
      <c r="Q188" s="4"/>
      <c r="R188" s="5"/>
      <c r="S188" s="5"/>
      <c r="T188" s="14"/>
      <c r="U188" s="15"/>
    </row>
    <row r="189" spans="1:21" ht="15.6">
      <c r="A189" s="3" t="s">
        <v>243</v>
      </c>
      <c r="B189" s="13"/>
      <c r="C189" s="13"/>
      <c r="D189" s="2"/>
      <c r="E189" s="4"/>
      <c r="F189" s="4"/>
      <c r="G189" s="1" t="s">
        <v>19</v>
      </c>
      <c r="H189" s="1" t="s">
        <v>28</v>
      </c>
      <c r="I189" s="1" t="s">
        <v>24</v>
      </c>
      <c r="J189" s="4"/>
      <c r="K189" s="4"/>
      <c r="L189" s="4"/>
      <c r="M189" s="4"/>
      <c r="N189" s="4"/>
      <c r="O189" s="4"/>
      <c r="P189" s="19"/>
      <c r="Q189" s="4"/>
      <c r="R189" s="5"/>
      <c r="S189" s="5"/>
      <c r="T189" s="14"/>
      <c r="U189" s="15"/>
    </row>
    <row r="190" spans="1:21" ht="15.6">
      <c r="A190" s="3" t="s">
        <v>244</v>
      </c>
      <c r="B190" s="13"/>
      <c r="C190" s="13"/>
      <c r="D190" s="2"/>
      <c r="E190" s="4"/>
      <c r="F190" s="4"/>
      <c r="G190" s="1" t="s">
        <v>19</v>
      </c>
      <c r="H190" s="1" t="s">
        <v>28</v>
      </c>
      <c r="I190" s="1" t="s">
        <v>24</v>
      </c>
      <c r="J190" s="4"/>
      <c r="K190" s="4"/>
      <c r="L190" s="4"/>
      <c r="M190" s="4"/>
      <c r="N190" s="4"/>
      <c r="O190" s="4"/>
      <c r="P190" s="19"/>
      <c r="Q190" s="4"/>
      <c r="R190" s="5"/>
      <c r="S190" s="5"/>
      <c r="T190" s="14"/>
      <c r="U190" s="15"/>
    </row>
    <row r="191" spans="1:21" ht="15.6">
      <c r="A191" s="3" t="s">
        <v>245</v>
      </c>
      <c r="B191" s="13"/>
      <c r="C191" s="13"/>
      <c r="D191" s="2"/>
      <c r="E191" s="4"/>
      <c r="F191" s="4"/>
      <c r="G191" s="1" t="s">
        <v>19</v>
      </c>
      <c r="H191" s="1" t="s">
        <v>28</v>
      </c>
      <c r="I191" s="1" t="s">
        <v>24</v>
      </c>
      <c r="J191" s="4"/>
      <c r="K191" s="4"/>
      <c r="L191" s="4"/>
      <c r="M191" s="4"/>
      <c r="N191" s="4"/>
      <c r="O191" s="4"/>
      <c r="P191" s="19"/>
      <c r="Q191" s="4"/>
      <c r="R191" s="5"/>
      <c r="S191" s="5"/>
      <c r="T191" s="14"/>
      <c r="U191" s="15"/>
    </row>
    <row r="192" spans="1:21" ht="15.6">
      <c r="A192" s="3" t="s">
        <v>246</v>
      </c>
      <c r="B192" s="13"/>
      <c r="C192" s="13"/>
      <c r="D192" s="2"/>
      <c r="E192" s="4"/>
      <c r="F192" s="4"/>
      <c r="G192" s="1" t="s">
        <v>19</v>
      </c>
      <c r="H192" s="1" t="s">
        <v>28</v>
      </c>
      <c r="I192" s="1" t="s">
        <v>24</v>
      </c>
      <c r="J192" s="4"/>
      <c r="K192" s="4"/>
      <c r="L192" s="4"/>
      <c r="M192" s="4"/>
      <c r="N192" s="4"/>
      <c r="O192" s="4"/>
      <c r="P192" s="19"/>
      <c r="Q192" s="4"/>
      <c r="R192" s="5"/>
      <c r="S192" s="5"/>
      <c r="T192" s="14"/>
      <c r="U192" s="15"/>
    </row>
    <row r="193" spans="1:21" ht="15.6">
      <c r="A193" s="3" t="s">
        <v>247</v>
      </c>
      <c r="B193" s="13"/>
      <c r="C193" s="13"/>
      <c r="D193" s="2"/>
      <c r="E193" s="4"/>
      <c r="F193" s="4"/>
      <c r="G193" s="1" t="s">
        <v>19</v>
      </c>
      <c r="H193" s="1" t="s">
        <v>28</v>
      </c>
      <c r="I193" s="1" t="s">
        <v>24</v>
      </c>
      <c r="J193" s="4"/>
      <c r="K193" s="4"/>
      <c r="L193" s="4"/>
      <c r="M193" s="4"/>
      <c r="N193" s="4"/>
      <c r="O193" s="4"/>
      <c r="P193" s="19"/>
      <c r="Q193" s="4"/>
      <c r="R193" s="5"/>
      <c r="S193" s="5"/>
      <c r="T193" s="14"/>
      <c r="U193" s="15"/>
    </row>
    <row r="194" spans="1:21" ht="15.6">
      <c r="A194" s="3" t="s">
        <v>248</v>
      </c>
      <c r="B194" s="13"/>
      <c r="C194" s="13"/>
      <c r="D194" s="2"/>
      <c r="E194" s="4"/>
      <c r="F194" s="4"/>
      <c r="G194" s="1" t="s">
        <v>19</v>
      </c>
      <c r="H194" s="1" t="s">
        <v>28</v>
      </c>
      <c r="I194" s="1" t="s">
        <v>24</v>
      </c>
      <c r="J194" s="4"/>
      <c r="K194" s="4"/>
      <c r="L194" s="4"/>
      <c r="M194" s="4"/>
      <c r="N194" s="4"/>
      <c r="O194" s="4"/>
      <c r="P194" s="19"/>
      <c r="Q194" s="4"/>
      <c r="R194" s="5"/>
      <c r="S194" s="5"/>
      <c r="T194" s="14"/>
      <c r="U194" s="15"/>
    </row>
    <row r="195" spans="1:21" ht="15.6">
      <c r="A195" s="3" t="s">
        <v>249</v>
      </c>
      <c r="B195" s="13"/>
      <c r="C195" s="13"/>
      <c r="D195" s="2"/>
      <c r="E195" s="4"/>
      <c r="F195" s="4"/>
      <c r="G195" s="1" t="s">
        <v>19</v>
      </c>
      <c r="H195" s="1" t="s">
        <v>28</v>
      </c>
      <c r="I195" s="1" t="s">
        <v>24</v>
      </c>
      <c r="J195" s="4"/>
      <c r="K195" s="4"/>
      <c r="L195" s="4"/>
      <c r="M195" s="4"/>
      <c r="N195" s="4"/>
      <c r="O195" s="4"/>
      <c r="P195" s="19"/>
      <c r="Q195" s="4"/>
      <c r="R195" s="5"/>
      <c r="S195" s="5"/>
      <c r="T195" s="14"/>
      <c r="U195" s="15"/>
    </row>
    <row r="196" spans="1:21" ht="15.6">
      <c r="A196" s="3" t="s">
        <v>250</v>
      </c>
      <c r="B196" s="13"/>
      <c r="C196" s="13"/>
      <c r="D196" s="2"/>
      <c r="E196" s="4"/>
      <c r="F196" s="4"/>
      <c r="G196" s="1" t="s">
        <v>19</v>
      </c>
      <c r="H196" s="1" t="s">
        <v>28</v>
      </c>
      <c r="I196" s="1" t="s">
        <v>24</v>
      </c>
      <c r="J196" s="4"/>
      <c r="K196" s="4"/>
      <c r="L196" s="4"/>
      <c r="M196" s="4"/>
      <c r="N196" s="4"/>
      <c r="O196" s="4"/>
      <c r="P196" s="19"/>
      <c r="Q196" s="4"/>
      <c r="R196" s="5"/>
      <c r="S196" s="5"/>
      <c r="T196" s="14"/>
      <c r="U196" s="15"/>
    </row>
    <row r="197" spans="1:21" ht="15.6">
      <c r="A197" s="3" t="s">
        <v>251</v>
      </c>
      <c r="B197" s="13"/>
      <c r="C197" s="13"/>
      <c r="D197" s="2"/>
      <c r="E197" s="4"/>
      <c r="F197" s="4"/>
      <c r="G197" s="1" t="s">
        <v>19</v>
      </c>
      <c r="H197" s="1" t="s">
        <v>28</v>
      </c>
      <c r="I197" s="1" t="s">
        <v>24</v>
      </c>
      <c r="J197" s="4"/>
      <c r="K197" s="4"/>
      <c r="L197" s="4"/>
      <c r="M197" s="4"/>
      <c r="N197" s="4"/>
      <c r="O197" s="4"/>
      <c r="P197" s="19"/>
      <c r="Q197" s="4"/>
      <c r="R197" s="5"/>
      <c r="S197" s="5"/>
      <c r="T197" s="14"/>
      <c r="U197" s="15"/>
    </row>
    <row r="198" spans="1:21" ht="15.6">
      <c r="A198" s="3" t="s">
        <v>252</v>
      </c>
      <c r="B198" s="13"/>
      <c r="C198" s="13"/>
      <c r="D198" s="2"/>
      <c r="E198" s="4"/>
      <c r="F198" s="4"/>
      <c r="G198" s="1" t="s">
        <v>19</v>
      </c>
      <c r="H198" s="1" t="s">
        <v>28</v>
      </c>
      <c r="I198" s="1" t="s">
        <v>24</v>
      </c>
      <c r="J198" s="4"/>
      <c r="K198" s="4"/>
      <c r="L198" s="4"/>
      <c r="M198" s="4"/>
      <c r="N198" s="4"/>
      <c r="O198" s="4"/>
      <c r="P198" s="19"/>
      <c r="Q198" s="4"/>
      <c r="R198" s="5"/>
      <c r="S198" s="5"/>
      <c r="T198" s="14"/>
      <c r="U198" s="15"/>
    </row>
    <row r="199" spans="1:21" ht="15.6">
      <c r="A199" s="3" t="s">
        <v>253</v>
      </c>
      <c r="B199" s="13"/>
      <c r="C199" s="13"/>
      <c r="D199" s="2"/>
      <c r="E199" s="4"/>
      <c r="F199" s="4"/>
      <c r="G199" s="1" t="s">
        <v>19</v>
      </c>
      <c r="H199" s="1" t="s">
        <v>28</v>
      </c>
      <c r="I199" s="1" t="s">
        <v>24</v>
      </c>
      <c r="J199" s="4"/>
      <c r="K199" s="4"/>
      <c r="L199" s="4"/>
      <c r="M199" s="4"/>
      <c r="N199" s="4"/>
      <c r="O199" s="4"/>
      <c r="P199" s="19"/>
      <c r="Q199" s="4"/>
      <c r="R199" s="5"/>
      <c r="S199" s="5"/>
      <c r="T199" s="14"/>
      <c r="U199" s="15"/>
    </row>
    <row r="200" spans="1:21" ht="15.6">
      <c r="A200" s="3" t="s">
        <v>254</v>
      </c>
      <c r="B200" s="13"/>
      <c r="C200" s="13"/>
      <c r="D200" s="2"/>
      <c r="E200" s="4"/>
      <c r="F200" s="4"/>
      <c r="G200" s="1" t="s">
        <v>19</v>
      </c>
      <c r="H200" s="1" t="s">
        <v>28</v>
      </c>
      <c r="I200" s="1" t="s">
        <v>24</v>
      </c>
      <c r="J200" s="4"/>
      <c r="K200" s="4"/>
      <c r="L200" s="4"/>
      <c r="M200" s="4"/>
      <c r="N200" s="4"/>
      <c r="O200" s="4"/>
      <c r="P200" s="19"/>
      <c r="Q200" s="4"/>
      <c r="R200" s="5"/>
      <c r="S200" s="5"/>
      <c r="T200" s="14"/>
      <c r="U200" s="15"/>
    </row>
    <row r="201" spans="1:21" ht="15.6">
      <c r="A201" s="3" t="s">
        <v>255</v>
      </c>
      <c r="B201" s="13"/>
      <c r="C201" s="13"/>
      <c r="D201" s="2"/>
      <c r="E201" s="4"/>
      <c r="F201" s="4"/>
      <c r="G201" s="1" t="s">
        <v>19</v>
      </c>
      <c r="H201" s="1" t="s">
        <v>28</v>
      </c>
      <c r="I201" s="1" t="s">
        <v>24</v>
      </c>
      <c r="J201" s="4"/>
      <c r="K201" s="4"/>
      <c r="L201" s="4"/>
      <c r="M201" s="4"/>
      <c r="N201" s="4"/>
      <c r="O201" s="4"/>
      <c r="P201" s="19"/>
      <c r="Q201" s="4"/>
      <c r="R201" s="5"/>
      <c r="S201" s="5"/>
      <c r="T201" s="14"/>
      <c r="U201" s="15"/>
    </row>
  </sheetData>
  <mergeCells count="1">
    <mergeCell ref="W1:AG1"/>
  </mergeCells>
  <dataValidations count="12">
    <dataValidation type="list" allowBlank="1" sqref="K2:K201">
      <formula1>$AN$2:$AN$9</formula1>
    </dataValidation>
    <dataValidation type="list" allowBlank="1" sqref="I2:I201">
      <formula1>$AL$2:$AL$13</formula1>
    </dataValidation>
    <dataValidation type="list" allowBlank="1" sqref="O2:O201">
      <formula1>$AQ$2:$AQ$6</formula1>
    </dataValidation>
    <dataValidation type="list" allowBlank="1" sqref="N2:N201">
      <formula1>$AP$2:$AP$3</formula1>
    </dataValidation>
    <dataValidation type="list" allowBlank="1" sqref="M2:M201">
      <formula1>$AO$2:$AO$3</formula1>
    </dataValidation>
    <dataValidation type="list" allowBlank="1" sqref="L2:L201">
      <formula1>$AN$2:$AN$8</formula1>
    </dataValidation>
    <dataValidation type="list" allowBlank="1" sqref="J2:J201">
      <formula1>$AM$2:$AM$5</formula1>
    </dataValidation>
    <dataValidation type="list" allowBlank="1" sqref="F2:F201">
      <formula1>$AI$2:$AI$4</formula1>
    </dataValidation>
    <dataValidation type="list" allowBlank="1" sqref="E2:E201">
      <formula1>$AH$2:$AH$3</formula1>
    </dataValidation>
    <dataValidation type="list" allowBlank="1" sqref="S2:S201">
      <formula1>$AR$2:$AR$6</formula1>
    </dataValidation>
    <dataValidation type="list" allowBlank="1" sqref="H2:H201">
      <formula1>$AK$2:$AK$5</formula1>
    </dataValidation>
    <dataValidation type="list" allowBlank="1" sqref="G2:G201">
      <formula1>$AJ$2:$AJ$9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X379"/>
  <sheetViews>
    <sheetView topLeftCell="A13" zoomScale="90" zoomScaleNormal="90" workbookViewId="0">
      <pane xSplit="1" ySplit="1" topLeftCell="C160" activePane="bottomRight" state="frozen"/>
      <selection activeCell="A13" sqref="A13"/>
      <selection pane="topRight" activeCell="B13" sqref="B13"/>
      <selection pane="bottomLeft" activeCell="A14" sqref="A14"/>
      <selection pane="bottomRight" activeCell="R241" sqref="R241"/>
    </sheetView>
  </sheetViews>
  <sheetFormatPr defaultColWidth="0" defaultRowHeight="14.4"/>
  <cols>
    <col min="1" max="1" width="4" customWidth="1"/>
    <col min="2" max="2" width="7.19921875" customWidth="1"/>
    <col min="3" max="3" width="7.59765625" customWidth="1"/>
    <col min="4" max="4" width="23.69921875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2" width="10.398437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style="87" customWidth="1"/>
    <col min="19" max="19" width="2" customWidth="1"/>
    <col min="20" max="20" width="9" customWidth="1"/>
    <col min="21" max="21" width="9.3984375" customWidth="1"/>
    <col min="22" max="22" width="11.69921875" customWidth="1"/>
    <col min="23" max="23" width="51.09765625" customWidth="1"/>
    <col min="24" max="24" width="5.3984375" hidden="1" customWidth="1"/>
    <col min="25" max="25" width="14.59765625" hidden="1" customWidth="1"/>
    <col min="26" max="26" width="9.59765625" hidden="1" customWidth="1"/>
    <col min="27" max="27" width="12.5" hidden="1" customWidth="1"/>
    <col min="28" max="28" width="2" hidden="1" customWidth="1"/>
    <col min="29" max="29" width="10.59765625" hidden="1" customWidth="1"/>
    <col min="30" max="30" width="3.69921875" hidden="1" customWidth="1"/>
    <col min="31" max="31" width="11.8984375" hidden="1" customWidth="1"/>
    <col min="32" max="32" width="11.3984375" hidden="1" customWidth="1"/>
    <col min="33" max="33" width="8.8984375" hidden="1" customWidth="1"/>
    <col min="34" max="34" width="11.5" hidden="1" customWidth="1"/>
    <col min="35" max="35" width="9.5" hidden="1" customWidth="1"/>
    <col min="36" max="48" width="9" hidden="1" customWidth="1"/>
    <col min="49" max="50" width="0" hidden="1" customWidth="1"/>
    <col min="51" max="16384" width="9" hidden="1"/>
  </cols>
  <sheetData>
    <row r="1" spans="1:23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3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3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3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304</v>
      </c>
      <c r="P4" s="20"/>
      <c r="U4" s="21" t="s">
        <v>51</v>
      </c>
    </row>
    <row r="5" spans="1:23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3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3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3" hidden="1">
      <c r="G8" s="12" t="s">
        <v>262</v>
      </c>
      <c r="I8" s="12" t="s">
        <v>53</v>
      </c>
    </row>
    <row r="9" spans="1:23" hidden="1">
      <c r="I9" s="12" t="s">
        <v>54</v>
      </c>
    </row>
    <row r="10" spans="1:23" hidden="1">
      <c r="I10" s="12" t="s">
        <v>261</v>
      </c>
    </row>
    <row r="11" spans="1:23" hidden="1">
      <c r="I11" s="12" t="s">
        <v>275</v>
      </c>
    </row>
    <row r="12" spans="1:23" hidden="1">
      <c r="I12" s="12" t="s">
        <v>277</v>
      </c>
    </row>
    <row r="13" spans="1:23" s="11" customFormat="1" ht="28.5" customHeight="1">
      <c r="A13" s="171" t="s">
        <v>8</v>
      </c>
      <c r="B13" s="171" t="s">
        <v>9</v>
      </c>
      <c r="C13" s="171" t="s">
        <v>1</v>
      </c>
      <c r="D13" s="172" t="s">
        <v>0</v>
      </c>
      <c r="E13" s="172" t="s">
        <v>10</v>
      </c>
      <c r="F13" s="172" t="s">
        <v>11</v>
      </c>
      <c r="G13" s="172" t="s">
        <v>12</v>
      </c>
      <c r="H13" s="172" t="s">
        <v>27</v>
      </c>
      <c r="I13" s="172" t="s">
        <v>13</v>
      </c>
      <c r="J13" s="172" t="s">
        <v>31</v>
      </c>
      <c r="K13" s="172" t="s">
        <v>305</v>
      </c>
      <c r="L13" s="172" t="s">
        <v>306</v>
      </c>
      <c r="M13" s="172" t="s">
        <v>37</v>
      </c>
      <c r="N13" s="172" t="s">
        <v>38</v>
      </c>
      <c r="O13" s="172" t="s">
        <v>40</v>
      </c>
      <c r="P13" s="172" t="s">
        <v>284</v>
      </c>
      <c r="Q13" s="172" t="s">
        <v>285</v>
      </c>
      <c r="R13" s="172" t="s">
        <v>256</v>
      </c>
      <c r="S13" s="8"/>
      <c r="T13" s="172" t="s">
        <v>41</v>
      </c>
      <c r="U13" s="172" t="s">
        <v>44</v>
      </c>
      <c r="V13" s="172" t="s">
        <v>43</v>
      </c>
      <c r="W13" s="172" t="s">
        <v>42</v>
      </c>
    </row>
    <row r="14" spans="1:23" s="11" customFormat="1" ht="27.6">
      <c r="A14" s="73" t="s">
        <v>531</v>
      </c>
      <c r="B14" s="74" t="s">
        <v>543</v>
      </c>
      <c r="C14" s="74"/>
      <c r="D14" s="177" t="s">
        <v>671</v>
      </c>
      <c r="E14" s="9" t="s">
        <v>17</v>
      </c>
      <c r="F14" s="9" t="s">
        <v>14</v>
      </c>
      <c r="G14" s="8" t="s">
        <v>20</v>
      </c>
      <c r="H14" s="8" t="s">
        <v>29</v>
      </c>
      <c r="I14" s="8" t="s">
        <v>30</v>
      </c>
      <c r="J14" s="9">
        <v>4</v>
      </c>
      <c r="K14" s="9" t="s">
        <v>34</v>
      </c>
      <c r="L14" s="9"/>
      <c r="M14" s="9"/>
      <c r="N14" s="9"/>
      <c r="O14" s="9"/>
      <c r="P14" s="9" t="s">
        <v>291</v>
      </c>
      <c r="Q14" s="9" t="s">
        <v>288</v>
      </c>
      <c r="S14" s="9"/>
      <c r="T14" s="10"/>
      <c r="U14" s="10"/>
      <c r="V14" s="77"/>
      <c r="W14" s="78" t="s">
        <v>539</v>
      </c>
    </row>
    <row r="15" spans="1:23" s="11" customFormat="1" ht="27.6">
      <c r="A15" s="73" t="s">
        <v>532</v>
      </c>
      <c r="B15" s="74"/>
      <c r="C15" s="74"/>
      <c r="D15" s="75"/>
      <c r="E15" s="9" t="s">
        <v>17</v>
      </c>
      <c r="F15" s="9" t="s">
        <v>16</v>
      </c>
      <c r="G15" s="8" t="s">
        <v>574</v>
      </c>
      <c r="H15" s="8"/>
      <c r="I15" s="8" t="s">
        <v>24</v>
      </c>
      <c r="J15" s="9"/>
      <c r="K15" s="9"/>
      <c r="L15" s="9"/>
      <c r="M15" s="9"/>
      <c r="N15" s="9"/>
      <c r="O15" s="76" t="s">
        <v>28</v>
      </c>
      <c r="P15" s="9" t="s">
        <v>291</v>
      </c>
      <c r="Q15" s="9" t="s">
        <v>288</v>
      </c>
      <c r="R15" s="88" t="s">
        <v>672</v>
      </c>
      <c r="S15" s="9"/>
      <c r="T15" s="10"/>
      <c r="U15" s="10"/>
      <c r="V15" s="77"/>
      <c r="W15" s="78"/>
    </row>
    <row r="16" spans="1:23" s="11" customFormat="1" ht="15.6">
      <c r="A16" s="73" t="s">
        <v>533</v>
      </c>
      <c r="B16" s="74" t="s">
        <v>542</v>
      </c>
      <c r="C16" s="74"/>
      <c r="D16" s="75"/>
      <c r="E16" s="9" t="s">
        <v>17</v>
      </c>
      <c r="F16" s="9" t="s">
        <v>14</v>
      </c>
      <c r="G16" s="8" t="s">
        <v>20</v>
      </c>
      <c r="H16" s="8" t="s">
        <v>29</v>
      </c>
      <c r="I16" s="8" t="s">
        <v>30</v>
      </c>
      <c r="J16" s="9">
        <v>4</v>
      </c>
      <c r="K16" s="9" t="s">
        <v>34</v>
      </c>
      <c r="L16" s="9"/>
      <c r="M16" s="9"/>
      <c r="N16" s="9"/>
      <c r="O16" s="9"/>
      <c r="P16" s="9" t="s">
        <v>291</v>
      </c>
      <c r="Q16" s="9" t="s">
        <v>288</v>
      </c>
      <c r="R16" s="88"/>
      <c r="S16" s="9"/>
      <c r="T16" s="10"/>
      <c r="U16" s="10"/>
      <c r="V16" s="77"/>
      <c r="W16" s="78"/>
    </row>
    <row r="17" spans="1:23" s="11" customFormat="1" ht="15.6">
      <c r="A17" s="73" t="s">
        <v>534</v>
      </c>
      <c r="B17" s="74"/>
      <c r="C17" s="74"/>
      <c r="D17" s="75"/>
      <c r="E17" s="9" t="s">
        <v>17</v>
      </c>
      <c r="F17" s="9" t="s">
        <v>14</v>
      </c>
      <c r="G17" s="8" t="s">
        <v>20</v>
      </c>
      <c r="H17" s="8" t="s">
        <v>29</v>
      </c>
      <c r="I17" s="8" t="s">
        <v>24</v>
      </c>
      <c r="J17" s="9">
        <v>4</v>
      </c>
      <c r="K17" s="9"/>
      <c r="L17" s="9"/>
      <c r="M17" s="9"/>
      <c r="N17" s="9"/>
      <c r="O17" s="9"/>
      <c r="P17" s="9" t="s">
        <v>291</v>
      </c>
      <c r="Q17" s="9" t="s">
        <v>288</v>
      </c>
      <c r="R17" s="88"/>
      <c r="S17" s="9"/>
      <c r="T17" s="10"/>
      <c r="U17" s="10"/>
      <c r="V17" s="77"/>
      <c r="W17" s="78"/>
    </row>
    <row r="18" spans="1:23" s="11" customFormat="1" ht="15.6">
      <c r="A18" s="73" t="s">
        <v>798</v>
      </c>
      <c r="B18" s="74"/>
      <c r="C18" s="74"/>
      <c r="D18" s="75"/>
      <c r="E18" s="9" t="s">
        <v>18</v>
      </c>
      <c r="F18" s="9" t="s">
        <v>15</v>
      </c>
      <c r="G18" s="8" t="s">
        <v>20</v>
      </c>
      <c r="H18" s="8" t="s">
        <v>29</v>
      </c>
      <c r="I18" s="8" t="s">
        <v>30</v>
      </c>
      <c r="J18" s="9">
        <v>4</v>
      </c>
      <c r="K18" s="9"/>
      <c r="L18" s="9"/>
      <c r="M18" s="9"/>
      <c r="N18" s="9"/>
      <c r="O18" s="9"/>
      <c r="P18" s="9" t="s">
        <v>291</v>
      </c>
      <c r="Q18" s="9" t="s">
        <v>288</v>
      </c>
      <c r="R18" s="88"/>
      <c r="S18" s="9"/>
      <c r="T18" s="10"/>
      <c r="U18" s="10"/>
      <c r="V18" s="77"/>
      <c r="W18" s="78"/>
    </row>
    <row r="19" spans="1:23" s="11" customFormat="1" ht="15.6">
      <c r="A19" s="73" t="s">
        <v>797</v>
      </c>
      <c r="B19" s="74"/>
      <c r="C19" s="74"/>
      <c r="D19" s="75"/>
      <c r="E19" s="9" t="s">
        <v>17</v>
      </c>
      <c r="F19" s="9" t="s">
        <v>14</v>
      </c>
      <c r="G19" s="8" t="s">
        <v>20</v>
      </c>
      <c r="H19" s="8" t="s">
        <v>29</v>
      </c>
      <c r="I19" s="8" t="s">
        <v>24</v>
      </c>
      <c r="J19" s="9">
        <v>4</v>
      </c>
      <c r="K19" s="9"/>
      <c r="L19" s="9"/>
      <c r="M19" s="9"/>
      <c r="N19" s="9"/>
      <c r="O19" s="9"/>
      <c r="P19" s="9" t="s">
        <v>291</v>
      </c>
      <c r="Q19" s="9" t="s">
        <v>288</v>
      </c>
      <c r="R19" s="88"/>
      <c r="S19" s="9"/>
      <c r="T19" s="10"/>
      <c r="U19" s="10"/>
      <c r="V19" s="77"/>
      <c r="W19" s="78"/>
    </row>
    <row r="20" spans="1:23" s="11" customFormat="1" ht="15.6">
      <c r="A20" s="73" t="s">
        <v>535</v>
      </c>
      <c r="B20" s="74"/>
      <c r="C20" s="74"/>
      <c r="D20" s="75"/>
      <c r="E20" s="9" t="s">
        <v>18</v>
      </c>
      <c r="F20" s="9" t="s">
        <v>15</v>
      </c>
      <c r="G20" s="8" t="s">
        <v>22</v>
      </c>
      <c r="H20" s="8" t="s">
        <v>28</v>
      </c>
      <c r="I20" s="8" t="s">
        <v>24</v>
      </c>
      <c r="J20" s="9">
        <v>1</v>
      </c>
      <c r="K20" s="9"/>
      <c r="L20" s="9"/>
      <c r="M20" s="9"/>
      <c r="N20" s="9"/>
      <c r="O20" s="9"/>
      <c r="P20" s="9" t="s">
        <v>291</v>
      </c>
      <c r="Q20" s="9" t="s">
        <v>288</v>
      </c>
      <c r="R20" s="88" t="s">
        <v>545</v>
      </c>
      <c r="S20" s="9"/>
      <c r="T20" s="10"/>
      <c r="U20" s="10"/>
      <c r="V20" s="77"/>
      <c r="W20" s="78"/>
    </row>
    <row r="21" spans="1:23" s="11" customFormat="1" ht="27.6">
      <c r="A21" s="73" t="s">
        <v>536</v>
      </c>
      <c r="B21" s="74"/>
      <c r="C21" s="74"/>
      <c r="D21" s="75"/>
      <c r="E21" s="9" t="s">
        <v>17</v>
      </c>
      <c r="F21" s="9" t="s">
        <v>14</v>
      </c>
      <c r="G21" s="8" t="s">
        <v>20</v>
      </c>
      <c r="H21" s="8"/>
      <c r="I21" s="8" t="s">
        <v>26</v>
      </c>
      <c r="J21" s="9"/>
      <c r="K21" s="9"/>
      <c r="L21" s="9"/>
      <c r="M21" s="9"/>
      <c r="N21" s="9"/>
      <c r="O21" s="76" t="s">
        <v>29</v>
      </c>
      <c r="P21" s="9" t="s">
        <v>291</v>
      </c>
      <c r="Q21" s="9" t="s">
        <v>288</v>
      </c>
      <c r="R21" s="88" t="s">
        <v>546</v>
      </c>
      <c r="S21" s="9"/>
      <c r="T21" s="10"/>
      <c r="U21" s="10"/>
      <c r="V21" s="77"/>
      <c r="W21" s="78"/>
    </row>
    <row r="22" spans="1:23" s="11" customFormat="1" ht="15.6">
      <c r="A22" s="73" t="s">
        <v>537</v>
      </c>
      <c r="B22" s="74"/>
      <c r="C22" s="74"/>
      <c r="D22" s="75"/>
      <c r="E22" s="9" t="s">
        <v>18</v>
      </c>
      <c r="F22" s="9" t="s">
        <v>14</v>
      </c>
      <c r="G22" s="8" t="s">
        <v>20</v>
      </c>
      <c r="H22" s="8" t="s">
        <v>29</v>
      </c>
      <c r="I22" s="8" t="s">
        <v>26</v>
      </c>
      <c r="J22" s="9">
        <v>2</v>
      </c>
      <c r="K22" s="9"/>
      <c r="L22" s="9"/>
      <c r="M22" s="9"/>
      <c r="N22" s="9"/>
      <c r="O22" s="9"/>
      <c r="P22" s="9" t="s">
        <v>291</v>
      </c>
      <c r="Q22" s="9" t="s">
        <v>288</v>
      </c>
      <c r="R22" s="88" t="s">
        <v>545</v>
      </c>
      <c r="S22" s="9"/>
      <c r="T22" s="10"/>
      <c r="U22" s="10"/>
      <c r="V22" s="77"/>
      <c r="W22" s="78"/>
    </row>
    <row r="23" spans="1:23" s="11" customFormat="1" ht="41.4">
      <c r="A23" s="73" t="s">
        <v>376</v>
      </c>
      <c r="B23" s="74"/>
      <c r="C23" s="74"/>
      <c r="D23" s="75"/>
      <c r="E23" s="9" t="s">
        <v>17</v>
      </c>
      <c r="F23" s="9" t="s">
        <v>14</v>
      </c>
      <c r="G23" s="8" t="s">
        <v>20</v>
      </c>
      <c r="H23" s="8"/>
      <c r="I23" s="8" t="s">
        <v>24</v>
      </c>
      <c r="J23" s="9"/>
      <c r="K23" s="9"/>
      <c r="L23" s="9"/>
      <c r="M23" s="9"/>
      <c r="N23" s="9"/>
      <c r="O23" s="76" t="s">
        <v>29</v>
      </c>
      <c r="P23" s="9" t="s">
        <v>291</v>
      </c>
      <c r="Q23" s="9" t="s">
        <v>288</v>
      </c>
      <c r="R23" s="88" t="s">
        <v>547</v>
      </c>
      <c r="S23" s="9"/>
      <c r="T23" s="10"/>
      <c r="U23" s="10"/>
      <c r="V23" s="77"/>
      <c r="W23" s="78"/>
    </row>
    <row r="24" spans="1:23" s="11" customFormat="1" ht="15.6">
      <c r="A24" s="73" t="s">
        <v>377</v>
      </c>
      <c r="B24" s="74"/>
      <c r="C24" s="74"/>
      <c r="D24" s="75"/>
      <c r="E24" s="9" t="s">
        <v>17</v>
      </c>
      <c r="F24" s="9" t="s">
        <v>14</v>
      </c>
      <c r="G24" s="8" t="s">
        <v>22</v>
      </c>
      <c r="H24" s="8" t="s">
        <v>28</v>
      </c>
      <c r="I24" s="8" t="s">
        <v>24</v>
      </c>
      <c r="J24" s="9">
        <v>1</v>
      </c>
      <c r="K24" s="9"/>
      <c r="L24" s="9"/>
      <c r="M24" s="9"/>
      <c r="N24" s="9"/>
      <c r="O24" s="9"/>
      <c r="P24" s="9" t="s">
        <v>291</v>
      </c>
      <c r="Q24" s="9" t="s">
        <v>289</v>
      </c>
      <c r="R24" s="88" t="s">
        <v>545</v>
      </c>
      <c r="S24" s="9"/>
      <c r="T24" s="10"/>
      <c r="U24" s="10"/>
      <c r="V24" s="77"/>
      <c r="W24" s="78"/>
    </row>
    <row r="25" spans="1:23" s="11" customFormat="1" ht="15.6">
      <c r="A25" s="73" t="s">
        <v>378</v>
      </c>
      <c r="B25" s="74"/>
      <c r="C25" s="74"/>
      <c r="D25" s="75"/>
      <c r="E25" s="9" t="s">
        <v>17</v>
      </c>
      <c r="F25" s="9" t="s">
        <v>15</v>
      </c>
      <c r="G25" s="8" t="s">
        <v>22</v>
      </c>
      <c r="H25" s="8" t="s">
        <v>28</v>
      </c>
      <c r="I25" s="8" t="s">
        <v>24</v>
      </c>
      <c r="J25" s="9">
        <v>1</v>
      </c>
      <c r="K25" s="9"/>
      <c r="L25" s="9"/>
      <c r="M25" s="9"/>
      <c r="N25" s="9"/>
      <c r="O25" s="9"/>
      <c r="P25" s="9" t="s">
        <v>291</v>
      </c>
      <c r="Q25" s="9" t="s">
        <v>289</v>
      </c>
      <c r="R25" s="88" t="s">
        <v>545</v>
      </c>
      <c r="S25" s="9"/>
      <c r="T25" s="10"/>
      <c r="U25" s="10"/>
      <c r="V25" s="77"/>
      <c r="W25" s="78"/>
    </row>
    <row r="26" spans="1:23" s="11" customFormat="1" ht="15.6">
      <c r="A26" s="73" t="s">
        <v>379</v>
      </c>
      <c r="B26" s="74"/>
      <c r="C26" s="74"/>
      <c r="D26" s="75"/>
      <c r="E26" s="9" t="s">
        <v>17</v>
      </c>
      <c r="F26" s="9" t="s">
        <v>14</v>
      </c>
      <c r="G26" s="8" t="s">
        <v>22</v>
      </c>
      <c r="H26" s="8" t="s">
        <v>28</v>
      </c>
      <c r="I26" s="8" t="s">
        <v>24</v>
      </c>
      <c r="J26" s="9">
        <v>1</v>
      </c>
      <c r="K26" s="9"/>
      <c r="L26" s="9"/>
      <c r="M26" s="9"/>
      <c r="N26" s="9"/>
      <c r="O26" s="9"/>
      <c r="P26" s="9" t="s">
        <v>291</v>
      </c>
      <c r="Q26" s="9" t="s">
        <v>289</v>
      </c>
      <c r="R26" s="88" t="s">
        <v>545</v>
      </c>
      <c r="S26" s="9"/>
      <c r="T26" s="10"/>
      <c r="U26" s="10"/>
      <c r="V26" s="77"/>
      <c r="W26" s="78"/>
    </row>
    <row r="27" spans="1:23" s="11" customFormat="1" ht="15.6">
      <c r="A27" s="73" t="s">
        <v>380</v>
      </c>
      <c r="B27" s="74"/>
      <c r="C27" s="74"/>
      <c r="D27" s="75"/>
      <c r="E27" s="9" t="s">
        <v>17</v>
      </c>
      <c r="F27" s="9" t="s">
        <v>15</v>
      </c>
      <c r="G27" s="8" t="s">
        <v>22</v>
      </c>
      <c r="H27" s="8" t="s">
        <v>28</v>
      </c>
      <c r="I27" s="8" t="s">
        <v>24</v>
      </c>
      <c r="J27" s="9">
        <v>1</v>
      </c>
      <c r="K27" s="9"/>
      <c r="L27" s="9"/>
      <c r="M27" s="9"/>
      <c r="N27" s="9"/>
      <c r="O27" s="9"/>
      <c r="P27" s="9" t="s">
        <v>291</v>
      </c>
      <c r="Q27" s="9" t="s">
        <v>289</v>
      </c>
      <c r="R27" s="88" t="s">
        <v>545</v>
      </c>
      <c r="S27" s="9"/>
      <c r="T27" s="10"/>
      <c r="U27" s="10"/>
      <c r="V27" s="77"/>
      <c r="W27" s="78"/>
    </row>
    <row r="28" spans="1:23" s="11" customFormat="1" ht="27.6">
      <c r="A28" s="73" t="s">
        <v>382</v>
      </c>
      <c r="B28" s="74"/>
      <c r="C28" s="74"/>
      <c r="D28" s="75"/>
      <c r="E28" s="9" t="s">
        <v>17</v>
      </c>
      <c r="F28" s="9" t="s">
        <v>14</v>
      </c>
      <c r="G28" s="8" t="s">
        <v>19</v>
      </c>
      <c r="H28" s="8"/>
      <c r="I28" s="8" t="s">
        <v>24</v>
      </c>
      <c r="J28" s="9"/>
      <c r="K28" s="9"/>
      <c r="L28" s="9"/>
      <c r="M28" s="9"/>
      <c r="N28" s="9"/>
      <c r="O28" s="76" t="s">
        <v>28</v>
      </c>
      <c r="P28" s="9" t="s">
        <v>291</v>
      </c>
      <c r="Q28" s="9" t="s">
        <v>289</v>
      </c>
      <c r="R28" s="88" t="s">
        <v>549</v>
      </c>
      <c r="S28" s="9"/>
      <c r="T28" s="10"/>
      <c r="U28" s="10"/>
      <c r="V28" s="77"/>
      <c r="W28" s="78"/>
    </row>
    <row r="29" spans="1:23" s="11" customFormat="1" ht="27.6">
      <c r="A29" s="73" t="s">
        <v>383</v>
      </c>
      <c r="B29" s="74"/>
      <c r="C29" s="74"/>
      <c r="D29" s="75"/>
      <c r="E29" s="9" t="s">
        <v>17</v>
      </c>
      <c r="F29" s="9" t="s">
        <v>15</v>
      </c>
      <c r="G29" s="8" t="s">
        <v>19</v>
      </c>
      <c r="H29" s="8"/>
      <c r="I29" s="8" t="s">
        <v>24</v>
      </c>
      <c r="J29" s="9"/>
      <c r="K29" s="9"/>
      <c r="L29" s="9"/>
      <c r="M29" s="9"/>
      <c r="N29" s="9"/>
      <c r="O29" s="76" t="s">
        <v>28</v>
      </c>
      <c r="P29" s="9" t="s">
        <v>291</v>
      </c>
      <c r="Q29" s="9" t="s">
        <v>289</v>
      </c>
      <c r="R29" s="88" t="s">
        <v>548</v>
      </c>
      <c r="S29" s="9"/>
      <c r="T29" s="10"/>
      <c r="U29" s="10"/>
      <c r="V29" s="77"/>
      <c r="W29" s="78"/>
    </row>
    <row r="30" spans="1:23" s="11" customFormat="1" ht="41.4">
      <c r="A30" s="73" t="s">
        <v>538</v>
      </c>
      <c r="B30" s="74"/>
      <c r="C30" s="74"/>
      <c r="D30" s="75"/>
      <c r="E30" s="9" t="s">
        <v>18</v>
      </c>
      <c r="F30" s="9" t="s">
        <v>14</v>
      </c>
      <c r="G30" s="8" t="s">
        <v>22</v>
      </c>
      <c r="H30" s="8"/>
      <c r="I30" s="8" t="s">
        <v>24</v>
      </c>
      <c r="J30" s="9"/>
      <c r="K30" s="9"/>
      <c r="L30" s="9"/>
      <c r="M30" s="9"/>
      <c r="N30" s="9"/>
      <c r="O30" s="76" t="s">
        <v>28</v>
      </c>
      <c r="P30" s="9" t="s">
        <v>291</v>
      </c>
      <c r="Q30" s="9" t="s">
        <v>289</v>
      </c>
      <c r="R30" s="88" t="s">
        <v>550</v>
      </c>
      <c r="S30" s="9"/>
      <c r="T30" s="10"/>
      <c r="U30" s="10"/>
      <c r="V30" s="77"/>
      <c r="W30" s="78"/>
    </row>
    <row r="31" spans="1:23" s="11" customFormat="1" ht="15.6">
      <c r="A31" s="73" t="s">
        <v>385</v>
      </c>
      <c r="B31" s="74"/>
      <c r="C31" s="74"/>
      <c r="D31" s="75"/>
      <c r="E31" s="9" t="s">
        <v>18</v>
      </c>
      <c r="F31" s="9" t="s">
        <v>15</v>
      </c>
      <c r="G31" s="8" t="s">
        <v>22</v>
      </c>
      <c r="H31" s="8" t="s">
        <v>28</v>
      </c>
      <c r="I31" s="8" t="s">
        <v>24</v>
      </c>
      <c r="J31" s="9">
        <v>1</v>
      </c>
      <c r="K31" s="9"/>
      <c r="L31" s="9"/>
      <c r="M31" s="9"/>
      <c r="N31" s="9"/>
      <c r="O31" s="9"/>
      <c r="P31" s="9" t="s">
        <v>291</v>
      </c>
      <c r="Q31" s="9" t="s">
        <v>289</v>
      </c>
      <c r="R31" s="88" t="s">
        <v>545</v>
      </c>
      <c r="S31" s="9"/>
      <c r="T31" s="10"/>
      <c r="U31" s="10"/>
      <c r="V31" s="77"/>
      <c r="W31" s="78"/>
    </row>
    <row r="32" spans="1:23" s="11" customFormat="1" ht="15.6">
      <c r="A32" s="73" t="s">
        <v>387</v>
      </c>
      <c r="B32" s="74"/>
      <c r="C32" s="74"/>
      <c r="D32" s="75"/>
      <c r="E32" s="9" t="s">
        <v>18</v>
      </c>
      <c r="F32" s="9" t="s">
        <v>14</v>
      </c>
      <c r="G32" s="8" t="s">
        <v>22</v>
      </c>
      <c r="H32" s="8" t="s">
        <v>28</v>
      </c>
      <c r="I32" s="8" t="s">
        <v>24</v>
      </c>
      <c r="J32" s="9">
        <v>2</v>
      </c>
      <c r="K32" s="9"/>
      <c r="L32" s="9"/>
      <c r="M32" s="9"/>
      <c r="N32" s="9"/>
      <c r="O32" s="9"/>
      <c r="P32" s="9" t="s">
        <v>291</v>
      </c>
      <c r="Q32" s="9" t="s">
        <v>289</v>
      </c>
      <c r="R32" s="88"/>
      <c r="S32" s="9"/>
      <c r="T32" s="10"/>
      <c r="U32" s="10"/>
      <c r="V32" s="77"/>
      <c r="W32" s="78"/>
    </row>
    <row r="33" spans="1:23" s="11" customFormat="1" ht="41.4">
      <c r="A33" s="73" t="s">
        <v>389</v>
      </c>
      <c r="B33" s="74"/>
      <c r="C33" s="74"/>
      <c r="D33" s="75"/>
      <c r="E33" s="9" t="s">
        <v>18</v>
      </c>
      <c r="F33" s="9" t="s">
        <v>15</v>
      </c>
      <c r="G33" s="8" t="s">
        <v>22</v>
      </c>
      <c r="I33" s="8" t="s">
        <v>24</v>
      </c>
      <c r="K33" s="9"/>
      <c r="L33" s="9"/>
      <c r="M33" s="9"/>
      <c r="N33" s="9"/>
      <c r="O33" s="76" t="s">
        <v>28</v>
      </c>
      <c r="P33" s="9" t="s">
        <v>291</v>
      </c>
      <c r="Q33" s="9" t="s">
        <v>289</v>
      </c>
      <c r="R33" s="88" t="s">
        <v>551</v>
      </c>
      <c r="S33" s="9"/>
      <c r="T33" s="10"/>
      <c r="U33" s="10"/>
      <c r="V33" s="77"/>
      <c r="W33" s="78" t="s">
        <v>541</v>
      </c>
    </row>
    <row r="34" spans="1:23" s="11" customFormat="1" ht="15.6">
      <c r="A34" s="73" t="s">
        <v>552</v>
      </c>
      <c r="B34" s="74"/>
      <c r="C34" s="74"/>
      <c r="D34" s="75"/>
      <c r="E34" s="9" t="s">
        <v>17</v>
      </c>
      <c r="F34" s="9" t="s">
        <v>14</v>
      </c>
      <c r="G34" s="8" t="s">
        <v>19</v>
      </c>
      <c r="H34" s="8" t="s">
        <v>28</v>
      </c>
      <c r="I34" s="8" t="s">
        <v>24</v>
      </c>
      <c r="J34" s="9">
        <v>1</v>
      </c>
      <c r="K34" s="9"/>
      <c r="L34" s="9"/>
      <c r="M34" s="9"/>
      <c r="N34" s="9"/>
      <c r="O34" s="9"/>
      <c r="P34" s="9" t="s">
        <v>291</v>
      </c>
      <c r="Q34" s="9" t="s">
        <v>289</v>
      </c>
      <c r="R34" s="88" t="s">
        <v>545</v>
      </c>
      <c r="S34" s="9"/>
      <c r="T34" s="10"/>
      <c r="U34" s="10"/>
      <c r="V34" s="77"/>
      <c r="W34" s="78"/>
    </row>
    <row r="35" spans="1:23" s="11" customFormat="1" ht="15.6">
      <c r="A35" s="73" t="s">
        <v>553</v>
      </c>
      <c r="B35" s="74"/>
      <c r="C35" s="74"/>
      <c r="D35" s="75"/>
      <c r="E35" s="9" t="s">
        <v>17</v>
      </c>
      <c r="F35" s="9" t="s">
        <v>15</v>
      </c>
      <c r="G35" s="8" t="s">
        <v>19</v>
      </c>
      <c r="H35" s="8" t="s">
        <v>28</v>
      </c>
      <c r="I35" s="8" t="s">
        <v>24</v>
      </c>
      <c r="J35" s="9">
        <v>1</v>
      </c>
      <c r="K35" s="9"/>
      <c r="L35" s="9"/>
      <c r="M35" s="9"/>
      <c r="N35" s="9"/>
      <c r="O35" s="9"/>
      <c r="P35" s="9" t="s">
        <v>291</v>
      </c>
      <c r="Q35" s="9" t="s">
        <v>289</v>
      </c>
      <c r="R35" s="88" t="s">
        <v>545</v>
      </c>
      <c r="S35" s="9"/>
      <c r="T35" s="10"/>
      <c r="U35" s="10"/>
      <c r="V35" s="77"/>
      <c r="W35" s="78" t="s">
        <v>544</v>
      </c>
    </row>
    <row r="36" spans="1:23" s="11" customFormat="1" ht="41.4">
      <c r="A36" s="73" t="s">
        <v>554</v>
      </c>
      <c r="B36" s="74"/>
      <c r="C36" s="74"/>
      <c r="D36" s="75"/>
      <c r="E36" s="9" t="s">
        <v>18</v>
      </c>
      <c r="F36" s="9" t="s">
        <v>14</v>
      </c>
      <c r="G36" s="8" t="s">
        <v>19</v>
      </c>
      <c r="H36" s="8"/>
      <c r="I36" s="8" t="s">
        <v>24</v>
      </c>
      <c r="J36" s="9"/>
      <c r="K36" s="9"/>
      <c r="L36" s="9"/>
      <c r="M36" s="9"/>
      <c r="N36" s="9"/>
      <c r="O36" s="76" t="s">
        <v>28</v>
      </c>
      <c r="P36" s="9" t="s">
        <v>291</v>
      </c>
      <c r="Q36" s="9" t="s">
        <v>289</v>
      </c>
      <c r="R36" s="88" t="s">
        <v>556</v>
      </c>
      <c r="S36" s="9"/>
      <c r="T36" s="10"/>
      <c r="U36" s="10"/>
      <c r="V36" s="77"/>
      <c r="W36" s="78"/>
    </row>
    <row r="37" spans="1:23" s="11" customFormat="1" ht="15.6">
      <c r="A37" s="73" t="s">
        <v>790</v>
      </c>
      <c r="B37" s="74"/>
      <c r="C37" s="74"/>
      <c r="D37" s="75"/>
      <c r="E37" s="9" t="s">
        <v>18</v>
      </c>
      <c r="F37" s="9" t="s">
        <v>15</v>
      </c>
      <c r="G37" s="8" t="s">
        <v>19</v>
      </c>
      <c r="H37" s="8"/>
      <c r="I37" s="8" t="s">
        <v>24</v>
      </c>
      <c r="J37" s="9"/>
      <c r="K37" s="9"/>
      <c r="L37" s="9"/>
      <c r="M37" s="9"/>
      <c r="N37" s="9"/>
      <c r="O37" s="76" t="s">
        <v>28</v>
      </c>
      <c r="P37" s="9" t="s">
        <v>291</v>
      </c>
      <c r="Q37" s="9" t="s">
        <v>289</v>
      </c>
      <c r="R37" s="88"/>
      <c r="S37" s="9"/>
      <c r="T37" s="10"/>
      <c r="U37" s="10"/>
      <c r="V37" s="77"/>
      <c r="W37" s="78"/>
    </row>
    <row r="38" spans="1:23" s="11" customFormat="1" ht="15.6">
      <c r="A38" s="73" t="s">
        <v>392</v>
      </c>
      <c r="B38" s="74"/>
      <c r="C38" s="74"/>
      <c r="D38" s="75"/>
      <c r="E38" s="9" t="s">
        <v>17</v>
      </c>
      <c r="F38" s="9" t="s">
        <v>14</v>
      </c>
      <c r="G38" s="8" t="s">
        <v>19</v>
      </c>
      <c r="H38" s="8" t="s">
        <v>28</v>
      </c>
      <c r="I38" s="8" t="s">
        <v>24</v>
      </c>
      <c r="J38" s="9">
        <v>2</v>
      </c>
      <c r="K38" s="9"/>
      <c r="L38" s="9"/>
      <c r="M38" s="9"/>
      <c r="N38" s="9"/>
      <c r="O38" s="9"/>
      <c r="P38" s="9" t="s">
        <v>291</v>
      </c>
      <c r="Q38" s="9" t="s">
        <v>289</v>
      </c>
      <c r="R38" s="88" t="s">
        <v>545</v>
      </c>
      <c r="S38" s="9"/>
      <c r="T38" s="10"/>
      <c r="U38" s="10"/>
      <c r="V38" s="77"/>
      <c r="W38" s="78"/>
    </row>
    <row r="39" spans="1:23" s="11" customFormat="1" ht="15.6">
      <c r="A39" s="73" t="s">
        <v>393</v>
      </c>
      <c r="B39" s="74"/>
      <c r="C39" s="74"/>
      <c r="D39" s="75"/>
      <c r="E39" s="9" t="s">
        <v>17</v>
      </c>
      <c r="F39" s="9" t="s">
        <v>15</v>
      </c>
      <c r="G39" s="8" t="s">
        <v>19</v>
      </c>
      <c r="H39" s="8" t="s">
        <v>28</v>
      </c>
      <c r="I39" s="8" t="s">
        <v>24</v>
      </c>
      <c r="J39" s="9">
        <v>1</v>
      </c>
      <c r="K39" s="9"/>
      <c r="L39" s="9"/>
      <c r="M39" s="9"/>
      <c r="N39" s="9"/>
      <c r="O39" s="9"/>
      <c r="P39" s="9" t="s">
        <v>291</v>
      </c>
      <c r="Q39" s="9" t="s">
        <v>289</v>
      </c>
      <c r="R39" s="88" t="s">
        <v>545</v>
      </c>
      <c r="S39" s="9"/>
      <c r="T39" s="10"/>
      <c r="U39" s="10"/>
      <c r="V39" s="77"/>
      <c r="W39" s="78"/>
    </row>
    <row r="40" spans="1:23" s="11" customFormat="1" ht="15.6">
      <c r="A40" s="73" t="s">
        <v>395</v>
      </c>
      <c r="B40" s="74"/>
      <c r="C40" s="74"/>
      <c r="D40" s="75"/>
      <c r="E40" s="9" t="s">
        <v>18</v>
      </c>
      <c r="F40" s="9" t="s">
        <v>14</v>
      </c>
      <c r="G40" s="8" t="s">
        <v>19</v>
      </c>
      <c r="H40" s="8" t="s">
        <v>28</v>
      </c>
      <c r="I40" s="8" t="s">
        <v>24</v>
      </c>
      <c r="J40" s="9">
        <v>1</v>
      </c>
      <c r="K40" s="9"/>
      <c r="L40" s="9"/>
      <c r="M40" s="9"/>
      <c r="N40" s="9"/>
      <c r="O40" s="9"/>
      <c r="P40" s="9" t="s">
        <v>291</v>
      </c>
      <c r="Q40" s="9" t="s">
        <v>289</v>
      </c>
      <c r="R40" s="88" t="s">
        <v>545</v>
      </c>
      <c r="S40" s="9"/>
      <c r="T40" s="10"/>
      <c r="U40" s="10"/>
      <c r="V40" s="77"/>
      <c r="W40" s="78"/>
    </row>
    <row r="41" spans="1:23" s="11" customFormat="1" ht="15.6">
      <c r="A41" s="73" t="s">
        <v>398</v>
      </c>
      <c r="B41" s="74"/>
      <c r="C41" s="74"/>
      <c r="D41" s="75"/>
      <c r="E41" s="9" t="s">
        <v>18</v>
      </c>
      <c r="F41" s="9" t="s">
        <v>15</v>
      </c>
      <c r="G41" s="8" t="s">
        <v>19</v>
      </c>
      <c r="H41" s="8" t="s">
        <v>28</v>
      </c>
      <c r="I41" s="8" t="s">
        <v>24</v>
      </c>
      <c r="J41" s="9">
        <v>1</v>
      </c>
      <c r="K41" s="9"/>
      <c r="L41" s="9"/>
      <c r="M41" s="9"/>
      <c r="N41" s="9"/>
      <c r="O41" s="9"/>
      <c r="P41" s="9" t="s">
        <v>291</v>
      </c>
      <c r="Q41" s="9" t="s">
        <v>289</v>
      </c>
      <c r="R41" s="88" t="s">
        <v>545</v>
      </c>
      <c r="S41" s="9"/>
      <c r="T41" s="10"/>
      <c r="U41" s="10"/>
      <c r="V41" s="77"/>
      <c r="W41" s="78"/>
    </row>
    <row r="42" spans="1:23" s="11" customFormat="1" ht="15.6">
      <c r="A42" s="73" t="s">
        <v>400</v>
      </c>
      <c r="B42" s="74"/>
      <c r="C42" s="74"/>
      <c r="D42" s="75"/>
      <c r="E42" s="9" t="s">
        <v>18</v>
      </c>
      <c r="F42" s="9" t="s">
        <v>14</v>
      </c>
      <c r="G42" s="8" t="s">
        <v>19</v>
      </c>
      <c r="H42" s="8" t="s">
        <v>28</v>
      </c>
      <c r="I42" s="8" t="s">
        <v>24</v>
      </c>
      <c r="J42" s="9">
        <v>1</v>
      </c>
      <c r="K42" s="9"/>
      <c r="L42" s="9"/>
      <c r="M42" s="9"/>
      <c r="N42" s="9"/>
      <c r="O42" s="9"/>
      <c r="P42" s="9" t="s">
        <v>291</v>
      </c>
      <c r="Q42" s="9" t="s">
        <v>289</v>
      </c>
      <c r="R42" s="88" t="s">
        <v>545</v>
      </c>
      <c r="S42" s="9"/>
      <c r="T42" s="10"/>
      <c r="U42" s="10"/>
      <c r="V42" s="77"/>
      <c r="W42" s="78"/>
    </row>
    <row r="43" spans="1:23" s="11" customFormat="1" ht="15.6">
      <c r="A43" s="73" t="s">
        <v>402</v>
      </c>
      <c r="B43" s="74"/>
      <c r="C43" s="74"/>
      <c r="D43" s="75"/>
      <c r="E43" s="9" t="s">
        <v>18</v>
      </c>
      <c r="F43" s="9" t="s">
        <v>15</v>
      </c>
      <c r="G43" s="8" t="s">
        <v>19</v>
      </c>
      <c r="H43" s="8" t="s">
        <v>28</v>
      </c>
      <c r="I43" s="8" t="s">
        <v>25</v>
      </c>
      <c r="J43" s="9">
        <v>1</v>
      </c>
      <c r="K43" s="9"/>
      <c r="L43" s="9"/>
      <c r="M43" s="9"/>
      <c r="N43" s="9"/>
      <c r="O43" s="9"/>
      <c r="P43" s="9" t="s">
        <v>291</v>
      </c>
      <c r="Q43" s="9" t="s">
        <v>289</v>
      </c>
      <c r="R43" s="88" t="s">
        <v>555</v>
      </c>
      <c r="S43" s="9"/>
      <c r="T43" s="10"/>
      <c r="U43" s="10"/>
      <c r="V43" s="77"/>
      <c r="W43" s="78"/>
    </row>
    <row r="44" spans="1:23" s="11" customFormat="1" ht="27.6">
      <c r="A44" s="73" t="s">
        <v>403</v>
      </c>
      <c r="B44" s="74"/>
      <c r="C44" s="74"/>
      <c r="D44" s="75"/>
      <c r="E44" s="9" t="s">
        <v>17</v>
      </c>
      <c r="F44" s="9" t="s">
        <v>14</v>
      </c>
      <c r="G44" s="8" t="s">
        <v>19</v>
      </c>
      <c r="H44" s="8"/>
      <c r="I44" s="8" t="s">
        <v>24</v>
      </c>
      <c r="J44" s="9"/>
      <c r="K44" s="9"/>
      <c r="L44" s="9"/>
      <c r="M44" s="9"/>
      <c r="N44" s="9"/>
      <c r="O44" s="76" t="s">
        <v>28</v>
      </c>
      <c r="P44" s="9" t="s">
        <v>291</v>
      </c>
      <c r="Q44" s="9" t="s">
        <v>289</v>
      </c>
      <c r="R44" s="88" t="s">
        <v>1278</v>
      </c>
      <c r="S44" s="9"/>
      <c r="T44" s="10"/>
      <c r="U44" s="10"/>
      <c r="V44" s="77"/>
      <c r="W44" s="78"/>
    </row>
    <row r="45" spans="1:23" s="11" customFormat="1" ht="15.6">
      <c r="A45" s="73" t="s">
        <v>787</v>
      </c>
      <c r="B45" s="74"/>
      <c r="C45" s="74"/>
      <c r="D45" s="75"/>
      <c r="E45" s="9" t="s">
        <v>17</v>
      </c>
      <c r="F45" s="9" t="s">
        <v>15</v>
      </c>
      <c r="G45" s="8" t="s">
        <v>19</v>
      </c>
      <c r="H45" s="8"/>
      <c r="I45" s="8" t="s">
        <v>24</v>
      </c>
      <c r="J45" s="9"/>
      <c r="K45" s="9"/>
      <c r="L45" s="9"/>
      <c r="M45" s="9"/>
      <c r="N45" s="9"/>
      <c r="O45" s="76" t="s">
        <v>28</v>
      </c>
      <c r="P45" s="9" t="s">
        <v>291</v>
      </c>
      <c r="Q45" s="9" t="s">
        <v>289</v>
      </c>
      <c r="R45" s="88"/>
      <c r="S45" s="9"/>
      <c r="T45" s="10"/>
      <c r="U45" s="10"/>
      <c r="V45" s="77"/>
      <c r="W45" s="78"/>
    </row>
    <row r="46" spans="1:23" s="11" customFormat="1" ht="15.6">
      <c r="A46" s="73" t="s">
        <v>785</v>
      </c>
      <c r="B46" s="74"/>
      <c r="C46" s="74"/>
      <c r="D46" s="75"/>
      <c r="E46" s="9" t="s">
        <v>18</v>
      </c>
      <c r="F46" s="9" t="s">
        <v>14</v>
      </c>
      <c r="G46" s="8" t="s">
        <v>19</v>
      </c>
      <c r="H46" s="8" t="s">
        <v>28</v>
      </c>
      <c r="I46" s="8" t="s">
        <v>24</v>
      </c>
      <c r="J46" s="9">
        <v>1</v>
      </c>
      <c r="K46" s="9"/>
      <c r="L46" s="9"/>
      <c r="M46" s="9"/>
      <c r="N46" s="9"/>
      <c r="O46" s="9"/>
      <c r="P46" s="9" t="s">
        <v>291</v>
      </c>
      <c r="Q46" s="9" t="s">
        <v>289</v>
      </c>
      <c r="R46" s="88"/>
      <c r="S46" s="9"/>
      <c r="T46" s="10"/>
      <c r="U46" s="10"/>
      <c r="V46" s="77"/>
      <c r="W46" s="78"/>
    </row>
    <row r="47" spans="1:23" s="11" customFormat="1" ht="15.6">
      <c r="A47" s="73" t="s">
        <v>784</v>
      </c>
      <c r="B47" s="74"/>
      <c r="C47" s="74"/>
      <c r="D47" s="75"/>
      <c r="E47" s="9" t="s">
        <v>18</v>
      </c>
      <c r="F47" s="9" t="s">
        <v>15</v>
      </c>
      <c r="G47" s="8" t="s">
        <v>19</v>
      </c>
      <c r="H47" s="8" t="s">
        <v>28</v>
      </c>
      <c r="I47" s="8" t="s">
        <v>24</v>
      </c>
      <c r="J47" s="9">
        <v>1</v>
      </c>
      <c r="K47" s="9"/>
      <c r="L47" s="9"/>
      <c r="M47" s="9"/>
      <c r="N47" s="9"/>
      <c r="O47" s="9"/>
      <c r="P47" s="9" t="s">
        <v>291</v>
      </c>
      <c r="Q47" s="9" t="s">
        <v>289</v>
      </c>
      <c r="R47" s="88"/>
      <c r="S47" s="9"/>
      <c r="T47" s="10"/>
      <c r="U47" s="10"/>
      <c r="V47" s="77"/>
      <c r="W47" s="78"/>
    </row>
    <row r="48" spans="1:23" s="11" customFormat="1" ht="27.6">
      <c r="A48" s="73" t="s">
        <v>783</v>
      </c>
      <c r="B48" s="74"/>
      <c r="C48" s="74"/>
      <c r="D48" s="75"/>
      <c r="E48" s="9" t="s">
        <v>17</v>
      </c>
      <c r="F48" s="9" t="s">
        <v>15</v>
      </c>
      <c r="G48" s="8" t="s">
        <v>22</v>
      </c>
      <c r="H48" s="8"/>
      <c r="I48" s="8" t="s">
        <v>24</v>
      </c>
      <c r="J48" s="9"/>
      <c r="K48" s="9"/>
      <c r="L48" s="9"/>
      <c r="M48" s="9"/>
      <c r="N48" s="9"/>
      <c r="O48" s="76" t="s">
        <v>28</v>
      </c>
      <c r="P48" s="9" t="s">
        <v>291</v>
      </c>
      <c r="Q48" s="9" t="s">
        <v>288</v>
      </c>
      <c r="R48" s="88" t="s">
        <v>1278</v>
      </c>
      <c r="S48" s="9"/>
      <c r="T48" s="10"/>
      <c r="U48" s="10"/>
      <c r="V48" s="77"/>
      <c r="W48" s="78"/>
    </row>
    <row r="49" spans="1:23" s="11" customFormat="1" ht="15.6">
      <c r="A49" s="73" t="s">
        <v>781</v>
      </c>
      <c r="B49" s="74"/>
      <c r="C49" s="74"/>
      <c r="D49" s="75"/>
      <c r="E49" s="9" t="s">
        <v>18</v>
      </c>
      <c r="F49" s="9" t="s">
        <v>14</v>
      </c>
      <c r="G49" s="8" t="s">
        <v>22</v>
      </c>
      <c r="H49" s="8" t="s">
        <v>28</v>
      </c>
      <c r="I49" s="8" t="s">
        <v>25</v>
      </c>
      <c r="J49" s="9">
        <v>1</v>
      </c>
      <c r="K49" s="9"/>
      <c r="L49" s="9"/>
      <c r="M49" s="9"/>
      <c r="N49" s="9"/>
      <c r="O49" s="9"/>
      <c r="P49" s="9" t="s">
        <v>291</v>
      </c>
      <c r="Q49" s="9" t="s">
        <v>288</v>
      </c>
      <c r="R49" s="88" t="s">
        <v>545</v>
      </c>
      <c r="S49" s="9"/>
      <c r="T49" s="10"/>
      <c r="U49" s="10"/>
      <c r="V49" s="77"/>
      <c r="W49" s="78"/>
    </row>
    <row r="50" spans="1:23" s="11" customFormat="1" ht="15.6">
      <c r="A50" s="73" t="s">
        <v>777</v>
      </c>
      <c r="B50" s="74"/>
      <c r="C50" s="74"/>
      <c r="D50" s="75"/>
      <c r="E50" s="9" t="s">
        <v>18</v>
      </c>
      <c r="F50" s="9" t="s">
        <v>15</v>
      </c>
      <c r="G50" s="8" t="s">
        <v>22</v>
      </c>
      <c r="H50" s="8" t="s">
        <v>28</v>
      </c>
      <c r="I50" s="8" t="s">
        <v>26</v>
      </c>
      <c r="J50" s="9">
        <v>2</v>
      </c>
      <c r="K50" s="9"/>
      <c r="L50" s="9"/>
      <c r="M50" s="9"/>
      <c r="N50" s="9"/>
      <c r="O50" s="9"/>
      <c r="P50" s="9" t="s">
        <v>291</v>
      </c>
      <c r="Q50" s="9" t="s">
        <v>288</v>
      </c>
      <c r="R50" s="88"/>
      <c r="S50" s="9"/>
      <c r="T50" s="10"/>
      <c r="U50" s="10"/>
      <c r="V50" s="77"/>
      <c r="W50" s="78"/>
    </row>
    <row r="51" spans="1:23" s="11" customFormat="1" ht="15.6">
      <c r="A51" s="73" t="s">
        <v>775</v>
      </c>
      <c r="B51" s="74"/>
      <c r="C51" s="74"/>
      <c r="D51" s="75"/>
      <c r="E51" s="9" t="s">
        <v>18</v>
      </c>
      <c r="F51" s="9" t="s">
        <v>15</v>
      </c>
      <c r="G51" s="8" t="s">
        <v>20</v>
      </c>
      <c r="H51" s="8" t="s">
        <v>29</v>
      </c>
      <c r="I51" s="8" t="s">
        <v>30</v>
      </c>
      <c r="J51" s="9">
        <v>4</v>
      </c>
      <c r="K51" s="9"/>
      <c r="L51" s="9"/>
      <c r="M51" s="9"/>
      <c r="N51" s="9"/>
      <c r="O51" s="9"/>
      <c r="P51" s="9" t="s">
        <v>291</v>
      </c>
      <c r="Q51" s="9" t="s">
        <v>288</v>
      </c>
      <c r="R51" s="88"/>
      <c r="S51" s="9"/>
      <c r="T51" s="10"/>
      <c r="U51" s="10"/>
      <c r="V51" s="77"/>
      <c r="W51" s="78" t="s">
        <v>557</v>
      </c>
    </row>
    <row r="52" spans="1:23" s="11" customFormat="1" ht="15.6">
      <c r="A52" s="73" t="s">
        <v>774</v>
      </c>
      <c r="B52" s="74"/>
      <c r="C52" s="74"/>
      <c r="D52" s="75"/>
      <c r="E52" s="9" t="s">
        <v>17</v>
      </c>
      <c r="F52" s="9" t="s">
        <v>14</v>
      </c>
      <c r="G52" s="8" t="s">
        <v>20</v>
      </c>
      <c r="H52" s="8" t="s">
        <v>29</v>
      </c>
      <c r="I52" s="8" t="s">
        <v>30</v>
      </c>
      <c r="J52" s="9">
        <v>4</v>
      </c>
      <c r="K52" s="9"/>
      <c r="L52" s="9"/>
      <c r="M52" s="9"/>
      <c r="N52" s="9"/>
      <c r="O52" s="9"/>
      <c r="P52" s="9" t="s">
        <v>291</v>
      </c>
      <c r="Q52" s="9" t="s">
        <v>288</v>
      </c>
      <c r="R52" s="88"/>
      <c r="S52" s="9"/>
      <c r="T52" s="10"/>
      <c r="U52" s="10"/>
      <c r="V52" s="77"/>
      <c r="W52" s="78" t="s">
        <v>558</v>
      </c>
    </row>
    <row r="53" spans="1:23" s="11" customFormat="1" ht="15.6">
      <c r="A53" s="73" t="s">
        <v>773</v>
      </c>
      <c r="B53" s="74"/>
      <c r="C53" s="74"/>
      <c r="D53" s="75"/>
      <c r="E53" s="9" t="s">
        <v>18</v>
      </c>
      <c r="F53" s="9" t="s">
        <v>14</v>
      </c>
      <c r="G53" s="8" t="s">
        <v>22</v>
      </c>
      <c r="H53" s="8" t="s">
        <v>28</v>
      </c>
      <c r="I53" s="8" t="s">
        <v>24</v>
      </c>
      <c r="J53" s="9">
        <v>1</v>
      </c>
      <c r="K53" s="9"/>
      <c r="L53" s="9"/>
      <c r="M53" s="9"/>
      <c r="N53" s="9"/>
      <c r="O53" s="9"/>
      <c r="P53" s="9" t="s">
        <v>291</v>
      </c>
      <c r="Q53" s="9" t="s">
        <v>288</v>
      </c>
      <c r="R53" s="88" t="s">
        <v>545</v>
      </c>
      <c r="S53" s="9"/>
      <c r="T53" s="10"/>
      <c r="U53" s="10"/>
      <c r="V53" s="77"/>
      <c r="W53" s="78"/>
    </row>
    <row r="54" spans="1:23" s="11" customFormat="1" ht="15.6">
      <c r="A54" s="73" t="s">
        <v>772</v>
      </c>
      <c r="B54" s="74"/>
      <c r="C54" s="74"/>
      <c r="D54" s="75"/>
      <c r="E54" s="9" t="s">
        <v>18</v>
      </c>
      <c r="F54" s="9" t="s">
        <v>15</v>
      </c>
      <c r="G54" s="8" t="s">
        <v>22</v>
      </c>
      <c r="H54" s="8" t="s">
        <v>28</v>
      </c>
      <c r="I54" s="8" t="s">
        <v>25</v>
      </c>
      <c r="J54" s="9">
        <v>1</v>
      </c>
      <c r="K54" s="9"/>
      <c r="L54" s="9"/>
      <c r="M54" s="9"/>
      <c r="N54" s="9"/>
      <c r="O54" s="9"/>
      <c r="P54" s="9" t="s">
        <v>291</v>
      </c>
      <c r="Q54" s="9" t="s">
        <v>288</v>
      </c>
      <c r="R54" s="88" t="s">
        <v>545</v>
      </c>
      <c r="S54" s="9"/>
      <c r="T54" s="10"/>
      <c r="U54" s="10"/>
      <c r="V54" s="77"/>
      <c r="W54" s="78"/>
    </row>
    <row r="55" spans="1:23" s="11" customFormat="1" ht="15.6">
      <c r="A55" s="73" t="s">
        <v>771</v>
      </c>
      <c r="B55" s="74"/>
      <c r="C55" s="74"/>
      <c r="D55" s="75"/>
      <c r="E55" s="9" t="s">
        <v>17</v>
      </c>
      <c r="F55" s="9" t="s">
        <v>14</v>
      </c>
      <c r="G55" s="8" t="s">
        <v>20</v>
      </c>
      <c r="H55" s="8" t="s">
        <v>29</v>
      </c>
      <c r="I55" s="8" t="s">
        <v>26</v>
      </c>
      <c r="J55" s="9">
        <v>4</v>
      </c>
      <c r="K55" s="9"/>
      <c r="L55" s="9"/>
      <c r="M55" s="9"/>
      <c r="N55" s="9"/>
      <c r="O55" s="9"/>
      <c r="P55" s="9" t="s">
        <v>291</v>
      </c>
      <c r="Q55" s="9" t="s">
        <v>288</v>
      </c>
      <c r="R55" s="88"/>
      <c r="S55" s="9"/>
      <c r="T55" s="10"/>
      <c r="U55" s="10"/>
      <c r="V55" s="77"/>
      <c r="W55" s="78"/>
    </row>
    <row r="56" spans="1:23" s="11" customFormat="1" ht="15.6">
      <c r="A56" s="73" t="s">
        <v>861</v>
      </c>
      <c r="B56" s="74"/>
      <c r="C56" s="74"/>
      <c r="D56" s="75"/>
      <c r="E56" s="9" t="s">
        <v>18</v>
      </c>
      <c r="F56" s="9" t="s">
        <v>14</v>
      </c>
      <c r="G56" s="8" t="s">
        <v>22</v>
      </c>
      <c r="H56" s="8" t="s">
        <v>28</v>
      </c>
      <c r="I56" s="8" t="s">
        <v>26</v>
      </c>
      <c r="J56" s="9">
        <v>2</v>
      </c>
      <c r="K56" s="9"/>
      <c r="L56" s="9"/>
      <c r="M56" s="9"/>
      <c r="N56" s="9"/>
      <c r="O56" s="9"/>
      <c r="P56" s="9" t="s">
        <v>291</v>
      </c>
      <c r="Q56" s="9" t="s">
        <v>288</v>
      </c>
      <c r="R56" s="88"/>
      <c r="S56" s="9"/>
      <c r="T56" s="10"/>
      <c r="U56" s="10"/>
      <c r="V56" s="77"/>
      <c r="W56" s="78"/>
    </row>
    <row r="57" spans="1:23" s="11" customFormat="1" ht="15.6">
      <c r="A57" s="73" t="s">
        <v>770</v>
      </c>
      <c r="B57" s="74"/>
      <c r="C57" s="74"/>
      <c r="D57" s="75"/>
      <c r="E57" s="9" t="s">
        <v>18</v>
      </c>
      <c r="F57" s="9" t="s">
        <v>15</v>
      </c>
      <c r="G57" s="8" t="s">
        <v>22</v>
      </c>
      <c r="H57" s="8" t="s">
        <v>28</v>
      </c>
      <c r="I57" s="8" t="s">
        <v>24</v>
      </c>
      <c r="J57" s="9">
        <v>2</v>
      </c>
      <c r="K57" s="9"/>
      <c r="L57" s="9"/>
      <c r="M57" s="9"/>
      <c r="N57" s="9"/>
      <c r="O57" s="9"/>
      <c r="P57" s="9" t="s">
        <v>291</v>
      </c>
      <c r="Q57" s="9" t="s">
        <v>288</v>
      </c>
      <c r="R57" s="88" t="s">
        <v>545</v>
      </c>
      <c r="S57" s="9"/>
      <c r="T57" s="10"/>
      <c r="U57" s="10"/>
      <c r="V57" s="77"/>
      <c r="W57" s="78"/>
    </row>
    <row r="58" spans="1:23" s="11" customFormat="1" ht="69">
      <c r="A58" s="73" t="s">
        <v>769</v>
      </c>
      <c r="B58" s="74"/>
      <c r="C58" s="74"/>
      <c r="D58" s="75"/>
      <c r="E58" s="9" t="s">
        <v>18</v>
      </c>
      <c r="F58" s="9" t="s">
        <v>14</v>
      </c>
      <c r="G58" s="9" t="s">
        <v>23</v>
      </c>
      <c r="H58" s="9"/>
      <c r="I58" s="9" t="s">
        <v>24</v>
      </c>
      <c r="K58" s="9"/>
      <c r="L58" s="9"/>
      <c r="M58" s="9"/>
      <c r="N58" s="9"/>
      <c r="O58" s="76" t="s">
        <v>28</v>
      </c>
      <c r="P58" s="9" t="s">
        <v>291</v>
      </c>
      <c r="Q58" s="9" t="s">
        <v>288</v>
      </c>
      <c r="R58" s="88" t="s">
        <v>559</v>
      </c>
      <c r="S58" s="9"/>
      <c r="T58" s="10"/>
      <c r="U58" s="10"/>
      <c r="V58" s="77"/>
      <c r="W58" s="78"/>
    </row>
    <row r="59" spans="1:23" s="11" customFormat="1" ht="15.6">
      <c r="A59" s="73" t="s">
        <v>768</v>
      </c>
      <c r="B59" s="74"/>
      <c r="C59" s="74"/>
      <c r="D59" s="75"/>
      <c r="E59" s="9" t="s">
        <v>18</v>
      </c>
      <c r="F59" s="9" t="s">
        <v>15</v>
      </c>
      <c r="G59" s="8" t="s">
        <v>20</v>
      </c>
      <c r="H59" s="8" t="s">
        <v>29</v>
      </c>
      <c r="I59" s="8" t="s">
        <v>24</v>
      </c>
      <c r="J59" s="9">
        <v>4</v>
      </c>
      <c r="K59" s="9"/>
      <c r="L59" s="9"/>
      <c r="M59" s="9"/>
      <c r="N59" s="9"/>
      <c r="O59" s="9"/>
      <c r="P59" s="9" t="s">
        <v>291</v>
      </c>
      <c r="Q59" s="9" t="s">
        <v>288</v>
      </c>
      <c r="R59" s="88"/>
      <c r="S59" s="9"/>
      <c r="T59" s="10"/>
      <c r="U59" s="10"/>
      <c r="V59" s="77"/>
      <c r="W59" s="78"/>
    </row>
    <row r="60" spans="1:23" s="11" customFormat="1" ht="15.6">
      <c r="A60" s="73" t="s">
        <v>767</v>
      </c>
      <c r="B60" s="74"/>
      <c r="C60" s="74"/>
      <c r="D60" s="75"/>
      <c r="E60" s="9" t="s">
        <v>17</v>
      </c>
      <c r="F60" s="9" t="s">
        <v>14</v>
      </c>
      <c r="G60" s="8" t="s">
        <v>22</v>
      </c>
      <c r="H60" s="8" t="s">
        <v>28</v>
      </c>
      <c r="I60" s="8" t="s">
        <v>25</v>
      </c>
      <c r="J60" s="9">
        <v>2</v>
      </c>
      <c r="K60" s="9"/>
      <c r="L60" s="9"/>
      <c r="M60" s="9"/>
      <c r="N60" s="9"/>
      <c r="O60" s="9"/>
      <c r="P60" s="9" t="s">
        <v>291</v>
      </c>
      <c r="Q60" s="9" t="s">
        <v>288</v>
      </c>
      <c r="R60" s="88"/>
      <c r="S60" s="9"/>
      <c r="T60" s="10"/>
      <c r="U60" s="10"/>
      <c r="V60" s="77"/>
      <c r="W60" s="78"/>
    </row>
    <row r="61" spans="1:23" s="11" customFormat="1" ht="15.6">
      <c r="A61" s="73" t="s">
        <v>766</v>
      </c>
      <c r="B61" s="74"/>
      <c r="C61" s="74"/>
      <c r="D61" s="75"/>
      <c r="E61" s="9" t="s">
        <v>17</v>
      </c>
      <c r="F61" s="9" t="s">
        <v>15</v>
      </c>
      <c r="G61" s="8" t="s">
        <v>22</v>
      </c>
      <c r="H61" s="8" t="s">
        <v>28</v>
      </c>
      <c r="I61" s="8" t="s">
        <v>26</v>
      </c>
      <c r="J61" s="9">
        <v>2</v>
      </c>
      <c r="K61" s="9"/>
      <c r="L61" s="9"/>
      <c r="M61" s="9"/>
      <c r="N61" s="9"/>
      <c r="O61" s="9"/>
      <c r="P61" s="9" t="s">
        <v>291</v>
      </c>
      <c r="Q61" s="9" t="s">
        <v>288</v>
      </c>
      <c r="R61" s="88"/>
      <c r="S61" s="9"/>
      <c r="T61" s="10"/>
      <c r="U61" s="10"/>
      <c r="V61" s="77"/>
      <c r="W61" s="78"/>
    </row>
    <row r="62" spans="1:23" s="11" customFormat="1" ht="15.6">
      <c r="A62" s="73" t="s">
        <v>765</v>
      </c>
      <c r="B62" s="74"/>
      <c r="C62" s="74"/>
      <c r="D62" s="75"/>
      <c r="E62" s="9" t="s">
        <v>17</v>
      </c>
      <c r="F62" s="9" t="s">
        <v>14</v>
      </c>
      <c r="G62" s="8" t="s">
        <v>19</v>
      </c>
      <c r="H62" s="8" t="s">
        <v>28</v>
      </c>
      <c r="I62" s="8" t="s">
        <v>24</v>
      </c>
      <c r="J62" s="9">
        <v>1</v>
      </c>
      <c r="K62" s="9"/>
      <c r="L62" s="9"/>
      <c r="M62" s="9"/>
      <c r="N62" s="9"/>
      <c r="O62" s="9"/>
      <c r="P62" s="9" t="s">
        <v>291</v>
      </c>
      <c r="Q62" s="9" t="s">
        <v>289</v>
      </c>
      <c r="R62" s="88" t="s">
        <v>545</v>
      </c>
      <c r="S62" s="9"/>
      <c r="T62" s="10"/>
      <c r="U62" s="10"/>
      <c r="V62" s="77"/>
      <c r="W62" s="78"/>
    </row>
    <row r="63" spans="1:23" s="11" customFormat="1" ht="41.4">
      <c r="A63" s="73" t="s">
        <v>764</v>
      </c>
      <c r="B63" s="74"/>
      <c r="C63" s="74"/>
      <c r="D63" s="75"/>
      <c r="E63" s="9" t="s">
        <v>17</v>
      </c>
      <c r="F63" s="9" t="s">
        <v>14</v>
      </c>
      <c r="G63" s="8" t="s">
        <v>20</v>
      </c>
      <c r="H63" s="8" t="s">
        <v>29</v>
      </c>
      <c r="I63" s="8" t="s">
        <v>30</v>
      </c>
      <c r="J63" s="9">
        <v>4</v>
      </c>
      <c r="K63" s="9"/>
      <c r="L63" s="9"/>
      <c r="M63" s="9"/>
      <c r="N63" s="9"/>
      <c r="O63" s="9"/>
      <c r="P63" s="9" t="s">
        <v>291</v>
      </c>
      <c r="Q63" s="9" t="s">
        <v>288</v>
      </c>
      <c r="R63" s="608" t="s">
        <v>561</v>
      </c>
      <c r="S63" s="9"/>
      <c r="T63" s="10"/>
      <c r="U63" s="10"/>
      <c r="V63" s="77" t="s">
        <v>1281</v>
      </c>
      <c r="W63" s="78" t="s">
        <v>560</v>
      </c>
    </row>
    <row r="64" spans="1:23" s="11" customFormat="1" ht="15.6">
      <c r="A64" s="73" t="s">
        <v>860</v>
      </c>
      <c r="B64" s="74"/>
      <c r="C64" s="74"/>
      <c r="D64" s="75"/>
      <c r="E64" s="9" t="s">
        <v>18</v>
      </c>
      <c r="F64" s="9" t="s">
        <v>15</v>
      </c>
      <c r="G64" s="8" t="s">
        <v>20</v>
      </c>
      <c r="H64" s="8" t="s">
        <v>29</v>
      </c>
      <c r="I64" s="8" t="s">
        <v>30</v>
      </c>
      <c r="J64" s="9">
        <v>4</v>
      </c>
      <c r="K64" s="9"/>
      <c r="L64" s="9"/>
      <c r="M64" s="9"/>
      <c r="N64" s="9"/>
      <c r="O64" s="9"/>
      <c r="P64" s="9" t="s">
        <v>291</v>
      </c>
      <c r="Q64" s="9" t="s">
        <v>288</v>
      </c>
      <c r="R64" s="88"/>
      <c r="S64" s="9"/>
      <c r="T64" s="10"/>
      <c r="U64" s="10"/>
      <c r="V64" s="77" t="s">
        <v>1281</v>
      </c>
      <c r="W64" s="78" t="s">
        <v>562</v>
      </c>
    </row>
    <row r="65" spans="1:23" s="11" customFormat="1" ht="15.6">
      <c r="A65" s="73" t="s">
        <v>859</v>
      </c>
      <c r="B65" s="74"/>
      <c r="C65" s="74"/>
      <c r="D65" s="75"/>
      <c r="E65" s="9" t="s">
        <v>18</v>
      </c>
      <c r="F65" s="9" t="s">
        <v>15</v>
      </c>
      <c r="G65" s="8" t="s">
        <v>19</v>
      </c>
      <c r="H65" s="8" t="s">
        <v>28</v>
      </c>
      <c r="I65" s="8" t="s">
        <v>25</v>
      </c>
      <c r="J65" s="9">
        <v>1</v>
      </c>
      <c r="K65" s="9"/>
      <c r="L65" s="9"/>
      <c r="M65" s="9"/>
      <c r="N65" s="9" t="s">
        <v>39</v>
      </c>
      <c r="O65" s="9"/>
      <c r="P65" s="9" t="s">
        <v>291</v>
      </c>
      <c r="Q65" s="9" t="s">
        <v>288</v>
      </c>
      <c r="R65" s="88" t="s">
        <v>563</v>
      </c>
      <c r="S65" s="9"/>
      <c r="T65" s="10"/>
      <c r="U65" s="10"/>
      <c r="V65" s="77"/>
      <c r="W65" s="78"/>
    </row>
    <row r="66" spans="1:23" s="11" customFormat="1" ht="15.6">
      <c r="A66" s="73" t="s">
        <v>858</v>
      </c>
      <c r="B66" s="74"/>
      <c r="C66" s="74"/>
      <c r="D66" s="75"/>
      <c r="E66" s="9" t="s">
        <v>18</v>
      </c>
      <c r="F66" s="9" t="s">
        <v>16</v>
      </c>
      <c r="G66" s="8" t="s">
        <v>22</v>
      </c>
      <c r="H66" s="8" t="s">
        <v>28</v>
      </c>
      <c r="I66" s="8" t="s">
        <v>24</v>
      </c>
      <c r="J66" s="9">
        <v>1</v>
      </c>
      <c r="K66" s="9"/>
      <c r="L66" s="9"/>
      <c r="M66" s="9"/>
      <c r="N66" s="9"/>
      <c r="O66" s="9"/>
      <c r="P66" s="9" t="s">
        <v>291</v>
      </c>
      <c r="Q66" s="9" t="s">
        <v>288</v>
      </c>
      <c r="R66" s="88" t="s">
        <v>545</v>
      </c>
      <c r="S66" s="9"/>
      <c r="T66" s="10"/>
      <c r="U66" s="10"/>
      <c r="V66" s="77"/>
      <c r="W66" s="78"/>
    </row>
    <row r="67" spans="1:23" s="11" customFormat="1" ht="15.6">
      <c r="A67" s="73" t="s">
        <v>966</v>
      </c>
      <c r="B67" s="74"/>
      <c r="C67" s="74"/>
      <c r="D67" s="75"/>
      <c r="E67" s="9" t="s">
        <v>18</v>
      </c>
      <c r="F67" s="9" t="s">
        <v>540</v>
      </c>
      <c r="G67" s="8" t="s">
        <v>22</v>
      </c>
      <c r="H67" s="8" t="s">
        <v>28</v>
      </c>
      <c r="I67" s="8" t="s">
        <v>24</v>
      </c>
      <c r="J67" s="9">
        <v>3</v>
      </c>
      <c r="K67" s="9"/>
      <c r="L67" s="9"/>
      <c r="M67" s="9"/>
      <c r="N67" s="9"/>
      <c r="O67" s="9"/>
      <c r="P67" s="9" t="s">
        <v>291</v>
      </c>
      <c r="Q67" s="9" t="s">
        <v>288</v>
      </c>
      <c r="R67" s="88"/>
      <c r="S67" s="9"/>
      <c r="T67" s="10"/>
      <c r="U67" s="10"/>
      <c r="V67" s="77"/>
      <c r="W67" s="78"/>
    </row>
    <row r="68" spans="1:23" s="11" customFormat="1" ht="15.6">
      <c r="A68" s="73" t="s">
        <v>857</v>
      </c>
      <c r="B68" s="74"/>
      <c r="C68" s="74"/>
      <c r="D68" s="75"/>
      <c r="E68" s="9" t="s">
        <v>18</v>
      </c>
      <c r="F68" s="9" t="s">
        <v>15</v>
      </c>
      <c r="G68" s="8" t="s">
        <v>22</v>
      </c>
      <c r="H68" s="8" t="s">
        <v>28</v>
      </c>
      <c r="I68" s="8" t="s">
        <v>24</v>
      </c>
      <c r="J68" s="9">
        <v>3</v>
      </c>
      <c r="K68" s="9"/>
      <c r="L68" s="9"/>
      <c r="M68" s="9"/>
      <c r="N68" s="9"/>
      <c r="O68" s="9"/>
      <c r="P68" s="9" t="s">
        <v>291</v>
      </c>
      <c r="Q68" s="9" t="s">
        <v>288</v>
      </c>
      <c r="R68" s="88"/>
      <c r="S68" s="9"/>
      <c r="T68" s="10"/>
      <c r="U68" s="10"/>
      <c r="V68" s="77"/>
      <c r="W68" s="78"/>
    </row>
    <row r="69" spans="1:23" s="11" customFormat="1" ht="15.6">
      <c r="A69" s="73" t="s">
        <v>856</v>
      </c>
      <c r="B69" s="74"/>
      <c r="C69" s="74"/>
      <c r="D69" s="75"/>
      <c r="E69" s="9" t="s">
        <v>18</v>
      </c>
      <c r="F69" s="9" t="s">
        <v>14</v>
      </c>
      <c r="G69" s="8" t="s">
        <v>22</v>
      </c>
      <c r="H69" s="8" t="s">
        <v>28</v>
      </c>
      <c r="I69" s="8" t="s">
        <v>26</v>
      </c>
      <c r="J69" s="9">
        <v>3</v>
      </c>
      <c r="K69" s="9"/>
      <c r="L69" s="9"/>
      <c r="M69" s="9"/>
      <c r="N69" s="9"/>
      <c r="O69" s="9"/>
      <c r="P69" s="9" t="s">
        <v>291</v>
      </c>
      <c r="Q69" s="9" t="s">
        <v>288</v>
      </c>
      <c r="R69" s="88"/>
      <c r="S69" s="9"/>
      <c r="T69" s="10"/>
      <c r="U69" s="10"/>
      <c r="V69" s="77"/>
      <c r="W69" s="78"/>
    </row>
    <row r="70" spans="1:23" s="11" customFormat="1" ht="15.6">
      <c r="A70" s="73" t="s">
        <v>855</v>
      </c>
      <c r="B70" s="74"/>
      <c r="C70" s="74"/>
      <c r="D70" s="75"/>
      <c r="E70" s="9" t="s">
        <v>18</v>
      </c>
      <c r="F70" s="9" t="s">
        <v>15</v>
      </c>
      <c r="G70" s="8" t="s">
        <v>22</v>
      </c>
      <c r="H70" s="8" t="s">
        <v>28</v>
      </c>
      <c r="I70" s="8" t="s">
        <v>24</v>
      </c>
      <c r="J70" s="9">
        <v>3</v>
      </c>
      <c r="K70" s="9"/>
      <c r="L70" s="9"/>
      <c r="M70" s="9"/>
      <c r="N70" s="9"/>
      <c r="O70" s="9"/>
      <c r="P70" s="9" t="s">
        <v>291</v>
      </c>
      <c r="Q70" s="9" t="s">
        <v>288</v>
      </c>
      <c r="R70" s="88"/>
      <c r="S70" s="9"/>
      <c r="T70" s="10"/>
      <c r="U70" s="10"/>
      <c r="V70" s="77"/>
      <c r="W70" s="78"/>
    </row>
    <row r="71" spans="1:23" s="11" customFormat="1" ht="15.6">
      <c r="A71" s="73" t="s">
        <v>854</v>
      </c>
      <c r="B71" s="74"/>
      <c r="C71" s="74"/>
      <c r="D71" s="75"/>
      <c r="E71" s="9" t="s">
        <v>18</v>
      </c>
      <c r="F71" s="9" t="s">
        <v>14</v>
      </c>
      <c r="G71" s="8" t="s">
        <v>22</v>
      </c>
      <c r="H71" s="8" t="s">
        <v>28</v>
      </c>
      <c r="I71" s="8" t="s">
        <v>24</v>
      </c>
      <c r="J71" s="9">
        <v>3</v>
      </c>
      <c r="K71" s="9"/>
      <c r="L71" s="9"/>
      <c r="M71" s="9"/>
      <c r="N71" s="9"/>
      <c r="O71" s="9"/>
      <c r="P71" s="9" t="s">
        <v>291</v>
      </c>
      <c r="Q71" s="9" t="s">
        <v>288</v>
      </c>
      <c r="R71" s="88"/>
      <c r="S71" s="9"/>
      <c r="T71" s="10"/>
      <c r="U71" s="10"/>
      <c r="V71" s="77"/>
      <c r="W71" s="78"/>
    </row>
    <row r="72" spans="1:23" s="11" customFormat="1" ht="15.6">
      <c r="A72" s="73" t="s">
        <v>853</v>
      </c>
      <c r="B72" s="74"/>
      <c r="C72" s="74"/>
      <c r="D72" s="75"/>
      <c r="E72" s="9" t="s">
        <v>18</v>
      </c>
      <c r="F72" s="9" t="s">
        <v>15</v>
      </c>
      <c r="G72" s="8" t="s">
        <v>22</v>
      </c>
      <c r="H72" s="8" t="s">
        <v>28</v>
      </c>
      <c r="I72" s="8" t="s">
        <v>25</v>
      </c>
      <c r="J72" s="9">
        <v>3</v>
      </c>
      <c r="K72" s="9"/>
      <c r="L72" s="9"/>
      <c r="M72" s="9"/>
      <c r="N72" s="9"/>
      <c r="O72" s="9"/>
      <c r="P72" s="9" t="s">
        <v>291</v>
      </c>
      <c r="Q72" s="9" t="s">
        <v>288</v>
      </c>
      <c r="R72" s="88"/>
      <c r="S72" s="9"/>
      <c r="T72" s="10"/>
      <c r="U72" s="10"/>
      <c r="V72" s="77"/>
      <c r="W72" s="78"/>
    </row>
    <row r="73" spans="1:23" s="11" customFormat="1" ht="15.6">
      <c r="A73" s="73" t="s">
        <v>852</v>
      </c>
      <c r="B73" s="74"/>
      <c r="C73" s="74"/>
      <c r="D73" s="75"/>
      <c r="E73" s="9" t="s">
        <v>17</v>
      </c>
      <c r="F73" s="9" t="s">
        <v>14</v>
      </c>
      <c r="G73" s="8" t="s">
        <v>22</v>
      </c>
      <c r="H73" s="8" t="s">
        <v>28</v>
      </c>
      <c r="I73" s="8" t="s">
        <v>24</v>
      </c>
      <c r="J73" s="9">
        <v>3</v>
      </c>
      <c r="K73" s="9"/>
      <c r="L73" s="9"/>
      <c r="M73" s="9"/>
      <c r="N73" s="9"/>
      <c r="O73" s="9"/>
      <c r="P73" s="9" t="s">
        <v>291</v>
      </c>
      <c r="Q73" s="9" t="s">
        <v>288</v>
      </c>
      <c r="R73" s="88"/>
      <c r="S73" s="9"/>
      <c r="T73" s="10"/>
      <c r="U73" s="10"/>
      <c r="V73" s="77"/>
      <c r="W73" s="78"/>
    </row>
    <row r="74" spans="1:23" s="11" customFormat="1" ht="15.6">
      <c r="A74" s="73" t="s">
        <v>848</v>
      </c>
      <c r="B74" s="74"/>
      <c r="C74" s="74"/>
      <c r="D74" s="75"/>
      <c r="E74" s="9" t="s">
        <v>17</v>
      </c>
      <c r="F74" s="9" t="s">
        <v>15</v>
      </c>
      <c r="G74" s="8" t="s">
        <v>22</v>
      </c>
      <c r="H74" s="8" t="s">
        <v>28</v>
      </c>
      <c r="I74" s="8" t="s">
        <v>24</v>
      </c>
      <c r="J74" s="9">
        <v>3</v>
      </c>
      <c r="K74" s="9"/>
      <c r="L74" s="9"/>
      <c r="M74" s="9"/>
      <c r="N74" s="9"/>
      <c r="O74" s="9"/>
      <c r="P74" s="9" t="s">
        <v>291</v>
      </c>
      <c r="Q74" s="9" t="s">
        <v>288</v>
      </c>
      <c r="R74" s="88"/>
      <c r="S74" s="9"/>
      <c r="T74" s="10"/>
      <c r="U74" s="10"/>
      <c r="V74" s="77"/>
      <c r="W74" s="78"/>
    </row>
    <row r="75" spans="1:23" s="11" customFormat="1" ht="15.6">
      <c r="A75" s="73" t="s">
        <v>962</v>
      </c>
      <c r="B75" s="74"/>
      <c r="C75" s="74"/>
      <c r="D75" s="75"/>
      <c r="E75" s="9" t="s">
        <v>17</v>
      </c>
      <c r="F75" s="9" t="s">
        <v>14</v>
      </c>
      <c r="G75" s="8" t="s">
        <v>19</v>
      </c>
      <c r="H75" s="8" t="s">
        <v>28</v>
      </c>
      <c r="I75" s="8" t="s">
        <v>24</v>
      </c>
      <c r="J75" s="9">
        <v>3</v>
      </c>
      <c r="K75" s="9"/>
      <c r="L75" s="9"/>
      <c r="M75" s="9"/>
      <c r="N75" s="9"/>
      <c r="O75" s="9"/>
      <c r="P75" s="9" t="s">
        <v>291</v>
      </c>
      <c r="Q75" s="9" t="s">
        <v>290</v>
      </c>
      <c r="R75" s="88"/>
      <c r="S75" s="9"/>
      <c r="T75" s="10"/>
      <c r="U75" s="10"/>
      <c r="V75" s="77"/>
      <c r="W75" s="78"/>
    </row>
    <row r="76" spans="1:23" s="11" customFormat="1" ht="15.6">
      <c r="A76" s="73" t="s">
        <v>847</v>
      </c>
      <c r="B76" s="74"/>
      <c r="C76" s="74"/>
      <c r="D76" s="75"/>
      <c r="E76" s="9" t="s">
        <v>17</v>
      </c>
      <c r="F76" s="9" t="s">
        <v>14</v>
      </c>
      <c r="G76" s="8" t="s">
        <v>19</v>
      </c>
      <c r="H76" s="8" t="s">
        <v>28</v>
      </c>
      <c r="I76" s="8" t="s">
        <v>24</v>
      </c>
      <c r="J76" s="9">
        <v>3</v>
      </c>
      <c r="K76" s="9"/>
      <c r="L76" s="9"/>
      <c r="M76" s="9"/>
      <c r="N76" s="9"/>
      <c r="O76" s="9"/>
      <c r="P76" s="9" t="s">
        <v>291</v>
      </c>
      <c r="Q76" s="9" t="s">
        <v>290</v>
      </c>
      <c r="R76" s="88"/>
      <c r="S76" s="9"/>
      <c r="T76" s="10"/>
      <c r="U76" s="10"/>
      <c r="V76" s="77"/>
      <c r="W76" s="78"/>
    </row>
    <row r="77" spans="1:23" s="11" customFormat="1" ht="15.6">
      <c r="A77" s="73" t="s">
        <v>961</v>
      </c>
      <c r="B77" s="74"/>
      <c r="C77" s="74"/>
      <c r="D77" s="75"/>
      <c r="E77" s="9" t="s">
        <v>18</v>
      </c>
      <c r="F77" s="9" t="s">
        <v>15</v>
      </c>
      <c r="G77" s="8" t="s">
        <v>19</v>
      </c>
      <c r="H77" s="8" t="s">
        <v>28</v>
      </c>
      <c r="I77" s="8" t="s">
        <v>24</v>
      </c>
      <c r="J77" s="9">
        <v>3</v>
      </c>
      <c r="K77" s="9"/>
      <c r="L77" s="9"/>
      <c r="M77" s="9"/>
      <c r="N77" s="9"/>
      <c r="O77" s="9"/>
      <c r="P77" s="9" t="s">
        <v>291</v>
      </c>
      <c r="Q77" s="9" t="s">
        <v>290</v>
      </c>
      <c r="R77" s="88"/>
      <c r="S77" s="9"/>
      <c r="T77" s="10"/>
      <c r="U77" s="10"/>
      <c r="V77" s="77"/>
      <c r="W77" s="78"/>
    </row>
    <row r="78" spans="1:23" s="11" customFormat="1" ht="15.6">
      <c r="A78" s="73" t="s">
        <v>960</v>
      </c>
      <c r="B78" s="74"/>
      <c r="C78" s="74"/>
      <c r="D78" s="75"/>
      <c r="E78" s="9" t="s">
        <v>17</v>
      </c>
      <c r="F78" s="9" t="s">
        <v>14</v>
      </c>
      <c r="G78" s="8" t="s">
        <v>19</v>
      </c>
      <c r="H78" s="8" t="s">
        <v>28</v>
      </c>
      <c r="I78" s="8" t="s">
        <v>24</v>
      </c>
      <c r="J78" s="9">
        <v>3</v>
      </c>
      <c r="K78" s="9"/>
      <c r="L78" s="9"/>
      <c r="M78" s="9"/>
      <c r="N78" s="9"/>
      <c r="O78" s="9"/>
      <c r="P78" s="9" t="s">
        <v>291</v>
      </c>
      <c r="Q78" s="9" t="s">
        <v>290</v>
      </c>
      <c r="R78" s="88"/>
      <c r="S78" s="9"/>
      <c r="T78" s="10"/>
      <c r="U78" s="10"/>
      <c r="V78" s="77"/>
      <c r="W78" s="78"/>
    </row>
    <row r="79" spans="1:23" s="11" customFormat="1" ht="15.6">
      <c r="A79" s="73" t="s">
        <v>845</v>
      </c>
      <c r="B79" s="74"/>
      <c r="C79" s="74"/>
      <c r="D79" s="75"/>
      <c r="E79" s="9" t="s">
        <v>17</v>
      </c>
      <c r="F79" s="9" t="s">
        <v>15</v>
      </c>
      <c r="G79" s="8" t="s">
        <v>19</v>
      </c>
      <c r="H79" s="8"/>
      <c r="I79" s="8" t="s">
        <v>24</v>
      </c>
      <c r="J79" s="9"/>
      <c r="K79" s="9"/>
      <c r="L79" s="9"/>
      <c r="M79" s="9"/>
      <c r="N79" s="9"/>
      <c r="O79" s="76" t="s">
        <v>28</v>
      </c>
      <c r="P79" s="9" t="s">
        <v>291</v>
      </c>
      <c r="Q79" s="9" t="s">
        <v>290</v>
      </c>
      <c r="R79" s="88"/>
      <c r="S79" s="9"/>
      <c r="T79" s="10"/>
      <c r="U79" s="10"/>
      <c r="V79" s="77"/>
      <c r="W79" s="78"/>
    </row>
    <row r="80" spans="1:23" s="11" customFormat="1" ht="15.6">
      <c r="A80" s="73" t="s">
        <v>844</v>
      </c>
      <c r="B80" s="74"/>
      <c r="C80" s="74"/>
      <c r="D80" s="75"/>
      <c r="E80" s="9" t="s">
        <v>17</v>
      </c>
      <c r="F80" s="9" t="s">
        <v>14</v>
      </c>
      <c r="G80" s="8" t="s">
        <v>19</v>
      </c>
      <c r="H80" s="8" t="s">
        <v>28</v>
      </c>
      <c r="I80" s="8" t="s">
        <v>24</v>
      </c>
      <c r="J80" s="9">
        <v>3</v>
      </c>
      <c r="K80" s="9"/>
      <c r="L80" s="9"/>
      <c r="M80" s="9"/>
      <c r="N80" s="9"/>
      <c r="O80" s="9"/>
      <c r="P80" s="9" t="s">
        <v>291</v>
      </c>
      <c r="Q80" s="9" t="s">
        <v>290</v>
      </c>
      <c r="R80" s="88"/>
      <c r="S80" s="9"/>
      <c r="T80" s="10"/>
      <c r="U80" s="10"/>
      <c r="V80" s="77"/>
      <c r="W80" s="78"/>
    </row>
    <row r="81" spans="1:23" s="11" customFormat="1" ht="15.6">
      <c r="A81" s="73" t="s">
        <v>843</v>
      </c>
      <c r="B81" s="74"/>
      <c r="C81" s="74"/>
      <c r="D81" s="75"/>
      <c r="E81" s="9" t="s">
        <v>17</v>
      </c>
      <c r="F81" s="9" t="s">
        <v>15</v>
      </c>
      <c r="G81" s="8" t="s">
        <v>19</v>
      </c>
      <c r="H81" s="8"/>
      <c r="I81" s="8" t="s">
        <v>24</v>
      </c>
      <c r="J81" s="9"/>
      <c r="K81" s="9"/>
      <c r="L81" s="9"/>
      <c r="M81" s="9"/>
      <c r="N81" s="9"/>
      <c r="O81" s="76" t="s">
        <v>28</v>
      </c>
      <c r="P81" s="9" t="s">
        <v>291</v>
      </c>
      <c r="Q81" s="9" t="s">
        <v>290</v>
      </c>
      <c r="R81" s="88"/>
      <c r="S81" s="9"/>
      <c r="T81" s="10"/>
      <c r="U81" s="10"/>
      <c r="V81" s="77"/>
      <c r="W81" s="78"/>
    </row>
    <row r="82" spans="1:23" s="11" customFormat="1" ht="15.6">
      <c r="A82" s="73" t="s">
        <v>842</v>
      </c>
      <c r="B82" s="74"/>
      <c r="C82" s="74"/>
      <c r="D82" s="75"/>
      <c r="E82" s="93" t="s">
        <v>17</v>
      </c>
      <c r="F82" s="9" t="s">
        <v>14</v>
      </c>
      <c r="G82" s="8" t="s">
        <v>19</v>
      </c>
      <c r="H82" s="8" t="s">
        <v>28</v>
      </c>
      <c r="I82" s="8" t="s">
        <v>24</v>
      </c>
      <c r="J82" s="9">
        <v>3</v>
      </c>
      <c r="K82" s="9"/>
      <c r="L82" s="9"/>
      <c r="M82" s="9"/>
      <c r="N82" s="9"/>
      <c r="O82" s="9"/>
      <c r="P82" s="9" t="s">
        <v>291</v>
      </c>
      <c r="Q82" s="9" t="s">
        <v>290</v>
      </c>
      <c r="R82" s="88"/>
      <c r="S82" s="9"/>
      <c r="T82" s="10"/>
      <c r="U82" s="10"/>
      <c r="V82" s="77"/>
      <c r="W82" s="78"/>
    </row>
    <row r="83" spans="1:23" s="11" customFormat="1" ht="27.6">
      <c r="A83" s="73" t="s">
        <v>840</v>
      </c>
      <c r="B83" s="74"/>
      <c r="C83" s="74"/>
      <c r="D83" s="75"/>
      <c r="E83" s="9" t="s">
        <v>17</v>
      </c>
      <c r="F83" s="9" t="s">
        <v>16</v>
      </c>
      <c r="G83" s="8" t="s">
        <v>19</v>
      </c>
      <c r="H83" s="8" t="s">
        <v>28</v>
      </c>
      <c r="I83" s="8" t="s">
        <v>24</v>
      </c>
      <c r="J83" s="9">
        <v>1</v>
      </c>
      <c r="K83" s="9"/>
      <c r="L83" s="9"/>
      <c r="M83" s="9"/>
      <c r="N83" s="9"/>
      <c r="O83" s="9"/>
      <c r="P83" s="9" t="s">
        <v>291</v>
      </c>
      <c r="Q83" s="9" t="s">
        <v>290</v>
      </c>
      <c r="R83" s="88" t="s">
        <v>564</v>
      </c>
      <c r="S83" s="9"/>
      <c r="T83" s="10"/>
      <c r="U83" s="10"/>
      <c r="V83" s="77"/>
      <c r="W83" s="78"/>
    </row>
    <row r="84" spans="1:23" s="11" customFormat="1" ht="15.6">
      <c r="A84" s="73" t="s">
        <v>838</v>
      </c>
      <c r="B84" s="74"/>
      <c r="C84" s="74"/>
      <c r="D84" s="75"/>
      <c r="E84" s="80" t="s">
        <v>18</v>
      </c>
      <c r="F84" s="173" t="s">
        <v>14</v>
      </c>
      <c r="G84" s="81" t="s">
        <v>19</v>
      </c>
      <c r="H84" s="81" t="s">
        <v>28</v>
      </c>
      <c r="I84" s="81" t="s">
        <v>24</v>
      </c>
      <c r="J84" s="9">
        <v>4</v>
      </c>
      <c r="K84" s="9"/>
      <c r="L84" s="9"/>
      <c r="M84" s="9"/>
      <c r="N84" s="9"/>
      <c r="O84" s="9"/>
      <c r="P84" s="9" t="s">
        <v>291</v>
      </c>
      <c r="Q84" s="9" t="s">
        <v>290</v>
      </c>
      <c r="R84" s="88"/>
      <c r="S84" s="9"/>
      <c r="T84" s="10"/>
      <c r="U84" s="10"/>
      <c r="V84" s="77"/>
      <c r="W84" s="78"/>
    </row>
    <row r="85" spans="1:23" s="11" customFormat="1" ht="15.6">
      <c r="A85" s="73" t="s">
        <v>837</v>
      </c>
      <c r="B85" s="74"/>
      <c r="C85" s="74"/>
      <c r="D85" s="75"/>
      <c r="E85" s="80" t="s">
        <v>18</v>
      </c>
      <c r="F85" s="80" t="s">
        <v>15</v>
      </c>
      <c r="G85" s="81" t="s">
        <v>19</v>
      </c>
      <c r="H85" s="81" t="s">
        <v>28</v>
      </c>
      <c r="I85" s="81" t="s">
        <v>24</v>
      </c>
      <c r="J85" s="9">
        <v>4</v>
      </c>
      <c r="K85" s="9"/>
      <c r="L85" s="9"/>
      <c r="M85" s="9"/>
      <c r="N85" s="9"/>
      <c r="O85" s="9"/>
      <c r="P85" s="9" t="s">
        <v>291</v>
      </c>
      <c r="Q85" s="9" t="s">
        <v>290</v>
      </c>
      <c r="R85" s="88"/>
      <c r="S85" s="9"/>
      <c r="T85" s="10"/>
      <c r="U85" s="10"/>
      <c r="V85" s="77"/>
      <c r="W85" s="78"/>
    </row>
    <row r="86" spans="1:23" s="11" customFormat="1" ht="15.6">
      <c r="A86" s="73" t="s">
        <v>836</v>
      </c>
      <c r="B86" s="74"/>
      <c r="C86" s="74"/>
      <c r="D86" s="75"/>
      <c r="E86" s="9" t="s">
        <v>17</v>
      </c>
      <c r="F86" s="9" t="s">
        <v>14</v>
      </c>
      <c r="G86" s="81" t="s">
        <v>19</v>
      </c>
      <c r="H86" s="81" t="s">
        <v>28</v>
      </c>
      <c r="I86" s="81" t="s">
        <v>24</v>
      </c>
      <c r="J86" s="9">
        <v>4</v>
      </c>
      <c r="K86" s="9"/>
      <c r="L86" s="9"/>
      <c r="M86" s="9"/>
      <c r="N86" s="9"/>
      <c r="O86" s="9"/>
      <c r="P86" s="9" t="s">
        <v>291</v>
      </c>
      <c r="Q86" s="9" t="s">
        <v>290</v>
      </c>
      <c r="R86" s="88"/>
      <c r="S86" s="9"/>
      <c r="T86" s="10"/>
      <c r="U86" s="10"/>
      <c r="V86" s="77"/>
      <c r="W86" s="78"/>
    </row>
    <row r="87" spans="1:23" s="11" customFormat="1" ht="15.6">
      <c r="A87" s="73" t="s">
        <v>834</v>
      </c>
      <c r="B87" s="74"/>
      <c r="C87" s="74"/>
      <c r="D87" s="75"/>
      <c r="E87" s="9" t="s">
        <v>18</v>
      </c>
      <c r="F87" s="9" t="s">
        <v>15</v>
      </c>
      <c r="G87" s="81" t="s">
        <v>19</v>
      </c>
      <c r="H87" s="81" t="s">
        <v>28</v>
      </c>
      <c r="I87" s="81" t="s">
        <v>24</v>
      </c>
      <c r="J87" s="9">
        <v>4</v>
      </c>
      <c r="K87" s="9"/>
      <c r="L87" s="9"/>
      <c r="M87" s="9"/>
      <c r="N87" s="9"/>
      <c r="O87" s="9"/>
      <c r="P87" s="9" t="s">
        <v>291</v>
      </c>
      <c r="Q87" s="9" t="s">
        <v>290</v>
      </c>
      <c r="R87" s="88"/>
      <c r="S87" s="9"/>
      <c r="T87" s="10"/>
      <c r="U87" s="10"/>
      <c r="V87" s="77"/>
      <c r="W87" s="78"/>
    </row>
    <row r="88" spans="1:23" s="11" customFormat="1" ht="15.6">
      <c r="A88" s="73" t="s">
        <v>832</v>
      </c>
      <c r="B88" s="74"/>
      <c r="C88" s="74"/>
      <c r="D88" s="75"/>
      <c r="E88" s="9" t="s">
        <v>17</v>
      </c>
      <c r="F88" s="9" t="s">
        <v>14</v>
      </c>
      <c r="G88" s="8" t="s">
        <v>19</v>
      </c>
      <c r="H88" s="81" t="s">
        <v>28</v>
      </c>
      <c r="I88" s="81" t="s">
        <v>24</v>
      </c>
      <c r="J88" s="9">
        <v>4</v>
      </c>
      <c r="K88" s="9"/>
      <c r="L88" s="9"/>
      <c r="M88" s="9"/>
      <c r="N88" s="9"/>
      <c r="O88" s="9"/>
      <c r="P88" s="9" t="s">
        <v>291</v>
      </c>
      <c r="Q88" s="9" t="s">
        <v>290</v>
      </c>
      <c r="R88" s="88"/>
      <c r="S88" s="9"/>
      <c r="T88" s="10"/>
      <c r="U88" s="10"/>
      <c r="V88" s="77"/>
      <c r="W88" s="78"/>
    </row>
    <row r="89" spans="1:23" s="11" customFormat="1" ht="15.6">
      <c r="A89" s="73" t="s">
        <v>830</v>
      </c>
      <c r="B89" s="74"/>
      <c r="C89" s="74"/>
      <c r="D89" s="75"/>
      <c r="E89" s="9" t="s">
        <v>18</v>
      </c>
      <c r="F89" s="9" t="s">
        <v>15</v>
      </c>
      <c r="G89" s="8" t="s">
        <v>19</v>
      </c>
      <c r="H89" s="81" t="s">
        <v>28</v>
      </c>
      <c r="I89" s="81" t="s">
        <v>24</v>
      </c>
      <c r="J89" s="9">
        <v>2</v>
      </c>
      <c r="K89" s="9"/>
      <c r="L89" s="9"/>
      <c r="M89" s="9"/>
      <c r="N89" s="9"/>
      <c r="O89" s="9"/>
      <c r="P89" s="9" t="s">
        <v>291</v>
      </c>
      <c r="Q89" s="9" t="s">
        <v>290</v>
      </c>
      <c r="R89" s="88"/>
      <c r="S89" s="9"/>
      <c r="T89" s="10"/>
      <c r="U89" s="10"/>
      <c r="V89" s="77"/>
      <c r="W89" s="78"/>
    </row>
    <row r="90" spans="1:23" s="11" customFormat="1" ht="41.4">
      <c r="A90" s="73" t="s">
        <v>829</v>
      </c>
      <c r="B90" s="74"/>
      <c r="C90" s="74"/>
      <c r="D90" s="75"/>
      <c r="E90" s="9" t="s">
        <v>18</v>
      </c>
      <c r="F90" s="9" t="s">
        <v>15</v>
      </c>
      <c r="G90" s="8" t="s">
        <v>19</v>
      </c>
      <c r="H90" s="8"/>
      <c r="I90" s="8" t="s">
        <v>24</v>
      </c>
      <c r="J90" s="9"/>
      <c r="K90" s="9"/>
      <c r="L90" s="9"/>
      <c r="M90" s="9"/>
      <c r="N90" s="9"/>
      <c r="O90" s="76" t="s">
        <v>28</v>
      </c>
      <c r="P90" s="9" t="s">
        <v>291</v>
      </c>
      <c r="Q90" s="9" t="s">
        <v>290</v>
      </c>
      <c r="R90" s="88" t="s">
        <v>565</v>
      </c>
      <c r="S90" s="9"/>
      <c r="T90" s="10"/>
      <c r="U90" s="10"/>
      <c r="V90" s="77"/>
      <c r="W90" s="78"/>
    </row>
    <row r="91" spans="1:23" s="11" customFormat="1" ht="15.6">
      <c r="A91" s="73" t="s">
        <v>824</v>
      </c>
      <c r="B91" s="74"/>
      <c r="C91" s="74"/>
      <c r="D91" s="75"/>
      <c r="E91" s="9" t="s">
        <v>17</v>
      </c>
      <c r="F91" s="9" t="s">
        <v>14</v>
      </c>
      <c r="G91" s="8" t="s">
        <v>19</v>
      </c>
      <c r="H91" s="81" t="s">
        <v>28</v>
      </c>
      <c r="I91" s="81" t="s">
        <v>24</v>
      </c>
      <c r="J91" s="9">
        <v>4</v>
      </c>
      <c r="K91" s="9"/>
      <c r="L91" s="9"/>
      <c r="M91" s="9"/>
      <c r="N91" s="9"/>
      <c r="O91" s="9"/>
      <c r="P91" s="9" t="s">
        <v>291</v>
      </c>
      <c r="Q91" s="9" t="s">
        <v>290</v>
      </c>
      <c r="R91" s="88"/>
      <c r="S91" s="9"/>
      <c r="T91" s="10"/>
      <c r="U91" s="10"/>
      <c r="V91" s="77"/>
      <c r="W91" s="78"/>
    </row>
    <row r="92" spans="1:23" s="11" customFormat="1" ht="15.6">
      <c r="A92" s="73" t="s">
        <v>823</v>
      </c>
      <c r="B92" s="74"/>
      <c r="C92" s="74"/>
      <c r="D92" s="75"/>
      <c r="E92" s="9" t="s">
        <v>17</v>
      </c>
      <c r="F92" s="9" t="s">
        <v>16</v>
      </c>
      <c r="G92" s="8" t="s">
        <v>20</v>
      </c>
      <c r="H92" s="8" t="s">
        <v>304</v>
      </c>
      <c r="I92" s="8" t="s">
        <v>24</v>
      </c>
      <c r="J92" s="9">
        <v>4</v>
      </c>
      <c r="K92" s="9"/>
      <c r="L92" s="9"/>
      <c r="M92" s="9"/>
      <c r="N92" s="9"/>
      <c r="O92" s="9"/>
      <c r="P92" s="9" t="s">
        <v>291</v>
      </c>
      <c r="Q92" s="9" t="s">
        <v>290</v>
      </c>
      <c r="R92" s="88"/>
      <c r="S92" s="9"/>
      <c r="T92" s="10"/>
      <c r="U92" s="10"/>
      <c r="V92" s="77"/>
      <c r="W92" s="78"/>
    </row>
    <row r="93" spans="1:23" s="11" customFormat="1" ht="15.6">
      <c r="A93" s="73" t="s">
        <v>822</v>
      </c>
      <c r="B93" s="74"/>
      <c r="C93" s="74"/>
      <c r="D93" s="75"/>
      <c r="E93" s="9" t="s">
        <v>17</v>
      </c>
      <c r="F93" s="9" t="s">
        <v>14</v>
      </c>
      <c r="G93" s="8" t="s">
        <v>20</v>
      </c>
      <c r="H93" s="8" t="s">
        <v>29</v>
      </c>
      <c r="I93" s="8" t="s">
        <v>24</v>
      </c>
      <c r="J93" s="9">
        <v>4</v>
      </c>
      <c r="K93" s="9"/>
      <c r="L93" s="9"/>
      <c r="M93" s="9"/>
      <c r="N93" s="9"/>
      <c r="O93" s="9"/>
      <c r="P93" s="9" t="s">
        <v>291</v>
      </c>
      <c r="Q93" s="9" t="s">
        <v>290</v>
      </c>
      <c r="R93" s="88"/>
      <c r="S93" s="9"/>
      <c r="T93" s="10"/>
      <c r="U93" s="10"/>
      <c r="V93" s="77"/>
      <c r="W93" s="78"/>
    </row>
    <row r="94" spans="1:23" s="11" customFormat="1" ht="15.6">
      <c r="A94" s="73" t="s">
        <v>821</v>
      </c>
      <c r="B94" s="74"/>
      <c r="C94" s="74"/>
      <c r="D94" s="75"/>
      <c r="E94" s="9" t="s">
        <v>17</v>
      </c>
      <c r="F94" s="9" t="s">
        <v>14</v>
      </c>
      <c r="G94" s="8" t="s">
        <v>19</v>
      </c>
      <c r="H94" s="8" t="s">
        <v>28</v>
      </c>
      <c r="I94" s="8" t="s">
        <v>24</v>
      </c>
      <c r="J94" s="9">
        <v>4</v>
      </c>
      <c r="K94" s="9"/>
      <c r="L94" s="9"/>
      <c r="M94" s="9"/>
      <c r="N94" s="9"/>
      <c r="O94" s="9"/>
      <c r="P94" s="9" t="s">
        <v>291</v>
      </c>
      <c r="Q94" s="9" t="s">
        <v>290</v>
      </c>
      <c r="R94" s="88"/>
      <c r="S94" s="9"/>
      <c r="T94" s="10"/>
      <c r="U94" s="10"/>
      <c r="V94" s="77"/>
      <c r="W94" s="78"/>
    </row>
    <row r="95" spans="1:23" s="11" customFormat="1" ht="15.6">
      <c r="A95" s="73" t="s">
        <v>820</v>
      </c>
      <c r="B95" s="74"/>
      <c r="C95" s="74"/>
      <c r="D95" s="75"/>
      <c r="E95" s="9" t="s">
        <v>18</v>
      </c>
      <c r="F95" s="9" t="s">
        <v>15</v>
      </c>
      <c r="G95" s="8" t="s">
        <v>20</v>
      </c>
      <c r="H95" s="8" t="s">
        <v>29</v>
      </c>
      <c r="I95" s="8" t="s">
        <v>24</v>
      </c>
      <c r="J95" s="9">
        <v>4</v>
      </c>
      <c r="K95" s="9"/>
      <c r="L95" s="9"/>
      <c r="M95" s="9"/>
      <c r="N95" s="9"/>
      <c r="O95" s="9"/>
      <c r="P95" s="9" t="s">
        <v>291</v>
      </c>
      <c r="Q95" s="9" t="s">
        <v>290</v>
      </c>
      <c r="R95" s="88"/>
      <c r="S95" s="9"/>
      <c r="T95" s="10"/>
      <c r="U95" s="10"/>
      <c r="V95" s="77"/>
      <c r="W95" s="78"/>
    </row>
    <row r="96" spans="1:23" s="11" customFormat="1" ht="27.6">
      <c r="A96" s="73" t="s">
        <v>819</v>
      </c>
      <c r="B96" s="74"/>
      <c r="C96" s="74"/>
      <c r="D96" s="75"/>
      <c r="E96" s="9" t="s">
        <v>17</v>
      </c>
      <c r="F96" s="9" t="s">
        <v>14</v>
      </c>
      <c r="G96" s="8" t="s">
        <v>20</v>
      </c>
      <c r="H96" s="8"/>
      <c r="I96" s="8" t="s">
        <v>24</v>
      </c>
      <c r="J96" s="9"/>
      <c r="K96" s="9"/>
      <c r="L96" s="9"/>
      <c r="M96" s="9"/>
      <c r="N96" s="9"/>
      <c r="O96" s="76" t="s">
        <v>29</v>
      </c>
      <c r="P96" s="9" t="s">
        <v>291</v>
      </c>
      <c r="Q96" s="9" t="s">
        <v>290</v>
      </c>
      <c r="R96" s="88" t="s">
        <v>566</v>
      </c>
      <c r="S96" s="9"/>
      <c r="T96" s="10"/>
      <c r="U96" s="10"/>
      <c r="V96" s="77"/>
      <c r="W96" s="78"/>
    </row>
    <row r="97" spans="1:23" s="11" customFormat="1" ht="41.4">
      <c r="A97" s="73" t="s">
        <v>818</v>
      </c>
      <c r="B97" s="74"/>
      <c r="C97" s="74"/>
      <c r="D97" s="75"/>
      <c r="E97" s="9"/>
      <c r="F97" s="9" t="s">
        <v>15</v>
      </c>
      <c r="G97" s="8" t="s">
        <v>20</v>
      </c>
      <c r="H97" s="8"/>
      <c r="I97" s="8" t="s">
        <v>24</v>
      </c>
      <c r="J97" s="9"/>
      <c r="K97" s="9"/>
      <c r="L97" s="9"/>
      <c r="M97" s="9"/>
      <c r="N97" s="9"/>
      <c r="O97" s="76" t="s">
        <v>29</v>
      </c>
      <c r="P97" s="9" t="s">
        <v>291</v>
      </c>
      <c r="Q97" s="9" t="s">
        <v>290</v>
      </c>
      <c r="R97" s="88" t="s">
        <v>567</v>
      </c>
      <c r="S97" s="9"/>
      <c r="T97" s="10"/>
      <c r="U97" s="10"/>
      <c r="V97" s="77"/>
      <c r="W97" s="78"/>
    </row>
    <row r="98" spans="1:23" s="11" customFormat="1" ht="55.2">
      <c r="A98" s="73" t="s">
        <v>955</v>
      </c>
      <c r="B98" s="74"/>
      <c r="C98" s="74"/>
      <c r="D98" s="75"/>
      <c r="E98" s="9" t="s">
        <v>17</v>
      </c>
      <c r="F98" s="9" t="s">
        <v>14</v>
      </c>
      <c r="G98" s="8" t="s">
        <v>20</v>
      </c>
      <c r="H98" s="8" t="s">
        <v>29</v>
      </c>
      <c r="I98" s="8" t="s">
        <v>24</v>
      </c>
      <c r="J98" s="9">
        <v>2</v>
      </c>
      <c r="K98" s="9"/>
      <c r="L98" s="9"/>
      <c r="M98" s="9"/>
      <c r="N98" s="9"/>
      <c r="O98" s="9"/>
      <c r="P98" s="9" t="s">
        <v>291</v>
      </c>
      <c r="Q98" s="9" t="s">
        <v>290</v>
      </c>
      <c r="R98" s="88" t="s">
        <v>568</v>
      </c>
      <c r="S98" s="9"/>
      <c r="T98" s="10"/>
      <c r="U98" s="10"/>
      <c r="V98" s="77"/>
      <c r="W98" s="78"/>
    </row>
    <row r="99" spans="1:23" s="11" customFormat="1" ht="15.6">
      <c r="A99" s="73" t="s">
        <v>954</v>
      </c>
      <c r="B99" s="74"/>
      <c r="C99" s="74"/>
      <c r="D99" s="75"/>
      <c r="E99" s="9" t="s">
        <v>18</v>
      </c>
      <c r="F99" s="9" t="s">
        <v>15</v>
      </c>
      <c r="G99" s="8" t="s">
        <v>19</v>
      </c>
      <c r="H99" s="8" t="s">
        <v>28</v>
      </c>
      <c r="I99" s="8" t="s">
        <v>24</v>
      </c>
      <c r="J99" s="9">
        <v>1</v>
      </c>
      <c r="K99" s="9"/>
      <c r="L99" s="9"/>
      <c r="M99" s="9"/>
      <c r="N99" s="9"/>
      <c r="O99" s="9"/>
      <c r="P99" s="9" t="s">
        <v>291</v>
      </c>
      <c r="Q99" s="9" t="s">
        <v>290</v>
      </c>
      <c r="R99" s="88" t="s">
        <v>545</v>
      </c>
      <c r="S99" s="9"/>
      <c r="T99" s="10"/>
      <c r="U99" s="10"/>
      <c r="V99" s="77"/>
      <c r="W99" s="78"/>
    </row>
    <row r="100" spans="1:23" s="11" customFormat="1" ht="15.6">
      <c r="A100" s="73" t="s">
        <v>953</v>
      </c>
      <c r="B100" s="74"/>
      <c r="C100" s="74"/>
      <c r="D100" s="75"/>
      <c r="E100" s="9" t="s">
        <v>18</v>
      </c>
      <c r="F100" s="9" t="s">
        <v>15</v>
      </c>
      <c r="G100" s="8" t="s">
        <v>20</v>
      </c>
      <c r="H100" s="8" t="s">
        <v>29</v>
      </c>
      <c r="I100" s="8" t="s">
        <v>24</v>
      </c>
      <c r="J100" s="9">
        <v>3</v>
      </c>
      <c r="K100" s="9"/>
      <c r="L100" s="9"/>
      <c r="M100" s="9"/>
      <c r="N100" s="9"/>
      <c r="O100" s="9"/>
      <c r="P100" s="9" t="s">
        <v>291</v>
      </c>
      <c r="Q100" s="9" t="s">
        <v>290</v>
      </c>
      <c r="R100" s="88"/>
      <c r="S100" s="9"/>
      <c r="T100" s="10"/>
      <c r="U100" s="10"/>
      <c r="V100" s="77"/>
      <c r="W100" s="78"/>
    </row>
    <row r="101" spans="1:23" s="11" customFormat="1" ht="15.6">
      <c r="A101" s="73" t="s">
        <v>952</v>
      </c>
      <c r="B101" s="74"/>
      <c r="C101" s="74"/>
      <c r="D101" s="75"/>
      <c r="E101" s="9" t="s">
        <v>17</v>
      </c>
      <c r="F101" s="9" t="s">
        <v>14</v>
      </c>
      <c r="G101" s="8" t="s">
        <v>19</v>
      </c>
      <c r="H101" s="8" t="s">
        <v>28</v>
      </c>
      <c r="I101" s="8" t="s">
        <v>24</v>
      </c>
      <c r="J101" s="9">
        <v>3</v>
      </c>
      <c r="K101" s="9"/>
      <c r="L101" s="9"/>
      <c r="M101" s="9"/>
      <c r="N101" s="9"/>
      <c r="O101" s="9"/>
      <c r="P101" s="9" t="s">
        <v>291</v>
      </c>
      <c r="Q101" s="9" t="s">
        <v>290</v>
      </c>
      <c r="R101" s="88"/>
      <c r="S101" s="9"/>
      <c r="T101" s="10"/>
      <c r="U101" s="10"/>
      <c r="V101" s="77"/>
      <c r="W101" s="78"/>
    </row>
    <row r="102" spans="1:23" s="11" customFormat="1" ht="41.4">
      <c r="A102" s="73" t="s">
        <v>996</v>
      </c>
      <c r="B102" s="74"/>
      <c r="C102" s="74"/>
      <c r="D102" s="75"/>
      <c r="E102" s="9" t="s">
        <v>17</v>
      </c>
      <c r="F102" s="9" t="s">
        <v>14</v>
      </c>
      <c r="G102" s="8" t="s">
        <v>19</v>
      </c>
      <c r="H102" s="8"/>
      <c r="I102" s="8" t="s">
        <v>25</v>
      </c>
      <c r="J102" s="9"/>
      <c r="K102" s="9"/>
      <c r="L102" s="9"/>
      <c r="M102" s="9"/>
      <c r="N102" s="9"/>
      <c r="O102" s="76" t="s">
        <v>28</v>
      </c>
      <c r="P102" s="9" t="s">
        <v>291</v>
      </c>
      <c r="Q102" s="9" t="s">
        <v>290</v>
      </c>
      <c r="R102" s="88" t="s">
        <v>569</v>
      </c>
      <c r="S102" s="9"/>
      <c r="T102" s="10"/>
      <c r="U102" s="10"/>
      <c r="V102" s="77"/>
      <c r="W102" s="78"/>
    </row>
    <row r="103" spans="1:23" s="11" customFormat="1" ht="124.2">
      <c r="A103" s="73" t="s">
        <v>951</v>
      </c>
      <c r="B103" s="74"/>
      <c r="C103" s="74"/>
      <c r="D103" s="75"/>
      <c r="E103" s="9" t="s">
        <v>18</v>
      </c>
      <c r="F103" s="9" t="s">
        <v>14</v>
      </c>
      <c r="G103" s="8" t="s">
        <v>19</v>
      </c>
      <c r="H103" s="8" t="s">
        <v>28</v>
      </c>
      <c r="I103" s="8" t="s">
        <v>25</v>
      </c>
      <c r="J103" s="9">
        <v>2</v>
      </c>
      <c r="K103" s="9"/>
      <c r="L103" s="9"/>
      <c r="M103" s="9"/>
      <c r="N103" s="9"/>
      <c r="O103" s="9"/>
      <c r="P103" s="9" t="s">
        <v>291</v>
      </c>
      <c r="Q103" s="9" t="s">
        <v>290</v>
      </c>
      <c r="R103" s="88" t="s">
        <v>1279</v>
      </c>
      <c r="S103" s="9"/>
      <c r="T103" s="10"/>
      <c r="U103" s="10"/>
      <c r="V103" s="77"/>
      <c r="W103" s="78"/>
    </row>
    <row r="104" spans="1:23" s="11" customFormat="1" ht="27.6">
      <c r="A104" s="73" t="s">
        <v>950</v>
      </c>
      <c r="B104" s="74"/>
      <c r="C104" s="74"/>
      <c r="D104" s="75"/>
      <c r="E104" s="9" t="s">
        <v>18</v>
      </c>
      <c r="F104" s="9" t="s">
        <v>15</v>
      </c>
      <c r="G104" s="8" t="s">
        <v>19</v>
      </c>
      <c r="H104" s="8" t="s">
        <v>28</v>
      </c>
      <c r="I104" s="8" t="s">
        <v>26</v>
      </c>
      <c r="J104" s="9">
        <v>1</v>
      </c>
      <c r="K104" s="9"/>
      <c r="L104" s="9"/>
      <c r="M104" s="9"/>
      <c r="N104" s="9"/>
      <c r="O104" s="9"/>
      <c r="P104" s="9" t="s">
        <v>286</v>
      </c>
      <c r="Q104" s="9" t="s">
        <v>290</v>
      </c>
      <c r="R104" s="88" t="s">
        <v>570</v>
      </c>
      <c r="S104" s="9"/>
      <c r="T104" s="10"/>
      <c r="U104" s="10"/>
      <c r="V104" s="77"/>
      <c r="W104" s="78"/>
    </row>
    <row r="105" spans="1:23" s="11" customFormat="1" ht="15.6">
      <c r="A105" s="73" t="s">
        <v>949</v>
      </c>
      <c r="B105" s="74"/>
      <c r="C105" s="74"/>
      <c r="D105" s="75"/>
      <c r="E105" s="9" t="s">
        <v>18</v>
      </c>
      <c r="F105" s="9" t="s">
        <v>15</v>
      </c>
      <c r="G105" s="8" t="s">
        <v>19</v>
      </c>
      <c r="H105" s="8" t="s">
        <v>28</v>
      </c>
      <c r="I105" s="8" t="s">
        <v>26</v>
      </c>
      <c r="J105" s="9">
        <v>2</v>
      </c>
      <c r="K105" s="9"/>
      <c r="L105" s="9"/>
      <c r="M105" s="9"/>
      <c r="N105" s="9"/>
      <c r="O105" s="9"/>
      <c r="P105" s="9" t="s">
        <v>286</v>
      </c>
      <c r="Q105" s="9" t="s">
        <v>290</v>
      </c>
      <c r="R105" s="88"/>
      <c r="S105" s="9"/>
      <c r="T105" s="10"/>
      <c r="U105" s="10"/>
      <c r="V105" s="77"/>
      <c r="W105" s="78"/>
    </row>
    <row r="106" spans="1:23" s="11" customFormat="1" ht="15.6">
      <c r="A106" s="73" t="s">
        <v>948</v>
      </c>
      <c r="B106" s="74"/>
      <c r="C106" s="74"/>
      <c r="D106" s="75"/>
      <c r="E106" s="9" t="s">
        <v>17</v>
      </c>
      <c r="F106" s="9" t="s">
        <v>14</v>
      </c>
      <c r="G106" s="8" t="s">
        <v>19</v>
      </c>
      <c r="H106" s="8" t="s">
        <v>28</v>
      </c>
      <c r="I106" s="8" t="s">
        <v>24</v>
      </c>
      <c r="J106" s="9">
        <v>3</v>
      </c>
      <c r="K106" s="9"/>
      <c r="L106" s="9"/>
      <c r="M106" s="9"/>
      <c r="N106" s="9"/>
      <c r="O106" s="9"/>
      <c r="P106" s="9" t="s">
        <v>286</v>
      </c>
      <c r="Q106" s="9" t="s">
        <v>290</v>
      </c>
      <c r="R106" s="88"/>
      <c r="S106" s="9"/>
      <c r="T106" s="10"/>
      <c r="U106" s="10"/>
      <c r="V106" s="77"/>
      <c r="W106" s="78"/>
    </row>
    <row r="107" spans="1:23" s="11" customFormat="1" ht="15.6">
      <c r="A107" s="73" t="s">
        <v>946</v>
      </c>
      <c r="B107" s="74"/>
      <c r="C107" s="74"/>
      <c r="D107" s="75"/>
      <c r="E107" s="9" t="s">
        <v>18</v>
      </c>
      <c r="F107" s="9" t="s">
        <v>14</v>
      </c>
      <c r="G107" s="8" t="s">
        <v>19</v>
      </c>
      <c r="H107" s="8" t="s">
        <v>28</v>
      </c>
      <c r="I107" s="8" t="s">
        <v>26</v>
      </c>
      <c r="J107" s="9">
        <v>1</v>
      </c>
      <c r="K107" s="9"/>
      <c r="L107" s="9"/>
      <c r="M107" s="9"/>
      <c r="N107" s="9"/>
      <c r="O107" s="9"/>
      <c r="P107" s="9" t="s">
        <v>286</v>
      </c>
      <c r="Q107" s="9" t="s">
        <v>290</v>
      </c>
      <c r="R107" s="88"/>
      <c r="S107" s="9"/>
      <c r="T107" s="10"/>
      <c r="U107" s="10"/>
      <c r="V107" s="77"/>
      <c r="W107" s="78"/>
    </row>
    <row r="108" spans="1:23" s="11" customFormat="1" ht="15.6">
      <c r="A108" s="73" t="s">
        <v>945</v>
      </c>
      <c r="B108" s="74"/>
      <c r="C108" s="74"/>
      <c r="D108" s="75"/>
      <c r="E108" s="9" t="s">
        <v>17</v>
      </c>
      <c r="F108" s="9" t="s">
        <v>14</v>
      </c>
      <c r="G108" s="8" t="s">
        <v>19</v>
      </c>
      <c r="H108" s="8" t="s">
        <v>28</v>
      </c>
      <c r="I108" s="8" t="s">
        <v>25</v>
      </c>
      <c r="J108" s="9">
        <v>3</v>
      </c>
      <c r="K108" s="9"/>
      <c r="L108" s="9"/>
      <c r="M108" s="9"/>
      <c r="N108" s="9"/>
      <c r="O108" s="9"/>
      <c r="P108" s="9" t="s">
        <v>286</v>
      </c>
      <c r="Q108" s="9" t="s">
        <v>290</v>
      </c>
      <c r="R108" s="88"/>
      <c r="S108" s="9"/>
      <c r="T108" s="10"/>
      <c r="U108" s="10"/>
      <c r="V108" s="77"/>
      <c r="W108" s="78"/>
    </row>
    <row r="109" spans="1:23" s="11" customFormat="1" ht="15.6">
      <c r="A109" s="73" t="s">
        <v>944</v>
      </c>
      <c r="B109" s="74"/>
      <c r="C109" s="74"/>
      <c r="D109" s="75"/>
      <c r="E109" s="9" t="s">
        <v>17</v>
      </c>
      <c r="F109" s="9" t="s">
        <v>15</v>
      </c>
      <c r="G109" s="8" t="s">
        <v>19</v>
      </c>
      <c r="H109" s="8" t="s">
        <v>28</v>
      </c>
      <c r="I109" s="8" t="s">
        <v>24</v>
      </c>
      <c r="J109" s="9">
        <v>3</v>
      </c>
      <c r="K109" s="9"/>
      <c r="L109" s="9"/>
      <c r="M109" s="9"/>
      <c r="N109" s="9"/>
      <c r="O109" s="9"/>
      <c r="P109" s="9" t="s">
        <v>286</v>
      </c>
      <c r="Q109" s="9" t="s">
        <v>290</v>
      </c>
      <c r="R109" s="88"/>
      <c r="S109" s="9"/>
      <c r="T109" s="10"/>
      <c r="U109" s="10"/>
      <c r="V109" s="77"/>
      <c r="W109" s="78"/>
    </row>
    <row r="110" spans="1:23" s="11" customFormat="1" ht="15.6">
      <c r="A110" s="73" t="s">
        <v>943</v>
      </c>
      <c r="B110" s="74"/>
      <c r="C110" s="74"/>
      <c r="D110" s="75"/>
      <c r="E110" s="9" t="s">
        <v>17</v>
      </c>
      <c r="F110" s="9" t="s">
        <v>14</v>
      </c>
      <c r="G110" s="8" t="s">
        <v>19</v>
      </c>
      <c r="H110" s="8" t="s">
        <v>28</v>
      </c>
      <c r="I110" s="8" t="s">
        <v>24</v>
      </c>
      <c r="J110" s="9">
        <v>3</v>
      </c>
      <c r="K110" s="9"/>
      <c r="L110" s="9"/>
      <c r="M110" s="9"/>
      <c r="N110" s="9"/>
      <c r="O110" s="9"/>
      <c r="P110" s="9" t="s">
        <v>286</v>
      </c>
      <c r="Q110" s="9" t="s">
        <v>290</v>
      </c>
      <c r="R110" s="88"/>
      <c r="S110" s="9"/>
      <c r="T110" s="10"/>
      <c r="U110" s="10"/>
      <c r="V110" s="77"/>
      <c r="W110" s="78"/>
    </row>
    <row r="111" spans="1:23" s="11" customFormat="1" ht="15.6">
      <c r="A111" s="73" t="s">
        <v>942</v>
      </c>
      <c r="B111" s="74"/>
      <c r="C111" s="74"/>
      <c r="D111" s="75"/>
      <c r="E111" s="9" t="s">
        <v>17</v>
      </c>
      <c r="F111" s="9" t="s">
        <v>14</v>
      </c>
      <c r="G111" s="8" t="s">
        <v>19</v>
      </c>
      <c r="H111" s="8" t="s">
        <v>28</v>
      </c>
      <c r="I111" s="8" t="s">
        <v>24</v>
      </c>
      <c r="J111" s="9">
        <v>3</v>
      </c>
      <c r="K111" s="9"/>
      <c r="L111" s="9"/>
      <c r="M111" s="9"/>
      <c r="N111" s="9"/>
      <c r="O111" s="9"/>
      <c r="P111" s="9" t="s">
        <v>286</v>
      </c>
      <c r="Q111" s="9" t="s">
        <v>290</v>
      </c>
      <c r="R111" s="88"/>
      <c r="S111" s="9"/>
      <c r="T111" s="10"/>
      <c r="U111" s="10"/>
      <c r="V111" s="77"/>
      <c r="W111" s="78"/>
    </row>
    <row r="112" spans="1:23" s="11" customFormat="1" ht="15.6">
      <c r="A112" s="73" t="s">
        <v>941</v>
      </c>
      <c r="B112" s="74"/>
      <c r="C112" s="74"/>
      <c r="D112" s="75"/>
      <c r="E112" s="9" t="s">
        <v>18</v>
      </c>
      <c r="F112" s="9" t="s">
        <v>15</v>
      </c>
      <c r="G112" s="8" t="s">
        <v>19</v>
      </c>
      <c r="H112" s="8" t="s">
        <v>28</v>
      </c>
      <c r="I112" s="8" t="s">
        <v>24</v>
      </c>
      <c r="J112" s="9">
        <v>3</v>
      </c>
      <c r="K112" s="9"/>
      <c r="L112" s="9"/>
      <c r="M112" s="9"/>
      <c r="N112" s="9"/>
      <c r="O112" s="9"/>
      <c r="P112" s="9" t="s">
        <v>286</v>
      </c>
      <c r="Q112" s="9" t="s">
        <v>290</v>
      </c>
      <c r="R112" s="88"/>
      <c r="S112" s="9"/>
      <c r="T112" s="10"/>
      <c r="U112" s="10"/>
      <c r="V112" s="77"/>
      <c r="W112" s="78"/>
    </row>
    <row r="113" spans="1:23" s="11" customFormat="1" ht="15.6">
      <c r="A113" s="73" t="s">
        <v>940</v>
      </c>
      <c r="B113" s="74"/>
      <c r="C113" s="74"/>
      <c r="D113" s="75"/>
      <c r="E113" s="9" t="s">
        <v>18</v>
      </c>
      <c r="F113" s="9" t="s">
        <v>14</v>
      </c>
      <c r="G113" s="8" t="s">
        <v>19</v>
      </c>
      <c r="H113" s="8" t="s">
        <v>28</v>
      </c>
      <c r="I113" s="8" t="s">
        <v>24</v>
      </c>
      <c r="J113" s="9">
        <v>3</v>
      </c>
      <c r="K113" s="9"/>
      <c r="L113" s="9"/>
      <c r="M113" s="9"/>
      <c r="N113" s="9"/>
      <c r="O113" s="9"/>
      <c r="P113" s="9" t="s">
        <v>286</v>
      </c>
      <c r="Q113" s="9" t="s">
        <v>290</v>
      </c>
      <c r="R113" s="88"/>
      <c r="S113" s="9"/>
      <c r="T113" s="10"/>
      <c r="U113" s="10"/>
      <c r="V113" s="77"/>
      <c r="W113" s="78"/>
    </row>
    <row r="114" spans="1:23" s="11" customFormat="1" ht="15.6">
      <c r="A114" s="73" t="s">
        <v>939</v>
      </c>
      <c r="B114" s="74"/>
      <c r="C114" s="74"/>
      <c r="D114" s="75"/>
      <c r="E114" s="9" t="s">
        <v>18</v>
      </c>
      <c r="F114" s="9" t="s">
        <v>14</v>
      </c>
      <c r="G114" s="8" t="s">
        <v>19</v>
      </c>
      <c r="H114" s="8" t="s">
        <v>28</v>
      </c>
      <c r="I114" s="8" t="s">
        <v>24</v>
      </c>
      <c r="J114" s="9">
        <v>3</v>
      </c>
      <c r="K114" s="9"/>
      <c r="L114" s="9"/>
      <c r="M114" s="9"/>
      <c r="N114" s="9"/>
      <c r="O114" s="9"/>
      <c r="P114" s="9" t="s">
        <v>286</v>
      </c>
      <c r="Q114" s="9" t="s">
        <v>290</v>
      </c>
      <c r="R114" s="88"/>
      <c r="S114" s="9"/>
      <c r="T114" s="10"/>
      <c r="U114" s="10"/>
      <c r="V114" s="77"/>
      <c r="W114" s="78"/>
    </row>
    <row r="115" spans="1:23" s="11" customFormat="1" ht="15.6">
      <c r="A115" s="73" t="s">
        <v>937</v>
      </c>
      <c r="B115" s="74"/>
      <c r="C115" s="74"/>
      <c r="D115" s="75"/>
      <c r="E115" s="9" t="s">
        <v>18</v>
      </c>
      <c r="F115" s="9" t="s">
        <v>15</v>
      </c>
      <c r="G115" s="8" t="s">
        <v>19</v>
      </c>
      <c r="H115" s="8" t="s">
        <v>28</v>
      </c>
      <c r="I115" s="8" t="s">
        <v>24</v>
      </c>
      <c r="J115" s="9">
        <v>3</v>
      </c>
      <c r="K115" s="9"/>
      <c r="L115" s="9"/>
      <c r="M115" s="9"/>
      <c r="N115" s="9"/>
      <c r="O115" s="9"/>
      <c r="P115" s="9" t="s">
        <v>286</v>
      </c>
      <c r="Q115" s="9" t="s">
        <v>290</v>
      </c>
      <c r="R115" s="88"/>
      <c r="S115" s="9"/>
      <c r="T115" s="10"/>
      <c r="U115" s="10"/>
      <c r="V115" s="77"/>
      <c r="W115" s="78"/>
    </row>
    <row r="116" spans="1:23" s="11" customFormat="1" ht="15.6">
      <c r="A116" s="73" t="s">
        <v>935</v>
      </c>
      <c r="B116" s="74"/>
      <c r="C116" s="74"/>
      <c r="D116" s="75"/>
      <c r="E116" s="9" t="s">
        <v>18</v>
      </c>
      <c r="F116" s="9" t="s">
        <v>14</v>
      </c>
      <c r="G116" s="8" t="s">
        <v>19</v>
      </c>
      <c r="H116" s="8" t="s">
        <v>28</v>
      </c>
      <c r="I116" s="8" t="s">
        <v>24</v>
      </c>
      <c r="J116" s="9">
        <v>3</v>
      </c>
      <c r="K116" s="9"/>
      <c r="L116" s="9"/>
      <c r="M116" s="9"/>
      <c r="N116" s="9"/>
      <c r="O116" s="9"/>
      <c r="P116" s="9" t="s">
        <v>286</v>
      </c>
      <c r="Q116" s="9" t="s">
        <v>290</v>
      </c>
      <c r="R116" s="88"/>
      <c r="S116" s="9"/>
      <c r="T116" s="10"/>
      <c r="U116" s="10"/>
      <c r="V116" s="77"/>
      <c r="W116" s="78"/>
    </row>
    <row r="117" spans="1:23" s="11" customFormat="1" ht="15.6">
      <c r="A117" s="73" t="s">
        <v>930</v>
      </c>
      <c r="B117" s="74"/>
      <c r="C117" s="74"/>
      <c r="D117" s="75"/>
      <c r="E117" s="9" t="s">
        <v>17</v>
      </c>
      <c r="F117" s="9" t="s">
        <v>15</v>
      </c>
      <c r="G117" s="9" t="s">
        <v>19</v>
      </c>
      <c r="H117" s="9"/>
      <c r="I117" s="9" t="s">
        <v>24</v>
      </c>
      <c r="J117" s="9"/>
      <c r="K117" s="9"/>
      <c r="L117" s="9"/>
      <c r="M117" s="9"/>
      <c r="N117" s="9"/>
      <c r="O117" s="76" t="s">
        <v>28</v>
      </c>
      <c r="P117" s="9" t="s">
        <v>286</v>
      </c>
      <c r="Q117" s="9" t="s">
        <v>290</v>
      </c>
      <c r="S117" s="9"/>
      <c r="T117" s="10"/>
      <c r="U117" s="10"/>
      <c r="V117" s="77"/>
      <c r="W117" s="78"/>
    </row>
    <row r="118" spans="1:23" s="11" customFormat="1" ht="15.6">
      <c r="A118" s="73" t="s">
        <v>929</v>
      </c>
      <c r="B118" s="74"/>
      <c r="C118" s="74"/>
      <c r="D118" s="75"/>
      <c r="E118" s="9" t="s">
        <v>17</v>
      </c>
      <c r="F118" s="9" t="s">
        <v>14</v>
      </c>
      <c r="G118" s="8" t="s">
        <v>19</v>
      </c>
      <c r="H118" s="8" t="s">
        <v>28</v>
      </c>
      <c r="I118" s="8" t="s">
        <v>24</v>
      </c>
      <c r="J118" s="9">
        <v>3</v>
      </c>
      <c r="K118" s="9"/>
      <c r="L118" s="9"/>
      <c r="M118" s="9"/>
      <c r="N118" s="9"/>
      <c r="O118" s="9"/>
      <c r="P118" s="9" t="s">
        <v>286</v>
      </c>
      <c r="Q118" s="9" t="s">
        <v>290</v>
      </c>
      <c r="R118" s="88"/>
      <c r="S118" s="9"/>
      <c r="T118" s="10"/>
      <c r="U118" s="10"/>
      <c r="V118" s="77"/>
      <c r="W118" s="78"/>
    </row>
    <row r="119" spans="1:23" s="11" customFormat="1" ht="15.6">
      <c r="A119" s="73" t="s">
        <v>928</v>
      </c>
      <c r="B119" s="74"/>
      <c r="C119" s="74"/>
      <c r="D119" s="75"/>
      <c r="E119" s="9" t="s">
        <v>17</v>
      </c>
      <c r="F119" s="9" t="s">
        <v>15</v>
      </c>
      <c r="G119" s="8" t="s">
        <v>19</v>
      </c>
      <c r="I119" s="8" t="s">
        <v>24</v>
      </c>
      <c r="J119" s="9"/>
      <c r="K119" s="9"/>
      <c r="L119" s="9"/>
      <c r="M119" s="9"/>
      <c r="N119" s="9"/>
      <c r="O119" s="607" t="s">
        <v>28</v>
      </c>
      <c r="P119" s="9" t="s">
        <v>286</v>
      </c>
      <c r="Q119" s="9" t="s">
        <v>290</v>
      </c>
      <c r="R119" s="88"/>
      <c r="S119" s="9"/>
      <c r="T119" s="10"/>
      <c r="U119" s="10"/>
      <c r="V119" s="77"/>
      <c r="W119" s="78"/>
    </row>
    <row r="120" spans="1:23" s="11" customFormat="1" ht="15.6">
      <c r="A120" s="73" t="s">
        <v>927</v>
      </c>
      <c r="B120" s="74"/>
      <c r="C120" s="74"/>
      <c r="D120" s="75"/>
      <c r="E120" s="9" t="s">
        <v>17</v>
      </c>
      <c r="F120" s="9" t="s">
        <v>14</v>
      </c>
      <c r="G120" s="8" t="s">
        <v>19</v>
      </c>
      <c r="H120" s="8" t="s">
        <v>28</v>
      </c>
      <c r="I120" s="8" t="s">
        <v>24</v>
      </c>
      <c r="J120" s="9">
        <v>3</v>
      </c>
      <c r="K120" s="9"/>
      <c r="L120" s="9"/>
      <c r="M120" s="9"/>
      <c r="N120" s="9"/>
      <c r="O120" s="9"/>
      <c r="P120" s="9" t="s">
        <v>286</v>
      </c>
      <c r="Q120" s="9" t="s">
        <v>290</v>
      </c>
      <c r="R120" s="88"/>
      <c r="S120" s="9"/>
      <c r="T120" s="10"/>
      <c r="U120" s="10"/>
      <c r="V120" s="77"/>
      <c r="W120" s="78"/>
    </row>
    <row r="121" spans="1:23" s="11" customFormat="1" ht="15.6">
      <c r="A121" s="73" t="s">
        <v>926</v>
      </c>
      <c r="B121" s="74"/>
      <c r="C121" s="74"/>
      <c r="D121" s="75"/>
      <c r="E121" s="9" t="s">
        <v>17</v>
      </c>
      <c r="F121" s="9" t="s">
        <v>15</v>
      </c>
      <c r="G121" s="8" t="s">
        <v>19</v>
      </c>
      <c r="H121" s="8" t="s">
        <v>28</v>
      </c>
      <c r="I121" s="8" t="s">
        <v>24</v>
      </c>
      <c r="J121" s="9">
        <v>3</v>
      </c>
      <c r="K121" s="9"/>
      <c r="L121" s="9"/>
      <c r="M121" s="9"/>
      <c r="N121" s="9"/>
      <c r="O121" s="9"/>
      <c r="P121" s="9" t="s">
        <v>286</v>
      </c>
      <c r="Q121" s="9" t="s">
        <v>290</v>
      </c>
      <c r="R121" s="88"/>
      <c r="S121" s="9"/>
      <c r="T121" s="10"/>
      <c r="U121" s="10"/>
      <c r="V121" s="77"/>
      <c r="W121" s="78"/>
    </row>
    <row r="122" spans="1:23" s="11" customFormat="1" ht="15.6">
      <c r="A122" s="73" t="s">
        <v>925</v>
      </c>
      <c r="B122" s="74"/>
      <c r="C122" s="74"/>
      <c r="D122" s="75"/>
      <c r="E122" s="9" t="s">
        <v>17</v>
      </c>
      <c r="F122" s="9" t="s">
        <v>14</v>
      </c>
      <c r="G122" s="8" t="s">
        <v>19</v>
      </c>
      <c r="H122" s="8" t="s">
        <v>28</v>
      </c>
      <c r="I122" s="8" t="s">
        <v>24</v>
      </c>
      <c r="J122" s="9">
        <v>3</v>
      </c>
      <c r="K122" s="9"/>
      <c r="L122" s="9"/>
      <c r="M122" s="9"/>
      <c r="N122" s="9"/>
      <c r="O122" s="9"/>
      <c r="P122" s="9" t="s">
        <v>286</v>
      </c>
      <c r="Q122" s="9" t="s">
        <v>290</v>
      </c>
      <c r="R122" s="88"/>
      <c r="S122" s="9"/>
      <c r="T122" s="10"/>
      <c r="U122" s="10"/>
      <c r="V122" s="77"/>
      <c r="W122" s="78"/>
    </row>
    <row r="123" spans="1:23" s="11" customFormat="1" ht="15.6">
      <c r="A123" s="73" t="s">
        <v>924</v>
      </c>
      <c r="B123" s="74"/>
      <c r="C123" s="74"/>
      <c r="D123" s="75"/>
      <c r="E123" s="9" t="s">
        <v>17</v>
      </c>
      <c r="F123" s="9" t="s">
        <v>14</v>
      </c>
      <c r="G123" s="8" t="s">
        <v>19</v>
      </c>
      <c r="H123" s="8" t="s">
        <v>28</v>
      </c>
      <c r="I123" s="8" t="s">
        <v>24</v>
      </c>
      <c r="J123" s="9">
        <v>2</v>
      </c>
      <c r="K123" s="9"/>
      <c r="L123" s="9"/>
      <c r="M123" s="9"/>
      <c r="N123" s="9"/>
      <c r="O123" s="9"/>
      <c r="P123" s="9" t="s">
        <v>286</v>
      </c>
      <c r="Q123" s="9" t="s">
        <v>290</v>
      </c>
      <c r="R123" s="88"/>
      <c r="S123" s="9"/>
      <c r="T123" s="10"/>
      <c r="U123" s="10"/>
      <c r="V123" s="77"/>
      <c r="W123" s="78"/>
    </row>
    <row r="124" spans="1:23" s="9" customFormat="1" ht="13.8">
      <c r="A124" s="73" t="s">
        <v>923</v>
      </c>
      <c r="E124" s="9" t="s">
        <v>17</v>
      </c>
      <c r="F124" s="9" t="s">
        <v>15</v>
      </c>
      <c r="G124" s="9" t="s">
        <v>19</v>
      </c>
      <c r="I124" s="9" t="s">
        <v>24</v>
      </c>
      <c r="O124" s="76" t="s">
        <v>28</v>
      </c>
      <c r="P124" s="9" t="s">
        <v>286</v>
      </c>
      <c r="Q124" s="9" t="s">
        <v>290</v>
      </c>
      <c r="R124" s="174" t="s">
        <v>1280</v>
      </c>
    </row>
    <row r="125" spans="1:23" s="9" customFormat="1" ht="13.8">
      <c r="A125" s="73" t="s">
        <v>922</v>
      </c>
      <c r="E125" s="9" t="s">
        <v>17</v>
      </c>
      <c r="F125" s="9" t="s">
        <v>14</v>
      </c>
      <c r="G125" s="9" t="s">
        <v>19</v>
      </c>
      <c r="I125" s="8" t="s">
        <v>25</v>
      </c>
      <c r="O125" s="76" t="s">
        <v>28</v>
      </c>
      <c r="P125" s="9" t="s">
        <v>286</v>
      </c>
      <c r="Q125" s="9" t="s">
        <v>290</v>
      </c>
      <c r="R125" s="174" t="s">
        <v>571</v>
      </c>
    </row>
    <row r="126" spans="1:23" s="11" customFormat="1">
      <c r="A126" s="73" t="s">
        <v>921</v>
      </c>
      <c r="E126" s="9" t="s">
        <v>17</v>
      </c>
      <c r="F126" s="9" t="s">
        <v>14</v>
      </c>
      <c r="G126" s="8" t="s">
        <v>19</v>
      </c>
      <c r="H126" s="8" t="s">
        <v>28</v>
      </c>
      <c r="I126" s="8" t="s">
        <v>24</v>
      </c>
      <c r="J126" s="9">
        <v>4</v>
      </c>
      <c r="K126" s="9" t="s">
        <v>34</v>
      </c>
      <c r="P126" s="9" t="s">
        <v>286</v>
      </c>
      <c r="Q126" s="9" t="s">
        <v>290</v>
      </c>
      <c r="R126" s="83"/>
    </row>
    <row r="127" spans="1:23" s="11" customFormat="1">
      <c r="A127" s="73" t="s">
        <v>920</v>
      </c>
      <c r="E127" s="9" t="s">
        <v>17</v>
      </c>
      <c r="F127" s="9" t="s">
        <v>15</v>
      </c>
      <c r="G127" s="8" t="s">
        <v>19</v>
      </c>
      <c r="H127" s="8" t="s">
        <v>28</v>
      </c>
      <c r="I127" s="8" t="s">
        <v>26</v>
      </c>
      <c r="J127" s="9">
        <v>4</v>
      </c>
      <c r="K127" s="9" t="s">
        <v>34</v>
      </c>
      <c r="P127" s="9" t="s">
        <v>286</v>
      </c>
      <c r="Q127" s="9" t="s">
        <v>290</v>
      </c>
      <c r="R127" s="83"/>
    </row>
    <row r="128" spans="1:23" s="11" customFormat="1">
      <c r="A128" s="73" t="s">
        <v>917</v>
      </c>
      <c r="E128" s="9" t="s">
        <v>17</v>
      </c>
      <c r="F128" s="9" t="s">
        <v>14</v>
      </c>
      <c r="G128" s="8" t="s">
        <v>19</v>
      </c>
      <c r="H128" s="8" t="s">
        <v>28</v>
      </c>
      <c r="I128" s="8" t="s">
        <v>24</v>
      </c>
      <c r="J128" s="9">
        <v>3</v>
      </c>
      <c r="K128" s="9" t="s">
        <v>34</v>
      </c>
      <c r="P128" s="9" t="s">
        <v>286</v>
      </c>
      <c r="Q128" s="9" t="s">
        <v>290</v>
      </c>
      <c r="R128" s="83"/>
    </row>
    <row r="129" spans="1:23" s="11" customFormat="1">
      <c r="A129" s="73" t="s">
        <v>916</v>
      </c>
      <c r="E129" s="9" t="s">
        <v>18</v>
      </c>
      <c r="F129" s="9" t="s">
        <v>14</v>
      </c>
      <c r="G129" s="8" t="s">
        <v>19</v>
      </c>
      <c r="H129" s="8" t="s">
        <v>28</v>
      </c>
      <c r="I129" s="8" t="s">
        <v>24</v>
      </c>
      <c r="J129" s="9">
        <v>4</v>
      </c>
      <c r="K129" s="9" t="s">
        <v>34</v>
      </c>
      <c r="P129" s="9" t="s">
        <v>286</v>
      </c>
      <c r="Q129" s="9" t="s">
        <v>290</v>
      </c>
      <c r="R129" s="83"/>
      <c r="W129" s="78"/>
    </row>
    <row r="130" spans="1:23" s="11" customFormat="1">
      <c r="A130" s="73" t="s">
        <v>915</v>
      </c>
      <c r="E130" s="9" t="s">
        <v>18</v>
      </c>
      <c r="F130" s="9" t="s">
        <v>15</v>
      </c>
      <c r="G130" s="8" t="s">
        <v>19</v>
      </c>
      <c r="H130" s="8" t="s">
        <v>28</v>
      </c>
      <c r="I130" s="8" t="s">
        <v>24</v>
      </c>
      <c r="J130" s="9">
        <v>4</v>
      </c>
      <c r="K130" s="9" t="s">
        <v>34</v>
      </c>
      <c r="P130" s="9" t="s">
        <v>286</v>
      </c>
      <c r="Q130" s="9" t="s">
        <v>290</v>
      </c>
      <c r="R130" s="83"/>
      <c r="W130" s="78"/>
    </row>
    <row r="131" spans="1:23" s="11" customFormat="1">
      <c r="A131" s="73" t="s">
        <v>913</v>
      </c>
      <c r="E131" s="9" t="s">
        <v>17</v>
      </c>
      <c r="F131" s="9" t="s">
        <v>14</v>
      </c>
      <c r="G131" s="8" t="s">
        <v>19</v>
      </c>
      <c r="H131" s="8" t="s">
        <v>28</v>
      </c>
      <c r="I131" s="8" t="s">
        <v>24</v>
      </c>
      <c r="J131" s="9">
        <v>4</v>
      </c>
      <c r="K131" s="9" t="s">
        <v>34</v>
      </c>
      <c r="P131" s="9" t="s">
        <v>286</v>
      </c>
      <c r="Q131" s="9" t="s">
        <v>290</v>
      </c>
      <c r="R131" s="83"/>
      <c r="W131" s="78"/>
    </row>
    <row r="132" spans="1:23" s="11" customFormat="1">
      <c r="A132" s="73" t="s">
        <v>912</v>
      </c>
      <c r="E132" s="9" t="s">
        <v>17</v>
      </c>
      <c r="F132" s="9" t="s">
        <v>15</v>
      </c>
      <c r="G132" s="8" t="s">
        <v>19</v>
      </c>
      <c r="H132" s="8" t="s">
        <v>28</v>
      </c>
      <c r="I132" s="8" t="s">
        <v>24</v>
      </c>
      <c r="J132" s="9">
        <v>4</v>
      </c>
      <c r="K132" s="9" t="s">
        <v>34</v>
      </c>
      <c r="P132" s="9" t="s">
        <v>286</v>
      </c>
      <c r="Q132" s="9" t="s">
        <v>290</v>
      </c>
      <c r="R132" s="83"/>
      <c r="W132" s="78"/>
    </row>
    <row r="133" spans="1:23" s="11" customFormat="1">
      <c r="A133" s="73" t="s">
        <v>910</v>
      </c>
      <c r="E133" s="9" t="s">
        <v>17</v>
      </c>
      <c r="F133" s="9" t="s">
        <v>14</v>
      </c>
      <c r="G133" s="8" t="s">
        <v>19</v>
      </c>
      <c r="H133" s="8" t="s">
        <v>28</v>
      </c>
      <c r="I133" s="8" t="s">
        <v>24</v>
      </c>
      <c r="J133" s="9">
        <v>4</v>
      </c>
      <c r="K133" s="9" t="s">
        <v>34</v>
      </c>
      <c r="P133" s="9" t="s">
        <v>286</v>
      </c>
      <c r="Q133" s="9" t="s">
        <v>290</v>
      </c>
      <c r="R133" s="83"/>
      <c r="W133" s="78"/>
    </row>
    <row r="134" spans="1:23" s="11" customFormat="1">
      <c r="A134" s="73" t="s">
        <v>908</v>
      </c>
      <c r="E134" s="9" t="s">
        <v>17</v>
      </c>
      <c r="F134" s="9" t="s">
        <v>15</v>
      </c>
      <c r="G134" s="8" t="s">
        <v>19</v>
      </c>
      <c r="H134" s="8" t="s">
        <v>28</v>
      </c>
      <c r="I134" s="8" t="s">
        <v>24</v>
      </c>
      <c r="J134" s="9">
        <v>4</v>
      </c>
      <c r="K134" s="9" t="s">
        <v>34</v>
      </c>
      <c r="P134" s="9" t="s">
        <v>286</v>
      </c>
      <c r="Q134" s="9" t="s">
        <v>290</v>
      </c>
      <c r="R134" s="83"/>
      <c r="W134" s="78"/>
    </row>
    <row r="135" spans="1:23" s="11" customFormat="1">
      <c r="A135" s="73" t="s">
        <v>906</v>
      </c>
      <c r="E135" s="9" t="s">
        <v>17</v>
      </c>
      <c r="F135" s="9" t="s">
        <v>14</v>
      </c>
      <c r="G135" s="8" t="s">
        <v>19</v>
      </c>
      <c r="H135" s="8" t="s">
        <v>28</v>
      </c>
      <c r="I135" s="8" t="s">
        <v>24</v>
      </c>
      <c r="J135" s="9">
        <v>4</v>
      </c>
      <c r="K135" s="9" t="s">
        <v>34</v>
      </c>
      <c r="P135" s="9" t="s">
        <v>286</v>
      </c>
      <c r="Q135" s="9" t="s">
        <v>290</v>
      </c>
      <c r="R135" s="83"/>
      <c r="W135" s="78"/>
    </row>
    <row r="136" spans="1:23" s="11" customFormat="1">
      <c r="A136" s="73" t="s">
        <v>904</v>
      </c>
      <c r="E136" s="9" t="s">
        <v>17</v>
      </c>
      <c r="F136" s="9" t="s">
        <v>15</v>
      </c>
      <c r="G136" s="8" t="s">
        <v>19</v>
      </c>
      <c r="H136" s="8" t="s">
        <v>28</v>
      </c>
      <c r="I136" s="8" t="s">
        <v>24</v>
      </c>
      <c r="J136" s="9">
        <v>4</v>
      </c>
      <c r="K136" s="9" t="s">
        <v>34</v>
      </c>
      <c r="P136" s="9" t="s">
        <v>286</v>
      </c>
      <c r="Q136" s="9" t="s">
        <v>290</v>
      </c>
      <c r="R136" s="83"/>
      <c r="W136" s="78"/>
    </row>
    <row r="137" spans="1:23" s="11" customFormat="1">
      <c r="A137" s="73" t="s">
        <v>903</v>
      </c>
      <c r="C137" s="83" t="s">
        <v>572</v>
      </c>
      <c r="E137" s="9" t="s">
        <v>17</v>
      </c>
      <c r="F137" s="9" t="s">
        <v>14</v>
      </c>
      <c r="G137" s="8" t="s">
        <v>57</v>
      </c>
      <c r="H137" s="8" t="s">
        <v>29</v>
      </c>
      <c r="I137" s="8" t="s">
        <v>30</v>
      </c>
      <c r="J137" s="9">
        <v>4</v>
      </c>
      <c r="K137" s="9" t="s">
        <v>34</v>
      </c>
      <c r="P137" s="9" t="s">
        <v>286</v>
      </c>
      <c r="Q137" s="9" t="s">
        <v>290</v>
      </c>
      <c r="R137" s="83"/>
      <c r="W137" s="84" t="s">
        <v>573</v>
      </c>
    </row>
    <row r="138" spans="1:23" s="11" customFormat="1">
      <c r="A138" s="73" t="s">
        <v>902</v>
      </c>
      <c r="E138" s="9" t="s">
        <v>17</v>
      </c>
      <c r="F138" s="9" t="s">
        <v>14</v>
      </c>
      <c r="G138" s="8" t="s">
        <v>57</v>
      </c>
      <c r="H138" s="8" t="s">
        <v>29</v>
      </c>
      <c r="I138" s="8" t="s">
        <v>26</v>
      </c>
      <c r="J138" s="9">
        <v>3</v>
      </c>
      <c r="K138" s="9" t="s">
        <v>34</v>
      </c>
      <c r="P138" s="9" t="s">
        <v>286</v>
      </c>
      <c r="Q138" s="9" t="s">
        <v>290</v>
      </c>
      <c r="R138" s="83"/>
      <c r="W138" s="78"/>
    </row>
    <row r="139" spans="1:23" s="11" customFormat="1">
      <c r="A139" s="73" t="s">
        <v>901</v>
      </c>
      <c r="E139" s="9" t="s">
        <v>18</v>
      </c>
      <c r="F139" s="9" t="s">
        <v>15</v>
      </c>
      <c r="G139" s="8" t="s">
        <v>574</v>
      </c>
      <c r="H139" s="8" t="s">
        <v>28</v>
      </c>
      <c r="I139" s="8" t="s">
        <v>25</v>
      </c>
      <c r="J139" s="9">
        <v>4</v>
      </c>
      <c r="K139" s="174" t="s">
        <v>60</v>
      </c>
      <c r="P139" s="9" t="s">
        <v>286</v>
      </c>
      <c r="Q139" s="9" t="s">
        <v>290</v>
      </c>
      <c r="R139" s="83" t="s">
        <v>575</v>
      </c>
      <c r="W139" s="78"/>
    </row>
    <row r="140" spans="1:23" s="11" customFormat="1">
      <c r="A140" s="73" t="s">
        <v>456</v>
      </c>
      <c r="E140" s="9" t="s">
        <v>17</v>
      </c>
      <c r="F140" s="9" t="s">
        <v>14</v>
      </c>
      <c r="G140" s="8" t="s">
        <v>19</v>
      </c>
      <c r="H140" s="8" t="s">
        <v>28</v>
      </c>
      <c r="I140" s="8" t="s">
        <v>24</v>
      </c>
      <c r="J140" s="9">
        <v>3</v>
      </c>
      <c r="K140" s="174" t="s">
        <v>60</v>
      </c>
      <c r="P140" s="9" t="s">
        <v>286</v>
      </c>
      <c r="Q140" s="9" t="s">
        <v>290</v>
      </c>
      <c r="R140" s="83" t="s">
        <v>575</v>
      </c>
      <c r="W140" s="78"/>
    </row>
    <row r="141" spans="1:23" s="11" customFormat="1">
      <c r="A141" s="73" t="s">
        <v>457</v>
      </c>
      <c r="E141" s="9" t="s">
        <v>17</v>
      </c>
      <c r="F141" s="9" t="s">
        <v>14</v>
      </c>
      <c r="G141" s="8" t="s">
        <v>19</v>
      </c>
      <c r="H141" s="8" t="s">
        <v>28</v>
      </c>
      <c r="I141" s="8" t="s">
        <v>25</v>
      </c>
      <c r="J141" s="9">
        <v>3</v>
      </c>
      <c r="K141" s="174" t="s">
        <v>60</v>
      </c>
      <c r="P141" s="9" t="s">
        <v>286</v>
      </c>
      <c r="Q141" s="9" t="s">
        <v>290</v>
      </c>
      <c r="R141" s="83" t="s">
        <v>575</v>
      </c>
      <c r="W141" s="78"/>
    </row>
    <row r="142" spans="1:23" s="11" customFormat="1">
      <c r="A142" s="73" t="s">
        <v>900</v>
      </c>
      <c r="E142" s="9" t="s">
        <v>17</v>
      </c>
      <c r="F142" s="9" t="s">
        <v>14</v>
      </c>
      <c r="G142" s="8" t="s">
        <v>22</v>
      </c>
      <c r="H142" s="8" t="s">
        <v>28</v>
      </c>
      <c r="I142" s="8" t="s">
        <v>25</v>
      </c>
      <c r="J142" s="9">
        <v>3</v>
      </c>
      <c r="K142" s="174" t="s">
        <v>60</v>
      </c>
      <c r="P142" s="9" t="s">
        <v>286</v>
      </c>
      <c r="Q142" s="9" t="s">
        <v>290</v>
      </c>
      <c r="R142" s="83" t="s">
        <v>575</v>
      </c>
      <c r="W142" s="78"/>
    </row>
    <row r="143" spans="1:23" s="11" customFormat="1">
      <c r="A143" s="73" t="s">
        <v>899</v>
      </c>
      <c r="E143" s="9" t="s">
        <v>17</v>
      </c>
      <c r="F143" s="9" t="s">
        <v>14</v>
      </c>
      <c r="G143" s="8" t="s">
        <v>19</v>
      </c>
      <c r="H143" s="8" t="s">
        <v>28</v>
      </c>
      <c r="I143" s="8" t="s">
        <v>24</v>
      </c>
      <c r="J143" s="9">
        <v>4</v>
      </c>
      <c r="K143" s="174" t="s">
        <v>60</v>
      </c>
      <c r="P143" s="9" t="s">
        <v>286</v>
      </c>
      <c r="Q143" s="9" t="s">
        <v>290</v>
      </c>
      <c r="R143" s="83" t="s">
        <v>575</v>
      </c>
      <c r="W143" s="78"/>
    </row>
    <row r="144" spans="1:23" s="11" customFormat="1">
      <c r="A144" s="73" t="s">
        <v>896</v>
      </c>
      <c r="E144" s="9" t="s">
        <v>18</v>
      </c>
      <c r="F144" s="9" t="s">
        <v>14</v>
      </c>
      <c r="G144" s="8" t="s">
        <v>22</v>
      </c>
      <c r="H144" s="8" t="s">
        <v>28</v>
      </c>
      <c r="I144" s="8" t="s">
        <v>24</v>
      </c>
      <c r="J144" s="9">
        <v>3</v>
      </c>
      <c r="K144" s="174" t="s">
        <v>60</v>
      </c>
      <c r="P144" s="9" t="s">
        <v>286</v>
      </c>
      <c r="Q144" s="9" t="s">
        <v>290</v>
      </c>
      <c r="R144" s="83" t="s">
        <v>575</v>
      </c>
      <c r="W144" s="78"/>
    </row>
    <row r="145" spans="1:23" s="11" customFormat="1">
      <c r="A145" s="73" t="s">
        <v>895</v>
      </c>
      <c r="E145" s="9" t="s">
        <v>18</v>
      </c>
      <c r="F145" s="9" t="s">
        <v>15</v>
      </c>
      <c r="G145" s="8" t="s">
        <v>22</v>
      </c>
      <c r="H145" s="8" t="s">
        <v>28</v>
      </c>
      <c r="I145" s="8" t="s">
        <v>24</v>
      </c>
      <c r="J145" s="9">
        <v>3</v>
      </c>
      <c r="K145" s="174" t="s">
        <v>60</v>
      </c>
      <c r="P145" s="9" t="s">
        <v>286</v>
      </c>
      <c r="Q145" s="9" t="s">
        <v>290</v>
      </c>
      <c r="R145" s="83" t="s">
        <v>575</v>
      </c>
      <c r="W145" s="78"/>
    </row>
    <row r="146" spans="1:23" s="11" customFormat="1">
      <c r="A146" s="73" t="s">
        <v>894</v>
      </c>
      <c r="D146" s="79"/>
      <c r="E146" s="9" t="s">
        <v>18</v>
      </c>
      <c r="F146" s="9" t="s">
        <v>14</v>
      </c>
      <c r="G146" s="8" t="s">
        <v>22</v>
      </c>
      <c r="H146" s="8" t="s">
        <v>28</v>
      </c>
      <c r="I146" s="8" t="s">
        <v>26</v>
      </c>
      <c r="J146" s="9">
        <v>4</v>
      </c>
      <c r="K146" s="174" t="s">
        <v>60</v>
      </c>
      <c r="P146" s="9" t="s">
        <v>286</v>
      </c>
      <c r="Q146" s="9" t="s">
        <v>290</v>
      </c>
      <c r="R146" s="83" t="s">
        <v>575</v>
      </c>
    </row>
    <row r="147" spans="1:23" s="11" customFormat="1">
      <c r="A147" s="73" t="s">
        <v>893</v>
      </c>
      <c r="D147" s="79"/>
      <c r="E147" s="9" t="s">
        <v>18</v>
      </c>
      <c r="F147" s="9" t="s">
        <v>15</v>
      </c>
      <c r="G147" s="8" t="s">
        <v>22</v>
      </c>
      <c r="H147" s="8" t="s">
        <v>28</v>
      </c>
      <c r="I147" s="8" t="s">
        <v>24</v>
      </c>
      <c r="J147" s="9">
        <v>4</v>
      </c>
      <c r="K147" s="174" t="s">
        <v>60</v>
      </c>
      <c r="P147" s="9" t="s">
        <v>286</v>
      </c>
      <c r="Q147" s="9" t="s">
        <v>290</v>
      </c>
      <c r="R147" s="83" t="s">
        <v>575</v>
      </c>
    </row>
    <row r="148" spans="1:23" s="11" customFormat="1">
      <c r="A148" s="73" t="s">
        <v>892</v>
      </c>
      <c r="D148" s="79"/>
      <c r="E148" s="9" t="s">
        <v>18</v>
      </c>
      <c r="F148" s="9" t="s">
        <v>15</v>
      </c>
      <c r="G148" s="8" t="s">
        <v>19</v>
      </c>
      <c r="H148" s="8" t="s">
        <v>28</v>
      </c>
      <c r="I148" s="8" t="s">
        <v>25</v>
      </c>
      <c r="J148" s="9">
        <v>4</v>
      </c>
      <c r="K148" s="174" t="s">
        <v>60</v>
      </c>
      <c r="P148" s="9" t="s">
        <v>291</v>
      </c>
      <c r="Q148" s="9" t="s">
        <v>288</v>
      </c>
      <c r="R148" s="83" t="s">
        <v>575</v>
      </c>
    </row>
    <row r="149" spans="1:23" s="11" customFormat="1">
      <c r="A149" s="73" t="s">
        <v>891</v>
      </c>
      <c r="D149" s="79"/>
      <c r="E149" s="9" t="s">
        <v>18</v>
      </c>
      <c r="F149" s="9" t="s">
        <v>14</v>
      </c>
      <c r="G149" s="8" t="s">
        <v>22</v>
      </c>
      <c r="H149" s="8" t="s">
        <v>28</v>
      </c>
      <c r="I149" s="8" t="s">
        <v>24</v>
      </c>
      <c r="J149" s="9">
        <v>4</v>
      </c>
      <c r="K149" s="174" t="s">
        <v>60</v>
      </c>
      <c r="P149" s="9" t="s">
        <v>291</v>
      </c>
      <c r="Q149" s="9" t="s">
        <v>288</v>
      </c>
      <c r="R149" s="83" t="s">
        <v>575</v>
      </c>
    </row>
    <row r="150" spans="1:23" s="11" customFormat="1">
      <c r="A150" s="73" t="s">
        <v>890</v>
      </c>
      <c r="D150" s="79"/>
      <c r="E150" s="9" t="s">
        <v>17</v>
      </c>
      <c r="F150" s="9" t="s">
        <v>14</v>
      </c>
      <c r="G150" s="8" t="s">
        <v>22</v>
      </c>
      <c r="H150" s="8" t="s">
        <v>28</v>
      </c>
      <c r="I150" s="8" t="s">
        <v>24</v>
      </c>
      <c r="J150" s="9">
        <v>4</v>
      </c>
      <c r="K150" s="174" t="s">
        <v>60</v>
      </c>
      <c r="P150" s="9" t="s">
        <v>291</v>
      </c>
      <c r="Q150" s="9" t="s">
        <v>288</v>
      </c>
      <c r="R150" s="83" t="s">
        <v>575</v>
      </c>
    </row>
    <row r="151" spans="1:23" s="11" customFormat="1">
      <c r="A151" s="73" t="s">
        <v>889</v>
      </c>
      <c r="D151" s="79"/>
      <c r="E151" s="9" t="s">
        <v>17</v>
      </c>
      <c r="F151" s="9" t="s">
        <v>15</v>
      </c>
      <c r="G151" s="8" t="s">
        <v>22</v>
      </c>
      <c r="H151" s="8" t="s">
        <v>28</v>
      </c>
      <c r="I151" s="8" t="s">
        <v>24</v>
      </c>
      <c r="J151" s="9">
        <v>4</v>
      </c>
      <c r="K151" s="174" t="s">
        <v>60</v>
      </c>
      <c r="P151" s="9" t="s">
        <v>291</v>
      </c>
      <c r="Q151" s="9" t="s">
        <v>288</v>
      </c>
      <c r="R151" s="83" t="s">
        <v>575</v>
      </c>
    </row>
    <row r="152" spans="1:23" s="11" customFormat="1">
      <c r="A152" s="73" t="s">
        <v>888</v>
      </c>
      <c r="D152" s="79"/>
      <c r="E152" s="9" t="s">
        <v>18</v>
      </c>
      <c r="F152" s="9" t="s">
        <v>14</v>
      </c>
      <c r="G152" s="8" t="s">
        <v>19</v>
      </c>
      <c r="H152" s="8" t="s">
        <v>28</v>
      </c>
      <c r="I152" s="8" t="s">
        <v>24</v>
      </c>
      <c r="J152" s="9">
        <v>4</v>
      </c>
      <c r="K152" s="9" t="s">
        <v>33</v>
      </c>
      <c r="P152" s="9" t="s">
        <v>287</v>
      </c>
      <c r="Q152" s="85" t="s">
        <v>290</v>
      </c>
      <c r="R152" s="83"/>
    </row>
    <row r="153" spans="1:23" s="11" customFormat="1">
      <c r="A153" s="73" t="s">
        <v>887</v>
      </c>
      <c r="D153" s="79"/>
      <c r="E153" s="9" t="s">
        <v>18</v>
      </c>
      <c r="F153" s="9" t="s">
        <v>14</v>
      </c>
      <c r="G153" s="8" t="s">
        <v>19</v>
      </c>
      <c r="H153" s="8" t="s">
        <v>28</v>
      </c>
      <c r="I153" s="8" t="s">
        <v>24</v>
      </c>
      <c r="J153" s="9">
        <v>4</v>
      </c>
      <c r="K153" s="9" t="s">
        <v>33</v>
      </c>
      <c r="P153" s="9" t="s">
        <v>287</v>
      </c>
      <c r="Q153" s="85" t="s">
        <v>290</v>
      </c>
      <c r="R153" s="83"/>
    </row>
    <row r="154" spans="1:23" s="11" customFormat="1">
      <c r="A154" s="73" t="s">
        <v>886</v>
      </c>
      <c r="D154" s="79"/>
      <c r="E154" s="9" t="s">
        <v>18</v>
      </c>
      <c r="F154" s="9" t="s">
        <v>15</v>
      </c>
      <c r="G154" s="8" t="s">
        <v>19</v>
      </c>
      <c r="H154" s="8" t="s">
        <v>28</v>
      </c>
      <c r="I154" s="8" t="s">
        <v>24</v>
      </c>
      <c r="J154" s="9">
        <v>4</v>
      </c>
      <c r="K154" s="9" t="s">
        <v>33</v>
      </c>
      <c r="P154" s="9" t="s">
        <v>286</v>
      </c>
      <c r="Q154" s="85" t="s">
        <v>290</v>
      </c>
      <c r="R154" s="83"/>
    </row>
    <row r="155" spans="1:23" s="11" customFormat="1">
      <c r="A155" s="73" t="s">
        <v>885</v>
      </c>
      <c r="D155" s="79"/>
      <c r="E155" s="9" t="s">
        <v>17</v>
      </c>
      <c r="F155" s="9" t="s">
        <v>14</v>
      </c>
      <c r="G155" s="8" t="s">
        <v>19</v>
      </c>
      <c r="H155" s="8" t="s">
        <v>28</v>
      </c>
      <c r="I155" s="8" t="s">
        <v>24</v>
      </c>
      <c r="J155" s="9">
        <v>4</v>
      </c>
      <c r="K155" s="9" t="s">
        <v>33</v>
      </c>
      <c r="P155" s="9" t="s">
        <v>286</v>
      </c>
      <c r="Q155" s="85" t="s">
        <v>290</v>
      </c>
      <c r="R155" s="83"/>
    </row>
    <row r="156" spans="1:23" s="11" customFormat="1">
      <c r="A156" s="73" t="s">
        <v>884</v>
      </c>
      <c r="D156" s="79"/>
      <c r="E156" s="9" t="s">
        <v>18</v>
      </c>
      <c r="F156" s="9" t="s">
        <v>15</v>
      </c>
      <c r="G156" s="8" t="s">
        <v>19</v>
      </c>
      <c r="H156" s="8" t="s">
        <v>28</v>
      </c>
      <c r="I156" s="8" t="s">
        <v>24</v>
      </c>
      <c r="J156" s="9">
        <v>4</v>
      </c>
      <c r="K156" s="9" t="s">
        <v>33</v>
      </c>
      <c r="P156" s="9" t="s">
        <v>286</v>
      </c>
      <c r="Q156" s="85" t="s">
        <v>289</v>
      </c>
      <c r="R156" s="83"/>
    </row>
    <row r="157" spans="1:23" s="11" customFormat="1">
      <c r="A157" s="73" t="s">
        <v>883</v>
      </c>
      <c r="D157" s="79"/>
      <c r="E157" s="9" t="s">
        <v>17</v>
      </c>
      <c r="F157" s="9" t="s">
        <v>15</v>
      </c>
      <c r="G157" s="8" t="s">
        <v>19</v>
      </c>
      <c r="H157" s="8" t="s">
        <v>28</v>
      </c>
      <c r="I157" s="8" t="s">
        <v>24</v>
      </c>
      <c r="J157" s="9">
        <v>4</v>
      </c>
      <c r="K157" s="9" t="s">
        <v>33</v>
      </c>
      <c r="P157" s="9" t="s">
        <v>286</v>
      </c>
      <c r="Q157" s="85" t="s">
        <v>289</v>
      </c>
      <c r="R157" s="83"/>
    </row>
    <row r="158" spans="1:23" s="11" customFormat="1">
      <c r="A158" s="73" t="s">
        <v>882</v>
      </c>
      <c r="D158" s="79"/>
      <c r="E158" s="9" t="s">
        <v>18</v>
      </c>
      <c r="F158" s="9" t="s">
        <v>14</v>
      </c>
      <c r="G158" s="8" t="s">
        <v>19</v>
      </c>
      <c r="H158" s="8" t="s">
        <v>28</v>
      </c>
      <c r="I158" s="8" t="s">
        <v>24</v>
      </c>
      <c r="J158" s="9">
        <v>4</v>
      </c>
      <c r="K158" s="9" t="s">
        <v>33</v>
      </c>
      <c r="P158" s="9" t="s">
        <v>286</v>
      </c>
      <c r="Q158" s="85" t="s">
        <v>288</v>
      </c>
      <c r="R158" s="83"/>
    </row>
    <row r="159" spans="1:23" s="11" customFormat="1">
      <c r="A159" s="73" t="s">
        <v>881</v>
      </c>
      <c r="D159" s="79"/>
      <c r="E159" s="9" t="s">
        <v>18</v>
      </c>
      <c r="F159" s="9" t="s">
        <v>14</v>
      </c>
      <c r="G159" s="8" t="s">
        <v>22</v>
      </c>
      <c r="H159" s="8" t="s">
        <v>28</v>
      </c>
      <c r="I159" s="8" t="s">
        <v>26</v>
      </c>
      <c r="J159" s="9">
        <v>4</v>
      </c>
      <c r="K159" s="9" t="s">
        <v>33</v>
      </c>
      <c r="P159" s="9" t="s">
        <v>291</v>
      </c>
      <c r="Q159" s="85" t="s">
        <v>288</v>
      </c>
      <c r="R159" s="83"/>
    </row>
    <row r="160" spans="1:23" s="11" customFormat="1">
      <c r="A160" s="73" t="s">
        <v>880</v>
      </c>
      <c r="D160" s="79"/>
      <c r="E160" s="9" t="s">
        <v>17</v>
      </c>
      <c r="F160" s="9" t="s">
        <v>14</v>
      </c>
      <c r="G160" s="8" t="s">
        <v>20</v>
      </c>
      <c r="H160" s="8" t="s">
        <v>29</v>
      </c>
      <c r="I160" s="8" t="s">
        <v>24</v>
      </c>
      <c r="J160" s="9">
        <v>4</v>
      </c>
      <c r="K160" s="9" t="s">
        <v>33</v>
      </c>
      <c r="P160" s="9" t="s">
        <v>291</v>
      </c>
      <c r="Q160" s="85" t="s">
        <v>288</v>
      </c>
      <c r="R160" s="83"/>
    </row>
    <row r="161" spans="1:18" s="11" customFormat="1">
      <c r="A161" s="73" t="s">
        <v>879</v>
      </c>
      <c r="D161" s="79"/>
      <c r="E161" s="9" t="s">
        <v>18</v>
      </c>
      <c r="F161" s="9" t="s">
        <v>15</v>
      </c>
      <c r="G161" s="8" t="s">
        <v>20</v>
      </c>
      <c r="H161" s="8" t="s">
        <v>29</v>
      </c>
      <c r="I161" s="8" t="s">
        <v>24</v>
      </c>
      <c r="J161" s="9">
        <v>4</v>
      </c>
      <c r="K161" s="9"/>
      <c r="P161" s="9" t="s">
        <v>291</v>
      </c>
      <c r="Q161" s="85" t="s">
        <v>288</v>
      </c>
      <c r="R161" s="83"/>
    </row>
    <row r="162" spans="1:18" s="11" customFormat="1">
      <c r="A162" s="73" t="s">
        <v>878</v>
      </c>
      <c r="D162" s="79"/>
      <c r="E162" s="9" t="s">
        <v>17</v>
      </c>
      <c r="F162" s="9" t="s">
        <v>14</v>
      </c>
      <c r="G162" s="8" t="s">
        <v>22</v>
      </c>
      <c r="H162" s="8" t="s">
        <v>28</v>
      </c>
      <c r="I162" s="8" t="s">
        <v>24</v>
      </c>
      <c r="J162" s="9">
        <v>4</v>
      </c>
      <c r="K162" s="9"/>
      <c r="P162" s="9" t="s">
        <v>291</v>
      </c>
      <c r="Q162" s="85" t="s">
        <v>288</v>
      </c>
      <c r="R162" s="83"/>
    </row>
    <row r="163" spans="1:18" s="11" customFormat="1">
      <c r="A163" s="73" t="s">
        <v>1146</v>
      </c>
      <c r="D163" s="79"/>
      <c r="E163" s="9" t="s">
        <v>17</v>
      </c>
      <c r="F163" s="9" t="s">
        <v>15</v>
      </c>
      <c r="G163" s="8" t="s">
        <v>22</v>
      </c>
      <c r="H163" s="8" t="s">
        <v>28</v>
      </c>
      <c r="I163" s="8" t="s">
        <v>25</v>
      </c>
      <c r="J163" s="9">
        <v>4</v>
      </c>
      <c r="P163" s="9" t="s">
        <v>291</v>
      </c>
      <c r="Q163" s="85" t="s">
        <v>288</v>
      </c>
      <c r="R163" s="83"/>
    </row>
    <row r="164" spans="1:18" s="11" customFormat="1">
      <c r="A164" s="73" t="s">
        <v>1071</v>
      </c>
      <c r="D164" s="79"/>
      <c r="E164" s="9" t="s">
        <v>17</v>
      </c>
      <c r="F164" s="9" t="s">
        <v>14</v>
      </c>
      <c r="G164" s="8" t="s">
        <v>22</v>
      </c>
      <c r="H164" s="8" t="s">
        <v>28</v>
      </c>
      <c r="I164" s="8" t="s">
        <v>24</v>
      </c>
      <c r="J164" s="9">
        <v>2</v>
      </c>
      <c r="P164" s="9" t="s">
        <v>291</v>
      </c>
      <c r="Q164" s="85" t="s">
        <v>288</v>
      </c>
      <c r="R164" s="83"/>
    </row>
    <row r="165" spans="1:18" s="11" customFormat="1">
      <c r="A165" s="73" t="s">
        <v>1070</v>
      </c>
      <c r="D165" s="79"/>
      <c r="E165" s="9" t="s">
        <v>17</v>
      </c>
      <c r="F165" s="9" t="s">
        <v>15</v>
      </c>
      <c r="G165" s="8" t="s">
        <v>22</v>
      </c>
      <c r="H165" s="8" t="s">
        <v>28</v>
      </c>
      <c r="I165" s="8" t="s">
        <v>24</v>
      </c>
      <c r="J165" s="9">
        <v>2</v>
      </c>
      <c r="P165" s="9" t="s">
        <v>291</v>
      </c>
      <c r="Q165" s="85" t="s">
        <v>288</v>
      </c>
      <c r="R165" s="83"/>
    </row>
    <row r="166" spans="1:18" s="11" customFormat="1">
      <c r="A166" s="73" t="s">
        <v>1069</v>
      </c>
      <c r="D166" s="79"/>
      <c r="E166" s="9" t="s">
        <v>17</v>
      </c>
      <c r="F166" s="9" t="s">
        <v>14</v>
      </c>
      <c r="G166" s="8" t="s">
        <v>22</v>
      </c>
      <c r="H166" s="8" t="s">
        <v>28</v>
      </c>
      <c r="I166" s="8" t="s">
        <v>24</v>
      </c>
      <c r="J166" s="9">
        <v>2</v>
      </c>
      <c r="K166" s="9"/>
      <c r="P166" s="9" t="s">
        <v>291</v>
      </c>
      <c r="Q166" s="85" t="s">
        <v>288</v>
      </c>
      <c r="R166" s="83"/>
    </row>
    <row r="167" spans="1:18" s="11" customFormat="1">
      <c r="A167" s="73" t="s">
        <v>1068</v>
      </c>
      <c r="D167" s="79"/>
      <c r="E167" s="9" t="s">
        <v>18</v>
      </c>
      <c r="F167" s="9" t="s">
        <v>15</v>
      </c>
      <c r="G167" s="8" t="s">
        <v>20</v>
      </c>
      <c r="H167" s="8" t="s">
        <v>29</v>
      </c>
      <c r="I167" s="8" t="s">
        <v>24</v>
      </c>
      <c r="J167" s="9">
        <v>3</v>
      </c>
      <c r="K167" s="9"/>
      <c r="P167" s="9" t="s">
        <v>291</v>
      </c>
      <c r="Q167" s="85" t="s">
        <v>288</v>
      </c>
      <c r="R167" s="83"/>
    </row>
    <row r="168" spans="1:18" s="11" customFormat="1">
      <c r="A168" s="73" t="s">
        <v>1067</v>
      </c>
      <c r="D168" s="79"/>
      <c r="E168" s="9" t="s">
        <v>18</v>
      </c>
      <c r="F168" s="93" t="s">
        <v>14</v>
      </c>
      <c r="G168" s="8" t="s">
        <v>22</v>
      </c>
      <c r="H168" s="8" t="s">
        <v>28</v>
      </c>
      <c r="I168" s="8" t="s">
        <v>24</v>
      </c>
      <c r="J168" s="9">
        <v>3</v>
      </c>
      <c r="K168" s="9"/>
      <c r="P168" s="9" t="s">
        <v>291</v>
      </c>
      <c r="Q168" s="85" t="s">
        <v>288</v>
      </c>
      <c r="R168" s="83"/>
    </row>
    <row r="169" spans="1:18" s="11" customFormat="1">
      <c r="A169" s="73" t="s">
        <v>1066</v>
      </c>
      <c r="D169" s="79"/>
      <c r="E169" s="9" t="s">
        <v>18</v>
      </c>
      <c r="F169" s="9" t="s">
        <v>15</v>
      </c>
      <c r="G169" s="8" t="s">
        <v>22</v>
      </c>
      <c r="H169" s="8" t="s">
        <v>28</v>
      </c>
      <c r="I169" s="8" t="s">
        <v>24</v>
      </c>
      <c r="J169" s="9">
        <v>3</v>
      </c>
      <c r="K169" s="9"/>
      <c r="P169" s="9" t="s">
        <v>291</v>
      </c>
      <c r="Q169" s="85" t="s">
        <v>288</v>
      </c>
      <c r="R169" s="83"/>
    </row>
    <row r="170" spans="1:18" s="11" customFormat="1">
      <c r="A170" s="73" t="s">
        <v>1065</v>
      </c>
      <c r="D170" s="79"/>
      <c r="E170" s="9" t="s">
        <v>17</v>
      </c>
      <c r="F170" s="9" t="s">
        <v>14</v>
      </c>
      <c r="G170" s="8" t="s">
        <v>19</v>
      </c>
      <c r="H170" s="8" t="s">
        <v>28</v>
      </c>
      <c r="I170" s="8" t="s">
        <v>24</v>
      </c>
      <c r="J170" s="9">
        <v>3</v>
      </c>
      <c r="K170" s="9"/>
      <c r="P170" s="9" t="s">
        <v>291</v>
      </c>
      <c r="Q170" s="85" t="s">
        <v>290</v>
      </c>
      <c r="R170" s="83"/>
    </row>
    <row r="171" spans="1:18" s="11" customFormat="1">
      <c r="A171" s="73" t="s">
        <v>1064</v>
      </c>
      <c r="D171" s="79"/>
      <c r="E171" s="9" t="s">
        <v>17</v>
      </c>
      <c r="F171" s="9" t="s">
        <v>14</v>
      </c>
      <c r="G171" s="8" t="s">
        <v>19</v>
      </c>
      <c r="H171" s="8" t="s">
        <v>28</v>
      </c>
      <c r="I171" s="8" t="s">
        <v>24</v>
      </c>
      <c r="J171" s="9">
        <v>3</v>
      </c>
      <c r="K171" s="9"/>
      <c r="P171" s="9" t="s">
        <v>291</v>
      </c>
      <c r="Q171" s="85" t="s">
        <v>290</v>
      </c>
      <c r="R171" s="83"/>
    </row>
    <row r="172" spans="1:18" s="11" customFormat="1">
      <c r="A172" s="73" t="s">
        <v>1063</v>
      </c>
      <c r="D172" s="79"/>
      <c r="E172" s="9" t="s">
        <v>18</v>
      </c>
      <c r="F172" s="9" t="s">
        <v>15</v>
      </c>
      <c r="G172" s="8" t="s">
        <v>22</v>
      </c>
      <c r="H172" s="8" t="s">
        <v>28</v>
      </c>
      <c r="I172" s="8" t="s">
        <v>24</v>
      </c>
      <c r="J172" s="9">
        <v>3</v>
      </c>
      <c r="P172" s="9" t="s">
        <v>291</v>
      </c>
      <c r="Q172" s="85" t="s">
        <v>290</v>
      </c>
      <c r="R172" s="83"/>
    </row>
    <row r="173" spans="1:18" s="11" customFormat="1">
      <c r="A173" s="73" t="s">
        <v>1062</v>
      </c>
      <c r="D173" s="79"/>
      <c r="E173" s="9" t="s">
        <v>17</v>
      </c>
      <c r="F173" s="9" t="s">
        <v>15</v>
      </c>
      <c r="G173" s="8" t="s">
        <v>22</v>
      </c>
      <c r="H173" s="8" t="s">
        <v>28</v>
      </c>
      <c r="I173" s="8" t="s">
        <v>24</v>
      </c>
      <c r="J173" s="9">
        <v>3</v>
      </c>
      <c r="K173" s="9" t="s">
        <v>34</v>
      </c>
      <c r="P173" s="9" t="s">
        <v>291</v>
      </c>
      <c r="Q173" s="85" t="s">
        <v>290</v>
      </c>
      <c r="R173" s="83"/>
    </row>
    <row r="174" spans="1:18" s="11" customFormat="1">
      <c r="A174" s="73" t="s">
        <v>1061</v>
      </c>
      <c r="D174" s="79"/>
      <c r="E174" s="9" t="s">
        <v>17</v>
      </c>
      <c r="F174" s="9" t="s">
        <v>14</v>
      </c>
      <c r="G174" s="8" t="s">
        <v>22</v>
      </c>
      <c r="H174" s="8" t="s">
        <v>28</v>
      </c>
      <c r="I174" s="8" t="s">
        <v>24</v>
      </c>
      <c r="J174" s="9">
        <v>4</v>
      </c>
      <c r="K174" s="9" t="s">
        <v>34</v>
      </c>
      <c r="P174" s="9" t="s">
        <v>291</v>
      </c>
      <c r="Q174" s="85" t="s">
        <v>290</v>
      </c>
      <c r="R174" s="83"/>
    </row>
    <row r="175" spans="1:18" s="11" customFormat="1">
      <c r="A175" s="73" t="s">
        <v>1060</v>
      </c>
      <c r="D175" s="79"/>
      <c r="E175" s="9" t="s">
        <v>17</v>
      </c>
      <c r="F175" s="9" t="s">
        <v>14</v>
      </c>
      <c r="G175" s="8" t="s">
        <v>19</v>
      </c>
      <c r="H175" s="8" t="s">
        <v>28</v>
      </c>
      <c r="I175" s="8" t="s">
        <v>24</v>
      </c>
      <c r="J175" s="9">
        <v>3</v>
      </c>
      <c r="K175" s="9"/>
      <c r="L175" s="86" t="s">
        <v>34</v>
      </c>
      <c r="P175" s="9" t="s">
        <v>291</v>
      </c>
      <c r="Q175" s="85" t="s">
        <v>290</v>
      </c>
      <c r="R175" s="89" t="s">
        <v>601</v>
      </c>
    </row>
    <row r="176" spans="1:18" s="11" customFormat="1">
      <c r="A176" s="73" t="s">
        <v>1059</v>
      </c>
      <c r="D176" s="79"/>
      <c r="E176" s="9" t="s">
        <v>18</v>
      </c>
      <c r="F176" s="9" t="s">
        <v>15</v>
      </c>
      <c r="G176" s="8" t="s">
        <v>19</v>
      </c>
      <c r="H176" s="8" t="s">
        <v>28</v>
      </c>
      <c r="I176" s="8" t="s">
        <v>24</v>
      </c>
      <c r="J176" s="9">
        <v>3</v>
      </c>
      <c r="K176" s="9"/>
      <c r="L176" s="86" t="s">
        <v>34</v>
      </c>
      <c r="P176" s="9" t="s">
        <v>291</v>
      </c>
      <c r="Q176" s="85" t="s">
        <v>290</v>
      </c>
      <c r="R176" s="89"/>
    </row>
    <row r="177" spans="1:18" s="11" customFormat="1">
      <c r="A177" s="73" t="s">
        <v>1058</v>
      </c>
      <c r="D177" s="79"/>
      <c r="E177" s="9" t="s">
        <v>18</v>
      </c>
      <c r="F177" s="9" t="s">
        <v>14</v>
      </c>
      <c r="G177" s="8" t="s">
        <v>19</v>
      </c>
      <c r="H177" s="8" t="s">
        <v>28</v>
      </c>
      <c r="I177" s="8" t="s">
        <v>24</v>
      </c>
      <c r="J177" s="9">
        <v>3</v>
      </c>
      <c r="K177" s="9" t="s">
        <v>34</v>
      </c>
      <c r="P177" s="9" t="s">
        <v>291</v>
      </c>
      <c r="Q177" s="85" t="s">
        <v>290</v>
      </c>
      <c r="R177" s="89"/>
    </row>
    <row r="178" spans="1:18" s="11" customFormat="1">
      <c r="A178" s="73" t="s">
        <v>1057</v>
      </c>
      <c r="D178" s="79"/>
      <c r="E178" s="9" t="s">
        <v>18</v>
      </c>
      <c r="F178" s="9" t="s">
        <v>15</v>
      </c>
      <c r="G178" s="8" t="s">
        <v>19</v>
      </c>
      <c r="H178" s="8" t="s">
        <v>28</v>
      </c>
      <c r="I178" s="8" t="s">
        <v>24</v>
      </c>
      <c r="J178" s="9">
        <v>3</v>
      </c>
      <c r="K178" s="9" t="s">
        <v>34</v>
      </c>
      <c r="P178" s="9" t="s">
        <v>291</v>
      </c>
      <c r="Q178" s="85" t="s">
        <v>290</v>
      </c>
      <c r="R178" s="89"/>
    </row>
    <row r="179" spans="1:18" s="11" customFormat="1">
      <c r="A179" s="73" t="s">
        <v>1056</v>
      </c>
      <c r="D179" s="79"/>
      <c r="E179" s="9" t="s">
        <v>18</v>
      </c>
      <c r="F179" s="9" t="s">
        <v>14</v>
      </c>
      <c r="G179" s="8" t="s">
        <v>19</v>
      </c>
      <c r="H179" s="8" t="s">
        <v>28</v>
      </c>
      <c r="I179" s="8" t="s">
        <v>24</v>
      </c>
      <c r="J179" s="9">
        <v>3</v>
      </c>
      <c r="K179" s="9" t="s">
        <v>34</v>
      </c>
      <c r="P179" s="9" t="s">
        <v>291</v>
      </c>
      <c r="Q179" s="85" t="s">
        <v>290</v>
      </c>
      <c r="R179" s="89"/>
    </row>
    <row r="180" spans="1:18" s="11" customFormat="1">
      <c r="A180" s="73" t="s">
        <v>1054</v>
      </c>
      <c r="D180" s="79"/>
      <c r="E180" s="9" t="s">
        <v>18</v>
      </c>
      <c r="F180" s="9" t="s">
        <v>15</v>
      </c>
      <c r="G180" s="8" t="s">
        <v>19</v>
      </c>
      <c r="H180" s="8" t="s">
        <v>28</v>
      </c>
      <c r="I180" s="8" t="s">
        <v>24</v>
      </c>
      <c r="J180" s="9">
        <v>3</v>
      </c>
      <c r="K180" s="9" t="s">
        <v>34</v>
      </c>
      <c r="P180" s="9" t="s">
        <v>291</v>
      </c>
      <c r="Q180" s="85" t="s">
        <v>290</v>
      </c>
      <c r="R180" s="89"/>
    </row>
    <row r="181" spans="1:18" s="11" customFormat="1">
      <c r="A181" s="73" t="s">
        <v>1053</v>
      </c>
      <c r="D181" s="79"/>
      <c r="E181" s="9" t="s">
        <v>18</v>
      </c>
      <c r="F181" s="9" t="s">
        <v>14</v>
      </c>
      <c r="G181" s="8" t="s">
        <v>19</v>
      </c>
      <c r="H181" s="8" t="s">
        <v>28</v>
      </c>
      <c r="I181" s="8" t="s">
        <v>24</v>
      </c>
      <c r="J181" s="9">
        <v>2</v>
      </c>
      <c r="K181" s="9"/>
      <c r="L181" s="86" t="s">
        <v>34</v>
      </c>
      <c r="P181" s="9" t="s">
        <v>291</v>
      </c>
      <c r="Q181" s="85" t="s">
        <v>290</v>
      </c>
      <c r="R181" s="89"/>
    </row>
    <row r="182" spans="1:18" s="11" customFormat="1">
      <c r="A182" s="73" t="s">
        <v>1048</v>
      </c>
      <c r="D182" s="79"/>
      <c r="E182" s="9" t="s">
        <v>18</v>
      </c>
      <c r="F182" s="9" t="s">
        <v>15</v>
      </c>
      <c r="G182" s="8" t="s">
        <v>19</v>
      </c>
      <c r="H182" s="8" t="s">
        <v>28</v>
      </c>
      <c r="I182" s="8" t="s">
        <v>24</v>
      </c>
      <c r="J182" s="9">
        <v>3</v>
      </c>
      <c r="K182" s="9" t="s">
        <v>34</v>
      </c>
      <c r="P182" s="9" t="s">
        <v>291</v>
      </c>
      <c r="Q182" s="85" t="s">
        <v>290</v>
      </c>
      <c r="R182" s="89"/>
    </row>
    <row r="183" spans="1:18" s="11" customFormat="1">
      <c r="A183" s="73" t="s">
        <v>1047</v>
      </c>
      <c r="D183" s="79"/>
      <c r="E183" s="9" t="s">
        <v>17</v>
      </c>
      <c r="F183" s="9" t="s">
        <v>14</v>
      </c>
      <c r="G183" s="8" t="s">
        <v>22</v>
      </c>
      <c r="H183" s="8" t="s">
        <v>28</v>
      </c>
      <c r="I183" s="8" t="s">
        <v>24</v>
      </c>
      <c r="J183" s="9">
        <v>2</v>
      </c>
      <c r="K183" s="9" t="s">
        <v>34</v>
      </c>
      <c r="P183" s="9" t="s">
        <v>291</v>
      </c>
      <c r="Q183" s="85" t="s">
        <v>290</v>
      </c>
      <c r="R183" s="89"/>
    </row>
    <row r="184" spans="1:18" s="11" customFormat="1">
      <c r="A184" s="73" t="s">
        <v>1046</v>
      </c>
      <c r="D184" s="79"/>
      <c r="E184" s="9" t="s">
        <v>17</v>
      </c>
      <c r="F184" s="9" t="s">
        <v>15</v>
      </c>
      <c r="G184" s="8" t="s">
        <v>22</v>
      </c>
      <c r="H184" s="8" t="s">
        <v>28</v>
      </c>
      <c r="I184" s="8" t="s">
        <v>24</v>
      </c>
      <c r="J184" s="9">
        <v>2</v>
      </c>
      <c r="K184" s="9"/>
      <c r="P184" s="9" t="s">
        <v>291</v>
      </c>
      <c r="Q184" s="85" t="s">
        <v>290</v>
      </c>
      <c r="R184" s="89"/>
    </row>
    <row r="185" spans="1:18" s="11" customFormat="1">
      <c r="A185" s="73" t="s">
        <v>1045</v>
      </c>
      <c r="D185" s="79"/>
      <c r="E185" s="9" t="s">
        <v>17</v>
      </c>
      <c r="F185" s="9" t="s">
        <v>14</v>
      </c>
      <c r="G185" s="8" t="s">
        <v>20</v>
      </c>
      <c r="H185" s="8" t="s">
        <v>29</v>
      </c>
      <c r="I185" s="8" t="s">
        <v>25</v>
      </c>
      <c r="J185" s="9">
        <v>4</v>
      </c>
      <c r="K185" s="9"/>
      <c r="P185" s="9" t="s">
        <v>291</v>
      </c>
      <c r="Q185" s="85" t="s">
        <v>290</v>
      </c>
      <c r="R185" s="83"/>
    </row>
    <row r="186" spans="1:18" s="11" customFormat="1">
      <c r="A186" s="73" t="s">
        <v>1044</v>
      </c>
      <c r="D186" s="79"/>
      <c r="E186" s="9" t="s">
        <v>18</v>
      </c>
      <c r="F186" s="9" t="s">
        <v>15</v>
      </c>
      <c r="G186" s="8" t="s">
        <v>20</v>
      </c>
      <c r="H186" s="8" t="s">
        <v>29</v>
      </c>
      <c r="I186" s="8" t="s">
        <v>26</v>
      </c>
      <c r="J186" s="9">
        <v>4</v>
      </c>
      <c r="K186" s="9"/>
      <c r="P186" s="9" t="s">
        <v>291</v>
      </c>
      <c r="Q186" s="85" t="s">
        <v>290</v>
      </c>
      <c r="R186" s="83"/>
    </row>
    <row r="187" spans="1:18" s="11" customFormat="1">
      <c r="A187" s="73" t="s">
        <v>1043</v>
      </c>
      <c r="D187" s="79"/>
      <c r="E187" s="9" t="s">
        <v>17</v>
      </c>
      <c r="F187" s="9" t="s">
        <v>14</v>
      </c>
      <c r="G187" s="8" t="s">
        <v>19</v>
      </c>
      <c r="H187" s="8"/>
      <c r="I187" s="8" t="s">
        <v>26</v>
      </c>
      <c r="J187" s="9"/>
      <c r="K187" s="9"/>
      <c r="O187" s="176" t="s">
        <v>28</v>
      </c>
      <c r="P187" s="9" t="s">
        <v>291</v>
      </c>
      <c r="Q187" s="85" t="s">
        <v>290</v>
      </c>
      <c r="R187" s="83" t="s">
        <v>577</v>
      </c>
    </row>
    <row r="188" spans="1:18" s="11" customFormat="1">
      <c r="A188" s="73" t="s">
        <v>1042</v>
      </c>
      <c r="D188" s="79"/>
      <c r="E188" s="9" t="s">
        <v>18</v>
      </c>
      <c r="F188" s="9" t="s">
        <v>15</v>
      </c>
      <c r="G188" s="96" t="s">
        <v>576</v>
      </c>
      <c r="H188" s="8" t="s">
        <v>28</v>
      </c>
      <c r="I188" s="8" t="s">
        <v>25</v>
      </c>
      <c r="J188" s="9">
        <v>3</v>
      </c>
      <c r="K188" s="9" t="s">
        <v>34</v>
      </c>
      <c r="P188" s="9" t="s">
        <v>291</v>
      </c>
      <c r="Q188" s="85" t="s">
        <v>288</v>
      </c>
      <c r="R188" s="83"/>
    </row>
    <row r="189" spans="1:18" s="11" customFormat="1">
      <c r="A189" s="73" t="s">
        <v>1041</v>
      </c>
      <c r="D189" s="79"/>
      <c r="E189" s="9" t="s">
        <v>17</v>
      </c>
      <c r="F189" s="9" t="s">
        <v>14</v>
      </c>
      <c r="G189" s="8" t="s">
        <v>262</v>
      </c>
      <c r="H189" s="8" t="s">
        <v>28</v>
      </c>
      <c r="I189" s="8" t="s">
        <v>24</v>
      </c>
      <c r="J189" s="9">
        <v>3</v>
      </c>
      <c r="K189" s="9"/>
      <c r="P189" s="9" t="s">
        <v>291</v>
      </c>
      <c r="Q189" s="85" t="s">
        <v>288</v>
      </c>
      <c r="R189" s="83"/>
    </row>
    <row r="190" spans="1:18" s="11" customFormat="1">
      <c r="A190" s="73" t="s">
        <v>1040</v>
      </c>
      <c r="D190" s="79"/>
      <c r="E190" s="9" t="s">
        <v>17</v>
      </c>
      <c r="F190" s="9" t="s">
        <v>15</v>
      </c>
      <c r="G190" s="8" t="s">
        <v>262</v>
      </c>
      <c r="H190" s="8" t="s">
        <v>28</v>
      </c>
      <c r="I190" s="8" t="s">
        <v>24</v>
      </c>
      <c r="J190" s="9">
        <v>2</v>
      </c>
      <c r="K190" s="9"/>
      <c r="P190" s="9" t="s">
        <v>291</v>
      </c>
      <c r="Q190" s="85" t="s">
        <v>288</v>
      </c>
      <c r="R190" s="83"/>
    </row>
    <row r="191" spans="1:18" s="11" customFormat="1" ht="13.8">
      <c r="A191" s="73" t="s">
        <v>1039</v>
      </c>
      <c r="D191" s="95"/>
      <c r="E191" s="9" t="s">
        <v>18</v>
      </c>
      <c r="F191" s="9" t="s">
        <v>14</v>
      </c>
      <c r="G191" s="8" t="s">
        <v>19</v>
      </c>
      <c r="H191" s="8" t="s">
        <v>28</v>
      </c>
      <c r="I191" s="8" t="s">
        <v>24</v>
      </c>
      <c r="J191" s="9">
        <v>1</v>
      </c>
      <c r="K191" s="9"/>
      <c r="P191" s="9" t="s">
        <v>291</v>
      </c>
      <c r="Q191" s="93" t="s">
        <v>290</v>
      </c>
    </row>
    <row r="192" spans="1:18" s="11" customFormat="1">
      <c r="A192" s="73" t="s">
        <v>1038</v>
      </c>
      <c r="D192" s="95"/>
      <c r="E192" s="9" t="s">
        <v>17</v>
      </c>
      <c r="F192" s="9" t="s">
        <v>14</v>
      </c>
      <c r="G192" s="8" t="s">
        <v>19</v>
      </c>
      <c r="H192" s="8" t="s">
        <v>28</v>
      </c>
      <c r="I192" s="8" t="s">
        <v>24</v>
      </c>
      <c r="J192" s="9">
        <v>2</v>
      </c>
      <c r="K192" s="9"/>
      <c r="P192" s="9" t="s">
        <v>291</v>
      </c>
      <c r="Q192" s="93" t="s">
        <v>290</v>
      </c>
      <c r="R192" s="83"/>
    </row>
    <row r="193" spans="1:18" s="11" customFormat="1">
      <c r="A193" s="73" t="s">
        <v>1037</v>
      </c>
      <c r="D193" s="95"/>
      <c r="E193" s="9" t="s">
        <v>17</v>
      </c>
      <c r="F193" s="9" t="s">
        <v>16</v>
      </c>
      <c r="G193" s="8" t="s">
        <v>19</v>
      </c>
      <c r="H193" s="8" t="s">
        <v>28</v>
      </c>
      <c r="I193" s="8" t="s">
        <v>24</v>
      </c>
      <c r="J193" s="9">
        <v>2</v>
      </c>
      <c r="K193" s="9"/>
      <c r="P193" s="9" t="s">
        <v>291</v>
      </c>
      <c r="Q193" s="93" t="s">
        <v>290</v>
      </c>
      <c r="R193" s="83"/>
    </row>
    <row r="194" spans="1:18" s="11" customFormat="1" ht="13.8">
      <c r="A194" s="73" t="s">
        <v>1036</v>
      </c>
      <c r="D194" s="95"/>
      <c r="E194" s="9" t="s">
        <v>17</v>
      </c>
      <c r="F194" s="9" t="s">
        <v>14</v>
      </c>
      <c r="G194" s="8" t="s">
        <v>19</v>
      </c>
      <c r="H194" s="8" t="s">
        <v>28</v>
      </c>
      <c r="I194" s="8" t="s">
        <v>24</v>
      </c>
      <c r="J194" s="9">
        <v>3</v>
      </c>
      <c r="K194" s="9"/>
      <c r="P194" s="9" t="s">
        <v>291</v>
      </c>
      <c r="Q194" s="93" t="s">
        <v>290</v>
      </c>
    </row>
    <row r="195" spans="1:18" s="11" customFormat="1" ht="13.8">
      <c r="A195" s="73" t="s">
        <v>1147</v>
      </c>
      <c r="D195" s="95"/>
      <c r="E195" s="9" t="s">
        <v>18</v>
      </c>
      <c r="F195" s="9" t="s">
        <v>15</v>
      </c>
      <c r="G195" s="8" t="s">
        <v>19</v>
      </c>
      <c r="H195" s="8" t="s">
        <v>28</v>
      </c>
      <c r="I195" s="8" t="s">
        <v>24</v>
      </c>
      <c r="J195" s="9">
        <v>3</v>
      </c>
      <c r="K195" s="9"/>
      <c r="P195" s="9" t="s">
        <v>291</v>
      </c>
      <c r="Q195" s="93" t="s">
        <v>290</v>
      </c>
    </row>
    <row r="196" spans="1:18" s="11" customFormat="1" ht="13.8">
      <c r="A196" s="73" t="s">
        <v>1035</v>
      </c>
      <c r="D196" s="95"/>
      <c r="E196" s="9" t="s">
        <v>17</v>
      </c>
      <c r="F196" s="9" t="s">
        <v>14</v>
      </c>
      <c r="G196" s="8" t="s">
        <v>19</v>
      </c>
      <c r="H196" s="8" t="s">
        <v>28</v>
      </c>
      <c r="I196" s="8" t="s">
        <v>24</v>
      </c>
      <c r="J196" s="9">
        <v>3</v>
      </c>
      <c r="K196" s="9"/>
      <c r="P196" s="9" t="s">
        <v>291</v>
      </c>
      <c r="Q196" s="93" t="s">
        <v>290</v>
      </c>
    </row>
    <row r="197" spans="1:18" s="11" customFormat="1">
      <c r="A197" s="73" t="s">
        <v>1034</v>
      </c>
      <c r="D197" s="95"/>
      <c r="E197" s="9" t="s">
        <v>18</v>
      </c>
      <c r="F197" s="9" t="s">
        <v>14</v>
      </c>
      <c r="G197" s="8" t="s">
        <v>19</v>
      </c>
      <c r="H197" s="8" t="s">
        <v>28</v>
      </c>
      <c r="I197" s="8" t="s">
        <v>24</v>
      </c>
      <c r="J197" s="9">
        <v>1</v>
      </c>
      <c r="K197" s="9"/>
      <c r="M197" s="11" t="s">
        <v>50</v>
      </c>
      <c r="P197" s="9" t="s">
        <v>291</v>
      </c>
      <c r="Q197" s="93" t="s">
        <v>290</v>
      </c>
      <c r="R197" s="83"/>
    </row>
    <row r="198" spans="1:18" s="11" customFormat="1">
      <c r="A198" s="73" t="s">
        <v>1033</v>
      </c>
      <c r="D198" s="95"/>
      <c r="E198" s="9" t="s">
        <v>18</v>
      </c>
      <c r="F198" s="9" t="s">
        <v>15</v>
      </c>
      <c r="G198" s="8" t="s">
        <v>19</v>
      </c>
      <c r="H198" s="8" t="s">
        <v>28</v>
      </c>
      <c r="I198" s="8" t="s">
        <v>24</v>
      </c>
      <c r="J198" s="9">
        <v>2</v>
      </c>
      <c r="K198" s="9"/>
      <c r="P198" s="9" t="s">
        <v>291</v>
      </c>
      <c r="Q198" s="93" t="s">
        <v>290</v>
      </c>
      <c r="R198" s="83"/>
    </row>
    <row r="199" spans="1:18" s="91" customFormat="1" ht="15" thickBot="1">
      <c r="A199" s="73" t="s">
        <v>1148</v>
      </c>
      <c r="D199" s="612" t="s">
        <v>1143</v>
      </c>
      <c r="E199" s="613" t="s">
        <v>17</v>
      </c>
      <c r="F199" s="613" t="s">
        <v>14</v>
      </c>
      <c r="G199" s="614" t="s">
        <v>19</v>
      </c>
      <c r="H199" s="614" t="s">
        <v>28</v>
      </c>
      <c r="I199" s="614" t="s">
        <v>24</v>
      </c>
      <c r="J199" s="613">
        <v>2</v>
      </c>
      <c r="K199" s="613"/>
      <c r="P199" s="613" t="s">
        <v>291</v>
      </c>
      <c r="Q199" s="203" t="s">
        <v>290</v>
      </c>
      <c r="R199" s="612" t="s">
        <v>578</v>
      </c>
    </row>
    <row r="200" spans="1:18" s="90" customFormat="1">
      <c r="A200" s="73" t="s">
        <v>1032</v>
      </c>
      <c r="D200" s="609" t="s">
        <v>1373</v>
      </c>
      <c r="E200" s="610" t="s">
        <v>17</v>
      </c>
      <c r="F200" s="610" t="s">
        <v>14</v>
      </c>
      <c r="G200" s="611" t="s">
        <v>19</v>
      </c>
      <c r="H200" s="611" t="s">
        <v>28</v>
      </c>
      <c r="I200" s="611" t="s">
        <v>24</v>
      </c>
      <c r="J200" s="610">
        <v>2</v>
      </c>
      <c r="K200" s="610"/>
      <c r="P200" s="610" t="s">
        <v>291</v>
      </c>
      <c r="Q200" s="199" t="s">
        <v>288</v>
      </c>
      <c r="R200" s="609" t="s">
        <v>585</v>
      </c>
    </row>
    <row r="201" spans="1:18" s="11" customFormat="1">
      <c r="A201" s="73" t="s">
        <v>1031</v>
      </c>
      <c r="D201" s="95"/>
      <c r="E201" s="9" t="s">
        <v>18</v>
      </c>
      <c r="F201" s="9" t="s">
        <v>15</v>
      </c>
      <c r="G201" s="8" t="s">
        <v>22</v>
      </c>
      <c r="H201" s="8" t="s">
        <v>28</v>
      </c>
      <c r="I201" s="8" t="s">
        <v>24</v>
      </c>
      <c r="J201" s="9">
        <v>1</v>
      </c>
      <c r="K201" s="9"/>
      <c r="P201" s="9" t="s">
        <v>291</v>
      </c>
      <c r="Q201" s="93" t="s">
        <v>288</v>
      </c>
      <c r="R201" s="83"/>
    </row>
    <row r="202" spans="1:18" s="11" customFormat="1" ht="27.6">
      <c r="A202" s="73" t="s">
        <v>1030</v>
      </c>
      <c r="D202" s="95"/>
      <c r="E202" s="9" t="s">
        <v>18</v>
      </c>
      <c r="F202" s="9" t="s">
        <v>14</v>
      </c>
      <c r="G202" s="8" t="s">
        <v>20</v>
      </c>
      <c r="H202" s="8" t="s">
        <v>29</v>
      </c>
      <c r="I202" s="8" t="s">
        <v>598</v>
      </c>
      <c r="J202" s="9">
        <v>4</v>
      </c>
      <c r="K202" s="9"/>
      <c r="P202" s="9" t="s">
        <v>291</v>
      </c>
      <c r="Q202" s="93" t="s">
        <v>288</v>
      </c>
      <c r="R202" s="83" t="s">
        <v>599</v>
      </c>
    </row>
    <row r="203" spans="1:18" s="11" customFormat="1">
      <c r="A203" s="73" t="s">
        <v>1029</v>
      </c>
      <c r="D203" s="95"/>
      <c r="E203" s="9" t="s">
        <v>17</v>
      </c>
      <c r="F203" s="9" t="s">
        <v>14</v>
      </c>
      <c r="G203" s="8" t="s">
        <v>22</v>
      </c>
      <c r="H203" s="8" t="s">
        <v>28</v>
      </c>
      <c r="I203" s="8" t="s">
        <v>24</v>
      </c>
      <c r="J203" s="9">
        <v>2</v>
      </c>
      <c r="K203" s="9"/>
      <c r="P203" s="9" t="s">
        <v>291</v>
      </c>
      <c r="Q203" s="93" t="s">
        <v>288</v>
      </c>
      <c r="R203" s="83"/>
    </row>
    <row r="204" spans="1:18" s="11" customFormat="1">
      <c r="A204" s="73" t="s">
        <v>1028</v>
      </c>
      <c r="D204" s="95"/>
      <c r="E204" s="9" t="s">
        <v>18</v>
      </c>
      <c r="F204" s="9" t="s">
        <v>15</v>
      </c>
      <c r="G204" s="8" t="s">
        <v>19</v>
      </c>
      <c r="H204" s="8"/>
      <c r="I204" s="8" t="s">
        <v>24</v>
      </c>
      <c r="J204" s="9"/>
      <c r="K204" s="9"/>
      <c r="O204" s="76" t="s">
        <v>28</v>
      </c>
      <c r="P204" s="9" t="s">
        <v>291</v>
      </c>
      <c r="Q204" s="93" t="s">
        <v>288</v>
      </c>
      <c r="R204" s="83" t="s">
        <v>600</v>
      </c>
    </row>
    <row r="205" spans="1:18" s="11" customFormat="1">
      <c r="A205" s="73" t="s">
        <v>1149</v>
      </c>
      <c r="D205" s="95"/>
      <c r="E205" s="93" t="s">
        <v>17</v>
      </c>
      <c r="F205" s="93" t="s">
        <v>14</v>
      </c>
      <c r="G205" s="96" t="s">
        <v>22</v>
      </c>
      <c r="H205" s="96" t="s">
        <v>28</v>
      </c>
      <c r="I205" s="96" t="s">
        <v>24</v>
      </c>
      <c r="J205" s="93">
        <v>2</v>
      </c>
      <c r="K205" s="9"/>
      <c r="O205" s="93"/>
      <c r="P205" s="9" t="s">
        <v>291</v>
      </c>
      <c r="Q205" s="93" t="s">
        <v>288</v>
      </c>
      <c r="R205" s="83"/>
    </row>
    <row r="206" spans="1:18" s="11" customFormat="1">
      <c r="A206" s="73" t="s">
        <v>1027</v>
      </c>
      <c r="D206" s="95"/>
      <c r="E206" s="93" t="s">
        <v>17</v>
      </c>
      <c r="F206" s="93" t="s">
        <v>15</v>
      </c>
      <c r="G206" s="96" t="s">
        <v>22</v>
      </c>
      <c r="H206" s="96" t="s">
        <v>28</v>
      </c>
      <c r="I206" s="96" t="s">
        <v>24</v>
      </c>
      <c r="J206" s="93">
        <v>2</v>
      </c>
      <c r="K206" s="9"/>
      <c r="O206" s="93"/>
      <c r="P206" s="9" t="s">
        <v>291</v>
      </c>
      <c r="Q206" s="93" t="s">
        <v>288</v>
      </c>
      <c r="R206" s="83"/>
    </row>
    <row r="207" spans="1:18" s="11" customFormat="1">
      <c r="A207" s="73" t="s">
        <v>1026</v>
      </c>
      <c r="D207" s="95"/>
      <c r="E207" s="93" t="s">
        <v>17</v>
      </c>
      <c r="F207" s="93" t="s">
        <v>14</v>
      </c>
      <c r="G207" s="96" t="s">
        <v>22</v>
      </c>
      <c r="H207" s="96"/>
      <c r="I207" s="96" t="s">
        <v>24</v>
      </c>
      <c r="J207" s="93"/>
      <c r="K207" s="9"/>
      <c r="O207" s="76" t="s">
        <v>28</v>
      </c>
      <c r="P207" s="9" t="s">
        <v>291</v>
      </c>
      <c r="Q207" s="93" t="s">
        <v>288</v>
      </c>
      <c r="R207" s="83" t="s">
        <v>610</v>
      </c>
    </row>
    <row r="208" spans="1:18" s="11" customFormat="1">
      <c r="A208" s="73" t="s">
        <v>1025</v>
      </c>
      <c r="D208" s="95"/>
      <c r="E208" s="93" t="s">
        <v>17</v>
      </c>
      <c r="F208" s="93" t="s">
        <v>15</v>
      </c>
      <c r="G208" s="96" t="s">
        <v>22</v>
      </c>
      <c r="H208" s="96"/>
      <c r="I208" s="96" t="s">
        <v>24</v>
      </c>
      <c r="J208" s="93"/>
      <c r="K208" s="9"/>
      <c r="O208" s="76" t="s">
        <v>28</v>
      </c>
      <c r="P208" s="9" t="s">
        <v>291</v>
      </c>
      <c r="Q208" s="93" t="s">
        <v>288</v>
      </c>
      <c r="R208" s="83" t="s">
        <v>610</v>
      </c>
    </row>
    <row r="209" spans="1:18" s="11" customFormat="1">
      <c r="A209" s="73" t="s">
        <v>1024</v>
      </c>
      <c r="E209" s="93" t="s">
        <v>17</v>
      </c>
      <c r="F209" s="93" t="s">
        <v>15</v>
      </c>
      <c r="G209" s="96" t="s">
        <v>22</v>
      </c>
      <c r="H209" s="96" t="s">
        <v>28</v>
      </c>
      <c r="I209" s="96" t="s">
        <v>24</v>
      </c>
      <c r="J209" s="93">
        <v>2</v>
      </c>
      <c r="K209" s="9"/>
      <c r="P209" s="9" t="s">
        <v>291</v>
      </c>
      <c r="Q209" s="93" t="s">
        <v>288</v>
      </c>
      <c r="R209" s="83"/>
    </row>
    <row r="210" spans="1:18" s="11" customFormat="1">
      <c r="A210" s="73" t="s">
        <v>1021</v>
      </c>
      <c r="E210" s="93" t="s">
        <v>17</v>
      </c>
      <c r="F210" s="93" t="s">
        <v>14</v>
      </c>
      <c r="G210" s="96" t="s">
        <v>22</v>
      </c>
      <c r="H210" s="96" t="s">
        <v>28</v>
      </c>
      <c r="I210" s="96" t="s">
        <v>24</v>
      </c>
      <c r="J210" s="93">
        <v>2</v>
      </c>
      <c r="K210" s="9"/>
      <c r="P210" s="9" t="s">
        <v>291</v>
      </c>
      <c r="Q210" s="93" t="s">
        <v>288</v>
      </c>
      <c r="R210" s="83"/>
    </row>
    <row r="211" spans="1:18" s="11" customFormat="1">
      <c r="A211" s="73" t="s">
        <v>1150</v>
      </c>
      <c r="D211" s="95"/>
      <c r="E211" s="93" t="s">
        <v>17</v>
      </c>
      <c r="F211" s="93" t="s">
        <v>15</v>
      </c>
      <c r="G211" s="96" t="s">
        <v>22</v>
      </c>
      <c r="H211" s="96" t="s">
        <v>28</v>
      </c>
      <c r="I211" s="96" t="s">
        <v>24</v>
      </c>
      <c r="J211" s="93">
        <v>2</v>
      </c>
      <c r="K211" s="9"/>
      <c r="P211" s="9" t="s">
        <v>291</v>
      </c>
      <c r="Q211" s="93" t="s">
        <v>288</v>
      </c>
      <c r="R211" s="83"/>
    </row>
    <row r="212" spans="1:18" s="11" customFormat="1">
      <c r="A212" s="73" t="s">
        <v>1151</v>
      </c>
      <c r="D212" s="95"/>
      <c r="E212" s="93" t="s">
        <v>17</v>
      </c>
      <c r="F212" s="93" t="s">
        <v>14</v>
      </c>
      <c r="G212" s="96" t="s">
        <v>22</v>
      </c>
      <c r="H212" s="96" t="s">
        <v>28</v>
      </c>
      <c r="I212" s="96" t="s">
        <v>24</v>
      </c>
      <c r="J212" s="93">
        <v>2</v>
      </c>
      <c r="K212" s="9"/>
      <c r="P212" s="9" t="s">
        <v>291</v>
      </c>
      <c r="Q212" s="93" t="s">
        <v>288</v>
      </c>
      <c r="R212" s="83"/>
    </row>
    <row r="213" spans="1:18" s="11" customFormat="1">
      <c r="A213" s="73" t="s">
        <v>1152</v>
      </c>
      <c r="D213" s="95"/>
      <c r="E213" s="93" t="s">
        <v>18</v>
      </c>
      <c r="F213" s="93" t="s">
        <v>14</v>
      </c>
      <c r="G213" s="96" t="s">
        <v>22</v>
      </c>
      <c r="H213" s="96" t="s">
        <v>28</v>
      </c>
      <c r="I213" s="96" t="s">
        <v>25</v>
      </c>
      <c r="J213" s="93">
        <v>2</v>
      </c>
      <c r="K213" s="9"/>
      <c r="P213" s="9" t="s">
        <v>291</v>
      </c>
      <c r="Q213" s="93" t="s">
        <v>288</v>
      </c>
      <c r="R213" s="83"/>
    </row>
    <row r="214" spans="1:18" s="11" customFormat="1">
      <c r="A214" s="73" t="s">
        <v>1153</v>
      </c>
      <c r="D214" s="95"/>
      <c r="E214" s="104" t="s">
        <v>18</v>
      </c>
      <c r="F214" s="104" t="s">
        <v>15</v>
      </c>
      <c r="G214" s="104" t="s">
        <v>22</v>
      </c>
      <c r="H214" s="104" t="s">
        <v>28</v>
      </c>
      <c r="I214" s="104" t="s">
        <v>26</v>
      </c>
      <c r="J214" s="104">
        <v>2</v>
      </c>
      <c r="K214" s="9"/>
      <c r="P214" s="9" t="s">
        <v>291</v>
      </c>
      <c r="Q214" s="93" t="s">
        <v>288</v>
      </c>
      <c r="R214" s="83"/>
    </row>
    <row r="215" spans="1:18" s="11" customFormat="1">
      <c r="A215" s="73" t="s">
        <v>1154</v>
      </c>
      <c r="D215" s="95"/>
      <c r="E215" s="93" t="s">
        <v>17</v>
      </c>
      <c r="F215" s="93" t="s">
        <v>14</v>
      </c>
      <c r="G215" s="96" t="s">
        <v>19</v>
      </c>
      <c r="H215" s="96" t="s">
        <v>28</v>
      </c>
      <c r="I215" s="96" t="s">
        <v>25</v>
      </c>
      <c r="J215" s="93">
        <v>2</v>
      </c>
      <c r="K215" s="9"/>
      <c r="P215" s="9" t="s">
        <v>291</v>
      </c>
      <c r="Q215" s="93" t="s">
        <v>288</v>
      </c>
      <c r="R215" s="83"/>
    </row>
    <row r="216" spans="1:18" s="11" customFormat="1">
      <c r="A216" s="73" t="s">
        <v>1155</v>
      </c>
      <c r="D216" s="95"/>
      <c r="E216" s="93" t="s">
        <v>17</v>
      </c>
      <c r="F216" s="93" t="s">
        <v>15</v>
      </c>
      <c r="G216" s="96" t="s">
        <v>19</v>
      </c>
      <c r="H216" s="96"/>
      <c r="I216" s="96" t="s">
        <v>26</v>
      </c>
      <c r="J216" s="93"/>
      <c r="K216" s="9"/>
      <c r="O216" s="76" t="s">
        <v>28</v>
      </c>
      <c r="P216" s="9" t="s">
        <v>291</v>
      </c>
      <c r="Q216" s="93" t="s">
        <v>288</v>
      </c>
      <c r="R216" s="83"/>
    </row>
    <row r="217" spans="1:18" s="11" customFormat="1">
      <c r="A217" s="73" t="s">
        <v>1156</v>
      </c>
      <c r="D217" s="95"/>
      <c r="E217" s="93" t="s">
        <v>17</v>
      </c>
      <c r="F217" s="93" t="s">
        <v>14</v>
      </c>
      <c r="G217" s="96" t="s">
        <v>20</v>
      </c>
      <c r="H217" s="96"/>
      <c r="I217" s="96" t="s">
        <v>26</v>
      </c>
      <c r="J217" s="93"/>
      <c r="K217" s="9"/>
      <c r="O217" s="76" t="s">
        <v>29</v>
      </c>
      <c r="P217" s="9" t="s">
        <v>291</v>
      </c>
      <c r="Q217" s="93" t="s">
        <v>288</v>
      </c>
      <c r="R217" s="83"/>
    </row>
    <row r="218" spans="1:18" s="11" customFormat="1">
      <c r="A218" s="73" t="s">
        <v>1157</v>
      </c>
      <c r="D218" s="95"/>
      <c r="E218" s="93" t="s">
        <v>18</v>
      </c>
      <c r="F218" s="93" t="s">
        <v>15</v>
      </c>
      <c r="G218" s="96" t="s">
        <v>20</v>
      </c>
      <c r="H218" s="96" t="s">
        <v>29</v>
      </c>
      <c r="I218" s="96" t="s">
        <v>25</v>
      </c>
      <c r="J218" s="93"/>
      <c r="K218" s="9"/>
      <c r="O218" s="76" t="s">
        <v>29</v>
      </c>
      <c r="P218" s="9" t="s">
        <v>291</v>
      </c>
      <c r="Q218" s="93" t="s">
        <v>288</v>
      </c>
      <c r="R218" s="83" t="s">
        <v>611</v>
      </c>
    </row>
    <row r="219" spans="1:18" s="11" customFormat="1">
      <c r="A219" s="73" t="s">
        <v>1158</v>
      </c>
      <c r="D219" s="95"/>
      <c r="E219" s="9" t="s">
        <v>18</v>
      </c>
      <c r="F219" s="9" t="s">
        <v>15</v>
      </c>
      <c r="G219" s="8" t="s">
        <v>20</v>
      </c>
      <c r="H219" s="8" t="s">
        <v>29</v>
      </c>
      <c r="I219" s="8" t="s">
        <v>24</v>
      </c>
      <c r="J219" s="9">
        <v>4</v>
      </c>
      <c r="K219" s="9"/>
      <c r="P219" s="9" t="s">
        <v>291</v>
      </c>
      <c r="Q219" s="93" t="s">
        <v>288</v>
      </c>
      <c r="R219" s="83"/>
    </row>
    <row r="220" spans="1:18" s="11" customFormat="1">
      <c r="A220" s="73" t="s">
        <v>1159</v>
      </c>
      <c r="D220" s="95"/>
      <c r="E220" s="9" t="s">
        <v>17</v>
      </c>
      <c r="F220" s="9" t="s">
        <v>14</v>
      </c>
      <c r="G220" s="8" t="s">
        <v>19</v>
      </c>
      <c r="H220" s="8" t="s">
        <v>28</v>
      </c>
      <c r="I220" s="8" t="s">
        <v>24</v>
      </c>
      <c r="J220" s="9">
        <v>2</v>
      </c>
      <c r="K220" s="9"/>
      <c r="P220" s="9" t="s">
        <v>291</v>
      </c>
      <c r="Q220" s="93" t="s">
        <v>288</v>
      </c>
      <c r="R220" s="83"/>
    </row>
    <row r="221" spans="1:18" s="11" customFormat="1">
      <c r="A221" s="73" t="s">
        <v>1160</v>
      </c>
      <c r="D221" s="95"/>
      <c r="E221" s="9" t="s">
        <v>18</v>
      </c>
      <c r="F221" s="9" t="s">
        <v>15</v>
      </c>
      <c r="G221" s="8" t="s">
        <v>19</v>
      </c>
      <c r="H221" s="8" t="s">
        <v>28</v>
      </c>
      <c r="I221" s="8" t="s">
        <v>24</v>
      </c>
      <c r="J221" s="9">
        <v>2</v>
      </c>
      <c r="K221" s="9"/>
      <c r="M221" s="11" t="s">
        <v>50</v>
      </c>
      <c r="P221" s="9" t="s">
        <v>291</v>
      </c>
      <c r="Q221" s="93" t="s">
        <v>288</v>
      </c>
      <c r="R221" s="83"/>
    </row>
    <row r="222" spans="1:18" s="11" customFormat="1">
      <c r="A222" s="73" t="s">
        <v>476</v>
      </c>
      <c r="D222" s="95"/>
      <c r="E222" s="9" t="s">
        <v>17</v>
      </c>
      <c r="F222" s="9" t="s">
        <v>14</v>
      </c>
      <c r="G222" s="8" t="s">
        <v>20</v>
      </c>
      <c r="H222" s="8" t="s">
        <v>29</v>
      </c>
      <c r="I222" s="8" t="s">
        <v>26</v>
      </c>
      <c r="J222" s="9">
        <v>4</v>
      </c>
      <c r="K222" s="9"/>
      <c r="P222" s="9" t="s">
        <v>291</v>
      </c>
      <c r="Q222" s="93" t="s">
        <v>288</v>
      </c>
      <c r="R222" s="83"/>
    </row>
    <row r="223" spans="1:18" s="11" customFormat="1">
      <c r="A223" s="73" t="s">
        <v>477</v>
      </c>
      <c r="D223" s="95"/>
      <c r="E223" s="9" t="s">
        <v>18</v>
      </c>
      <c r="F223" s="9" t="s">
        <v>14</v>
      </c>
      <c r="G223" s="8" t="s">
        <v>22</v>
      </c>
      <c r="H223" s="8" t="s">
        <v>28</v>
      </c>
      <c r="I223" s="8" t="s">
        <v>26</v>
      </c>
      <c r="J223" s="9">
        <v>2</v>
      </c>
      <c r="K223" s="9"/>
      <c r="P223" s="9" t="s">
        <v>291</v>
      </c>
      <c r="Q223" s="93" t="s">
        <v>288</v>
      </c>
      <c r="R223" s="83"/>
    </row>
    <row r="224" spans="1:18" s="11" customFormat="1">
      <c r="A224" s="73" t="s">
        <v>478</v>
      </c>
      <c r="D224" s="95"/>
      <c r="E224" s="9" t="s">
        <v>18</v>
      </c>
      <c r="F224" s="9" t="s">
        <v>15</v>
      </c>
      <c r="G224" s="8" t="s">
        <v>22</v>
      </c>
      <c r="H224" s="8" t="s">
        <v>28</v>
      </c>
      <c r="I224" s="8" t="s">
        <v>25</v>
      </c>
      <c r="J224" s="9">
        <v>2</v>
      </c>
      <c r="K224" s="9"/>
      <c r="P224" s="9" t="s">
        <v>291</v>
      </c>
      <c r="Q224" s="93" t="s">
        <v>288</v>
      </c>
      <c r="R224" s="83"/>
    </row>
    <row r="225" spans="1:18" s="11" customFormat="1">
      <c r="A225" s="73" t="s">
        <v>479</v>
      </c>
      <c r="D225" s="95"/>
      <c r="E225" s="9" t="s">
        <v>17</v>
      </c>
      <c r="F225" s="9" t="s">
        <v>14</v>
      </c>
      <c r="G225" s="8" t="s">
        <v>22</v>
      </c>
      <c r="H225" s="8" t="s">
        <v>28</v>
      </c>
      <c r="I225" s="8" t="s">
        <v>24</v>
      </c>
      <c r="J225" s="9">
        <v>2</v>
      </c>
      <c r="K225" s="9"/>
      <c r="P225" s="9" t="s">
        <v>291</v>
      </c>
      <c r="Q225" s="93" t="s">
        <v>289</v>
      </c>
      <c r="R225" s="83"/>
    </row>
    <row r="226" spans="1:18" s="11" customFormat="1">
      <c r="A226" s="73" t="s">
        <v>1161</v>
      </c>
      <c r="D226" s="95"/>
      <c r="E226" s="9" t="s">
        <v>17</v>
      </c>
      <c r="F226" s="9" t="s">
        <v>14</v>
      </c>
      <c r="G226" s="8" t="s">
        <v>20</v>
      </c>
      <c r="H226" s="8" t="s">
        <v>29</v>
      </c>
      <c r="I226" s="8" t="s">
        <v>24</v>
      </c>
      <c r="J226" s="9">
        <v>4</v>
      </c>
      <c r="K226" s="9"/>
      <c r="P226" s="9" t="s">
        <v>291</v>
      </c>
      <c r="Q226" s="93" t="s">
        <v>288</v>
      </c>
      <c r="R226" s="83"/>
    </row>
    <row r="227" spans="1:18" s="11" customFormat="1">
      <c r="A227" s="73" t="s">
        <v>1162</v>
      </c>
      <c r="D227" s="95"/>
      <c r="E227" s="9" t="s">
        <v>18</v>
      </c>
      <c r="F227" s="9" t="s">
        <v>14</v>
      </c>
      <c r="G227" s="8" t="s">
        <v>22</v>
      </c>
      <c r="H227" s="8" t="s">
        <v>28</v>
      </c>
      <c r="I227" s="8" t="s">
        <v>24</v>
      </c>
      <c r="J227" s="9">
        <v>3</v>
      </c>
      <c r="K227" s="9"/>
      <c r="P227" s="9" t="s">
        <v>291</v>
      </c>
      <c r="Q227" s="93" t="s">
        <v>288</v>
      </c>
      <c r="R227" s="83"/>
    </row>
    <row r="228" spans="1:18" s="11" customFormat="1">
      <c r="A228" s="73" t="s">
        <v>1163</v>
      </c>
      <c r="D228" s="95"/>
      <c r="E228" s="9" t="s">
        <v>18</v>
      </c>
      <c r="F228" s="9" t="s">
        <v>15</v>
      </c>
      <c r="G228" s="8" t="s">
        <v>22</v>
      </c>
      <c r="H228" s="8" t="s">
        <v>28</v>
      </c>
      <c r="I228" s="8" t="s">
        <v>24</v>
      </c>
      <c r="J228" s="9">
        <v>3</v>
      </c>
      <c r="K228" s="9"/>
      <c r="P228" s="9" t="s">
        <v>291</v>
      </c>
      <c r="Q228" s="93" t="s">
        <v>288</v>
      </c>
      <c r="R228" s="83"/>
    </row>
    <row r="229" spans="1:18" s="11" customFormat="1">
      <c r="A229" s="73" t="s">
        <v>1164</v>
      </c>
      <c r="D229" s="95"/>
      <c r="E229" s="9" t="s">
        <v>17</v>
      </c>
      <c r="F229" s="9" t="s">
        <v>14</v>
      </c>
      <c r="G229" s="8" t="s">
        <v>22</v>
      </c>
      <c r="H229" s="8" t="s">
        <v>28</v>
      </c>
      <c r="I229" s="8" t="s">
        <v>25</v>
      </c>
      <c r="J229" s="9">
        <v>3</v>
      </c>
      <c r="K229" s="9"/>
      <c r="P229" s="9" t="s">
        <v>291</v>
      </c>
      <c r="Q229" s="93" t="s">
        <v>288</v>
      </c>
      <c r="R229" s="83"/>
    </row>
    <row r="230" spans="1:18" s="11" customFormat="1">
      <c r="A230" s="73" t="s">
        <v>1165</v>
      </c>
      <c r="D230" s="95"/>
      <c r="E230" s="9" t="s">
        <v>18</v>
      </c>
      <c r="F230" s="9" t="s">
        <v>15</v>
      </c>
      <c r="G230" s="8" t="s">
        <v>22</v>
      </c>
      <c r="H230" s="8" t="s">
        <v>28</v>
      </c>
      <c r="I230" s="8" t="s">
        <v>24</v>
      </c>
      <c r="J230" s="9">
        <v>2</v>
      </c>
      <c r="K230" s="9"/>
      <c r="P230" s="9" t="s">
        <v>291</v>
      </c>
      <c r="Q230" s="93" t="s">
        <v>288</v>
      </c>
      <c r="R230" s="83"/>
    </row>
    <row r="231" spans="1:18" s="11" customFormat="1">
      <c r="A231" s="73" t="s">
        <v>1166</v>
      </c>
      <c r="D231" s="95"/>
      <c r="E231" s="9" t="s">
        <v>17</v>
      </c>
      <c r="F231" s="9" t="s">
        <v>14</v>
      </c>
      <c r="G231" s="8" t="s">
        <v>20</v>
      </c>
      <c r="H231" s="8" t="s">
        <v>29</v>
      </c>
      <c r="I231" s="8" t="s">
        <v>24</v>
      </c>
      <c r="J231" s="9">
        <v>4</v>
      </c>
      <c r="K231" s="9"/>
      <c r="P231" s="9" t="s">
        <v>291</v>
      </c>
      <c r="Q231" s="93" t="s">
        <v>288</v>
      </c>
      <c r="R231" s="83"/>
    </row>
    <row r="232" spans="1:18" s="11" customFormat="1">
      <c r="A232" s="73" t="s">
        <v>1167</v>
      </c>
      <c r="D232" s="95"/>
      <c r="E232" s="9" t="s">
        <v>17</v>
      </c>
      <c r="F232" s="9" t="s">
        <v>14</v>
      </c>
      <c r="G232" s="8" t="s">
        <v>20</v>
      </c>
      <c r="H232" s="8" t="s">
        <v>29</v>
      </c>
      <c r="I232" s="8" t="s">
        <v>25</v>
      </c>
      <c r="J232" s="9">
        <v>4</v>
      </c>
      <c r="K232" s="9"/>
      <c r="P232" s="9" t="s">
        <v>291</v>
      </c>
      <c r="Q232" s="93" t="s">
        <v>288</v>
      </c>
      <c r="R232" s="83"/>
    </row>
    <row r="233" spans="1:18" s="11" customFormat="1">
      <c r="A233" s="73" t="s">
        <v>1168</v>
      </c>
      <c r="D233" s="95"/>
      <c r="E233" s="9" t="s">
        <v>18</v>
      </c>
      <c r="F233" s="9" t="s">
        <v>15</v>
      </c>
      <c r="G233" s="8" t="s">
        <v>22</v>
      </c>
      <c r="H233" s="8" t="s">
        <v>28</v>
      </c>
      <c r="I233" s="8" t="s">
        <v>24</v>
      </c>
      <c r="J233" s="9">
        <v>2</v>
      </c>
      <c r="K233" s="9"/>
      <c r="P233" s="9" t="s">
        <v>291</v>
      </c>
      <c r="Q233" s="93" t="s">
        <v>288</v>
      </c>
      <c r="R233" s="83" t="s">
        <v>545</v>
      </c>
    </row>
    <row r="234" spans="1:18" s="11" customFormat="1">
      <c r="A234" s="73" t="s">
        <v>1169</v>
      </c>
      <c r="D234" s="95"/>
      <c r="E234" s="9" t="s">
        <v>17</v>
      </c>
      <c r="F234" s="9" t="s">
        <v>15</v>
      </c>
      <c r="G234" s="8" t="s">
        <v>22</v>
      </c>
      <c r="H234" s="8" t="s">
        <v>28</v>
      </c>
      <c r="I234" s="8" t="s">
        <v>24</v>
      </c>
      <c r="J234" s="9">
        <v>3</v>
      </c>
      <c r="K234" s="9"/>
      <c r="P234" s="9" t="s">
        <v>286</v>
      </c>
      <c r="Q234" s="93" t="s">
        <v>288</v>
      </c>
      <c r="R234" s="83"/>
    </row>
    <row r="235" spans="1:18" s="11" customFormat="1">
      <c r="A235" s="73" t="s">
        <v>1097</v>
      </c>
      <c r="D235" s="95"/>
      <c r="E235" s="9" t="s">
        <v>17</v>
      </c>
      <c r="F235" s="9" t="s">
        <v>14</v>
      </c>
      <c r="G235" s="8" t="s">
        <v>22</v>
      </c>
      <c r="H235" s="8" t="s">
        <v>28</v>
      </c>
      <c r="I235" s="8" t="s">
        <v>24</v>
      </c>
      <c r="J235" s="9">
        <v>3</v>
      </c>
      <c r="K235" s="9"/>
      <c r="P235" s="9" t="s">
        <v>286</v>
      </c>
      <c r="Q235" s="93" t="s">
        <v>288</v>
      </c>
      <c r="R235" s="83"/>
    </row>
    <row r="236" spans="1:18" s="11" customFormat="1">
      <c r="A236" s="73" t="s">
        <v>1170</v>
      </c>
      <c r="D236" s="95"/>
      <c r="E236" s="9" t="s">
        <v>17</v>
      </c>
      <c r="F236" s="9" t="s">
        <v>16</v>
      </c>
      <c r="G236" s="8" t="s">
        <v>22</v>
      </c>
      <c r="H236" s="8" t="s">
        <v>28</v>
      </c>
      <c r="I236" s="8" t="s">
        <v>24</v>
      </c>
      <c r="J236" s="9">
        <v>2</v>
      </c>
      <c r="K236" s="9"/>
      <c r="P236" s="9" t="s">
        <v>286</v>
      </c>
      <c r="Q236" s="93" t="s">
        <v>288</v>
      </c>
      <c r="R236" s="83" t="s">
        <v>545</v>
      </c>
    </row>
    <row r="237" spans="1:18" s="11" customFormat="1">
      <c r="A237" s="73" t="s">
        <v>1096</v>
      </c>
      <c r="D237" s="95"/>
      <c r="E237" s="9" t="s">
        <v>18</v>
      </c>
      <c r="F237" s="9" t="s">
        <v>15</v>
      </c>
      <c r="G237" s="8" t="s">
        <v>19</v>
      </c>
      <c r="H237" s="8" t="s">
        <v>28</v>
      </c>
      <c r="I237" s="8" t="s">
        <v>25</v>
      </c>
      <c r="J237" s="9">
        <v>2</v>
      </c>
      <c r="K237" s="9"/>
      <c r="P237" s="9" t="s">
        <v>286</v>
      </c>
      <c r="Q237" s="93" t="s">
        <v>288</v>
      </c>
      <c r="R237" s="83" t="s">
        <v>545</v>
      </c>
    </row>
    <row r="238" spans="1:18" s="11" customFormat="1">
      <c r="A238" s="73" t="s">
        <v>1171</v>
      </c>
      <c r="D238" s="95"/>
      <c r="E238" s="9" t="s">
        <v>18</v>
      </c>
      <c r="F238" s="9" t="s">
        <v>14</v>
      </c>
      <c r="G238" s="8" t="s">
        <v>19</v>
      </c>
      <c r="H238" s="8" t="s">
        <v>28</v>
      </c>
      <c r="I238" s="8" t="s">
        <v>24</v>
      </c>
      <c r="J238" s="9">
        <v>1</v>
      </c>
      <c r="K238" s="9"/>
      <c r="P238" s="9" t="s">
        <v>286</v>
      </c>
      <c r="Q238" s="93" t="s">
        <v>288</v>
      </c>
      <c r="R238" s="83" t="s">
        <v>545</v>
      </c>
    </row>
    <row r="239" spans="1:18" s="11" customFormat="1">
      <c r="A239" s="73" t="s">
        <v>1095</v>
      </c>
      <c r="D239" s="95"/>
      <c r="E239" s="9" t="s">
        <v>18</v>
      </c>
      <c r="F239" s="9" t="s">
        <v>15</v>
      </c>
      <c r="G239" s="8" t="s">
        <v>262</v>
      </c>
      <c r="H239" s="8" t="s">
        <v>28</v>
      </c>
      <c r="I239" s="8" t="s">
        <v>24</v>
      </c>
      <c r="J239" s="9">
        <v>3</v>
      </c>
      <c r="K239" s="9"/>
      <c r="P239" s="9" t="s">
        <v>291</v>
      </c>
      <c r="Q239" s="93" t="s">
        <v>288</v>
      </c>
      <c r="R239" s="83"/>
    </row>
    <row r="240" spans="1:18" s="11" customFormat="1">
      <c r="A240" s="73" t="s">
        <v>1094</v>
      </c>
      <c r="D240" s="95"/>
      <c r="E240" s="9" t="s">
        <v>18</v>
      </c>
      <c r="F240" s="9" t="s">
        <v>15</v>
      </c>
      <c r="G240" s="8" t="s">
        <v>20</v>
      </c>
      <c r="H240" s="8" t="s">
        <v>29</v>
      </c>
      <c r="I240" s="8" t="s">
        <v>24</v>
      </c>
      <c r="J240" s="9">
        <v>4</v>
      </c>
      <c r="K240" s="9"/>
      <c r="P240" s="9" t="s">
        <v>291</v>
      </c>
      <c r="Q240" s="93" t="s">
        <v>288</v>
      </c>
      <c r="R240" s="83"/>
    </row>
    <row r="241" spans="1:23" s="11" customFormat="1">
      <c r="A241" s="73" t="s">
        <v>1172</v>
      </c>
      <c r="D241" s="95"/>
      <c r="E241" s="9" t="s">
        <v>18</v>
      </c>
      <c r="F241" s="9" t="s">
        <v>14</v>
      </c>
      <c r="G241" s="8" t="s">
        <v>56</v>
      </c>
      <c r="H241" s="8"/>
      <c r="I241" s="8" t="s">
        <v>26</v>
      </c>
      <c r="J241" s="9"/>
      <c r="K241" s="9"/>
      <c r="O241" s="76" t="s">
        <v>29</v>
      </c>
      <c r="P241" s="9" t="s">
        <v>291</v>
      </c>
      <c r="Q241" s="93" t="s">
        <v>288</v>
      </c>
      <c r="R241" s="83"/>
    </row>
    <row r="242" spans="1:23" s="11" customFormat="1">
      <c r="A242" s="73" t="s">
        <v>1173</v>
      </c>
      <c r="D242" s="95"/>
      <c r="E242" s="9" t="s">
        <v>17</v>
      </c>
      <c r="F242" s="9" t="s">
        <v>14</v>
      </c>
      <c r="G242" s="8" t="s">
        <v>20</v>
      </c>
      <c r="H242" s="8" t="s">
        <v>29</v>
      </c>
      <c r="I242" s="8" t="s">
        <v>24</v>
      </c>
      <c r="J242" s="9">
        <v>4</v>
      </c>
      <c r="K242" s="9"/>
      <c r="P242" s="9" t="s">
        <v>291</v>
      </c>
      <c r="Q242" s="93" t="s">
        <v>288</v>
      </c>
      <c r="R242" s="83"/>
    </row>
    <row r="243" spans="1:23" s="11" customFormat="1">
      <c r="A243" s="73" t="s">
        <v>1174</v>
      </c>
      <c r="D243" s="95"/>
      <c r="E243" s="9" t="s">
        <v>18</v>
      </c>
      <c r="F243" s="9" t="s">
        <v>15</v>
      </c>
      <c r="G243" s="8" t="s">
        <v>20</v>
      </c>
      <c r="H243" s="8" t="s">
        <v>29</v>
      </c>
      <c r="I243" s="96" t="s">
        <v>26</v>
      </c>
      <c r="J243" s="9">
        <v>4</v>
      </c>
      <c r="K243" s="9"/>
      <c r="P243" s="9" t="s">
        <v>291</v>
      </c>
      <c r="Q243" s="93" t="s">
        <v>288</v>
      </c>
      <c r="R243" s="83"/>
    </row>
    <row r="244" spans="1:23" s="11" customFormat="1">
      <c r="A244" s="73" t="s">
        <v>1093</v>
      </c>
      <c r="D244" s="95"/>
      <c r="E244" s="93" t="s">
        <v>17</v>
      </c>
      <c r="F244" s="93" t="s">
        <v>14</v>
      </c>
      <c r="G244" s="96" t="s">
        <v>20</v>
      </c>
      <c r="H244" s="96" t="s">
        <v>29</v>
      </c>
      <c r="I244" s="96" t="s">
        <v>24</v>
      </c>
      <c r="J244" s="93">
        <v>4</v>
      </c>
      <c r="K244" s="9"/>
      <c r="P244" s="9" t="s">
        <v>291</v>
      </c>
      <c r="Q244" s="93" t="s">
        <v>288</v>
      </c>
      <c r="R244" s="83"/>
    </row>
    <row r="245" spans="1:23" s="11" customFormat="1">
      <c r="A245" s="73" t="s">
        <v>1092</v>
      </c>
      <c r="D245" s="95"/>
      <c r="E245" s="9" t="s">
        <v>18</v>
      </c>
      <c r="F245" s="9" t="s">
        <v>15</v>
      </c>
      <c r="G245" s="8" t="s">
        <v>20</v>
      </c>
      <c r="H245" s="8" t="s">
        <v>29</v>
      </c>
      <c r="I245" s="8" t="s">
        <v>24</v>
      </c>
      <c r="J245" s="9">
        <v>4</v>
      </c>
      <c r="K245" s="9"/>
      <c r="P245" s="9" t="s">
        <v>291</v>
      </c>
      <c r="Q245" s="93" t="s">
        <v>288</v>
      </c>
      <c r="R245" s="83"/>
    </row>
    <row r="246" spans="1:23" s="11" customFormat="1">
      <c r="A246" s="73" t="s">
        <v>1175</v>
      </c>
      <c r="D246" s="95"/>
      <c r="E246" s="9" t="s">
        <v>18</v>
      </c>
      <c r="F246" s="9" t="s">
        <v>15</v>
      </c>
      <c r="G246" s="8" t="s">
        <v>20</v>
      </c>
      <c r="H246" s="8" t="s">
        <v>29</v>
      </c>
      <c r="I246" s="8" t="s">
        <v>30</v>
      </c>
      <c r="J246" s="9">
        <v>4</v>
      </c>
      <c r="K246" s="9"/>
      <c r="P246" s="9" t="s">
        <v>291</v>
      </c>
      <c r="Q246" s="93" t="s">
        <v>288</v>
      </c>
      <c r="R246" s="83"/>
      <c r="W246" s="89" t="s">
        <v>613</v>
      </c>
    </row>
    <row r="247" spans="1:23" s="11" customFormat="1">
      <c r="A247" s="73" t="s">
        <v>1176</v>
      </c>
      <c r="D247" s="95"/>
      <c r="E247" s="9" t="s">
        <v>18</v>
      </c>
      <c r="F247" s="9" t="s">
        <v>15</v>
      </c>
      <c r="G247" s="8" t="s">
        <v>20</v>
      </c>
      <c r="H247" s="8" t="s">
        <v>29</v>
      </c>
      <c r="I247" s="8" t="s">
        <v>24</v>
      </c>
      <c r="J247" s="9">
        <v>4</v>
      </c>
      <c r="K247" s="9"/>
      <c r="P247" s="9" t="s">
        <v>291</v>
      </c>
      <c r="Q247" s="93" t="s">
        <v>288</v>
      </c>
      <c r="R247" s="83" t="s">
        <v>612</v>
      </c>
    </row>
    <row r="248" spans="1:23" s="11" customFormat="1">
      <c r="A248" s="73" t="s">
        <v>1091</v>
      </c>
      <c r="D248" s="79"/>
      <c r="E248" s="9" t="s">
        <v>17</v>
      </c>
      <c r="F248" s="9" t="s">
        <v>14</v>
      </c>
      <c r="G248" s="8" t="s">
        <v>20</v>
      </c>
      <c r="H248" s="8" t="s">
        <v>29</v>
      </c>
      <c r="I248" s="8" t="s">
        <v>24</v>
      </c>
      <c r="J248" s="9">
        <v>4</v>
      </c>
      <c r="K248" s="9"/>
      <c r="P248" s="9" t="s">
        <v>291</v>
      </c>
      <c r="Q248" s="93" t="s">
        <v>288</v>
      </c>
      <c r="R248" s="83"/>
    </row>
    <row r="249" spans="1:23" s="11" customFormat="1">
      <c r="A249" s="73" t="s">
        <v>1090</v>
      </c>
      <c r="D249" s="79"/>
      <c r="E249" s="9" t="s">
        <v>18</v>
      </c>
      <c r="F249" s="9" t="s">
        <v>15</v>
      </c>
      <c r="G249" s="8" t="s">
        <v>20</v>
      </c>
      <c r="H249" s="8" t="s">
        <v>29</v>
      </c>
      <c r="I249" s="8" t="s">
        <v>24</v>
      </c>
      <c r="J249" s="9">
        <v>4</v>
      </c>
      <c r="K249" s="9"/>
      <c r="P249" s="9" t="s">
        <v>291</v>
      </c>
      <c r="Q249" s="93" t="s">
        <v>288</v>
      </c>
      <c r="R249" s="83"/>
    </row>
    <row r="250" spans="1:23" s="11" customFormat="1">
      <c r="A250" s="73" t="s">
        <v>1177</v>
      </c>
      <c r="D250" s="79"/>
      <c r="E250" s="9" t="s">
        <v>17</v>
      </c>
      <c r="F250" s="9" t="s">
        <v>14</v>
      </c>
      <c r="G250" s="8" t="s">
        <v>20</v>
      </c>
      <c r="H250" s="8" t="s">
        <v>29</v>
      </c>
      <c r="I250" s="8" t="s">
        <v>24</v>
      </c>
      <c r="J250" s="9">
        <v>4</v>
      </c>
      <c r="K250" s="9"/>
      <c r="P250" s="9" t="s">
        <v>291</v>
      </c>
      <c r="Q250" s="93" t="s">
        <v>288</v>
      </c>
      <c r="R250" s="83"/>
    </row>
    <row r="251" spans="1:23" s="11" customFormat="1">
      <c r="A251" s="73" t="s">
        <v>1178</v>
      </c>
      <c r="D251" s="79"/>
      <c r="E251" s="9" t="s">
        <v>18</v>
      </c>
      <c r="F251" s="9" t="s">
        <v>15</v>
      </c>
      <c r="G251" s="8" t="s">
        <v>20</v>
      </c>
      <c r="H251" s="8" t="s">
        <v>29</v>
      </c>
      <c r="I251" s="8" t="s">
        <v>24</v>
      </c>
      <c r="J251" s="9">
        <v>4</v>
      </c>
      <c r="K251" s="9"/>
      <c r="P251" s="9" t="s">
        <v>291</v>
      </c>
      <c r="Q251" s="93" t="s">
        <v>288</v>
      </c>
      <c r="R251" s="83"/>
    </row>
    <row r="252" spans="1:23" s="11" customFormat="1">
      <c r="A252" s="73" t="s">
        <v>1179</v>
      </c>
      <c r="D252" s="79"/>
      <c r="E252" s="9" t="s">
        <v>18</v>
      </c>
      <c r="F252" s="9" t="s">
        <v>16</v>
      </c>
      <c r="G252" s="8" t="s">
        <v>20</v>
      </c>
      <c r="H252" s="8" t="s">
        <v>29</v>
      </c>
      <c r="I252" s="8" t="s">
        <v>24</v>
      </c>
      <c r="J252" s="9">
        <v>4</v>
      </c>
      <c r="K252" s="9"/>
      <c r="P252" s="9" t="s">
        <v>291</v>
      </c>
      <c r="Q252" s="93" t="s">
        <v>288</v>
      </c>
      <c r="R252" s="83"/>
    </row>
    <row r="253" spans="1:23" s="11" customFormat="1">
      <c r="A253" s="73" t="s">
        <v>1180</v>
      </c>
      <c r="D253" s="79"/>
      <c r="E253" s="9" t="s">
        <v>17</v>
      </c>
      <c r="F253" s="9" t="s">
        <v>14</v>
      </c>
      <c r="G253" s="8" t="s">
        <v>20</v>
      </c>
      <c r="H253" s="8" t="s">
        <v>29</v>
      </c>
      <c r="I253" s="8" t="s">
        <v>51</v>
      </c>
      <c r="J253" s="9">
        <v>3</v>
      </c>
      <c r="K253" s="9"/>
      <c r="P253" s="9" t="s">
        <v>291</v>
      </c>
      <c r="Q253" s="93" t="s">
        <v>288</v>
      </c>
      <c r="R253" s="83"/>
    </row>
    <row r="254" spans="1:23" s="11" customFormat="1">
      <c r="A254" s="73" t="s">
        <v>1181</v>
      </c>
      <c r="D254" s="79"/>
      <c r="E254" s="9" t="s">
        <v>17</v>
      </c>
      <c r="F254" s="9" t="s">
        <v>14</v>
      </c>
      <c r="G254" s="8" t="s">
        <v>23</v>
      </c>
      <c r="H254" s="8" t="s">
        <v>28</v>
      </c>
      <c r="I254" s="8" t="s">
        <v>24</v>
      </c>
      <c r="J254" s="9">
        <v>4</v>
      </c>
      <c r="K254" s="9"/>
      <c r="P254" s="9" t="s">
        <v>291</v>
      </c>
      <c r="Q254" s="93" t="s">
        <v>288</v>
      </c>
      <c r="R254" s="83"/>
    </row>
    <row r="255" spans="1:23" s="11" customFormat="1">
      <c r="A255" s="73" t="s">
        <v>1182</v>
      </c>
      <c r="D255" s="79"/>
      <c r="E255" s="9" t="s">
        <v>17</v>
      </c>
      <c r="F255" s="9" t="s">
        <v>15</v>
      </c>
      <c r="G255" s="8" t="s">
        <v>20</v>
      </c>
      <c r="H255" s="8"/>
      <c r="I255" s="8" t="s">
        <v>30</v>
      </c>
      <c r="J255" s="9"/>
      <c r="K255" s="9"/>
      <c r="O255" s="76" t="s">
        <v>30</v>
      </c>
      <c r="P255" s="9" t="s">
        <v>291</v>
      </c>
      <c r="Q255" s="93" t="s">
        <v>288</v>
      </c>
      <c r="R255" s="83"/>
      <c r="V255" s="83"/>
      <c r="W255" s="83" t="s">
        <v>588</v>
      </c>
    </row>
    <row r="256" spans="1:23" s="11" customFormat="1">
      <c r="A256" s="73" t="s">
        <v>1183</v>
      </c>
      <c r="D256" s="79"/>
      <c r="E256" s="9" t="s">
        <v>17</v>
      </c>
      <c r="F256" s="9" t="s">
        <v>14</v>
      </c>
      <c r="G256" s="8" t="s">
        <v>20</v>
      </c>
      <c r="H256" s="8" t="s">
        <v>304</v>
      </c>
      <c r="I256" s="8" t="s">
        <v>30</v>
      </c>
      <c r="J256" s="9">
        <v>4</v>
      </c>
      <c r="K256" s="9"/>
      <c r="P256" s="9" t="s">
        <v>291</v>
      </c>
      <c r="Q256" s="93" t="s">
        <v>288</v>
      </c>
      <c r="R256" s="83" t="s">
        <v>587</v>
      </c>
      <c r="W256" s="175" t="s">
        <v>586</v>
      </c>
    </row>
    <row r="257" spans="1:18" s="11" customFormat="1">
      <c r="A257" s="73" t="s">
        <v>1184</v>
      </c>
      <c r="D257" s="79"/>
      <c r="E257" s="9" t="s">
        <v>18</v>
      </c>
      <c r="F257" s="9" t="s">
        <v>15</v>
      </c>
      <c r="G257" s="8" t="s">
        <v>19</v>
      </c>
      <c r="H257" s="8" t="s">
        <v>28</v>
      </c>
      <c r="I257" s="8" t="s">
        <v>24</v>
      </c>
      <c r="J257" s="9">
        <v>3</v>
      </c>
      <c r="K257" s="9"/>
      <c r="P257" s="9" t="s">
        <v>291</v>
      </c>
      <c r="Q257" s="93" t="s">
        <v>288</v>
      </c>
      <c r="R257" s="83"/>
    </row>
    <row r="258" spans="1:18" s="11" customFormat="1">
      <c r="A258" s="73" t="s">
        <v>1185</v>
      </c>
      <c r="D258" s="79"/>
      <c r="E258" s="9" t="s">
        <v>18</v>
      </c>
      <c r="F258" s="9" t="s">
        <v>15</v>
      </c>
      <c r="G258" s="8" t="s">
        <v>19</v>
      </c>
      <c r="H258" s="8" t="s">
        <v>28</v>
      </c>
      <c r="I258" s="8" t="s">
        <v>24</v>
      </c>
      <c r="J258" s="9">
        <v>3</v>
      </c>
      <c r="K258" s="9"/>
      <c r="P258" s="9" t="s">
        <v>291</v>
      </c>
      <c r="Q258" s="93" t="s">
        <v>288</v>
      </c>
      <c r="R258" s="83"/>
    </row>
    <row r="259" spans="1:18" s="11" customFormat="1">
      <c r="A259" s="73" t="s">
        <v>1186</v>
      </c>
      <c r="D259" s="79"/>
      <c r="E259" s="9" t="s">
        <v>17</v>
      </c>
      <c r="F259" s="9" t="s">
        <v>14</v>
      </c>
      <c r="G259" s="8" t="s">
        <v>19</v>
      </c>
      <c r="H259" s="8" t="s">
        <v>28</v>
      </c>
      <c r="I259" s="8" t="s">
        <v>24</v>
      </c>
      <c r="J259" s="9">
        <v>3</v>
      </c>
      <c r="K259" s="9"/>
      <c r="P259" s="9" t="s">
        <v>291</v>
      </c>
      <c r="Q259" s="93" t="s">
        <v>288</v>
      </c>
      <c r="R259" s="83"/>
    </row>
    <row r="260" spans="1:18" s="11" customFormat="1">
      <c r="A260" s="73" t="s">
        <v>1187</v>
      </c>
      <c r="D260" s="79"/>
      <c r="E260" s="9" t="s">
        <v>18</v>
      </c>
      <c r="F260" s="9" t="s">
        <v>15</v>
      </c>
      <c r="G260" s="8" t="s">
        <v>19</v>
      </c>
      <c r="H260" s="8" t="s">
        <v>28</v>
      </c>
      <c r="I260" s="8" t="s">
        <v>24</v>
      </c>
      <c r="J260" s="9">
        <v>2</v>
      </c>
      <c r="K260" s="9"/>
      <c r="P260" s="9" t="s">
        <v>291</v>
      </c>
      <c r="Q260" s="93" t="s">
        <v>289</v>
      </c>
      <c r="R260" s="83"/>
    </row>
    <row r="261" spans="1:18" s="11" customFormat="1">
      <c r="A261" s="73" t="s">
        <v>1188</v>
      </c>
      <c r="D261" s="79"/>
      <c r="E261" s="9" t="s">
        <v>18</v>
      </c>
      <c r="F261" s="9" t="s">
        <v>14</v>
      </c>
      <c r="G261" s="8" t="s">
        <v>19</v>
      </c>
      <c r="H261" s="8" t="s">
        <v>28</v>
      </c>
      <c r="I261" s="8" t="s">
        <v>24</v>
      </c>
      <c r="J261" s="9">
        <v>2</v>
      </c>
      <c r="K261" s="9"/>
      <c r="P261" s="9" t="s">
        <v>291</v>
      </c>
      <c r="Q261" s="93" t="s">
        <v>289</v>
      </c>
      <c r="R261" s="83"/>
    </row>
    <row r="262" spans="1:18" s="11" customFormat="1">
      <c r="A262" s="73" t="s">
        <v>1189</v>
      </c>
      <c r="D262" s="79"/>
      <c r="E262" s="9" t="s">
        <v>18</v>
      </c>
      <c r="F262" s="9" t="s">
        <v>15</v>
      </c>
      <c r="G262" s="8" t="s">
        <v>19</v>
      </c>
      <c r="H262" s="8" t="s">
        <v>28</v>
      </c>
      <c r="I262" s="8" t="s">
        <v>24</v>
      </c>
      <c r="J262" s="9">
        <v>2</v>
      </c>
      <c r="K262" s="9"/>
      <c r="P262" s="9" t="s">
        <v>291</v>
      </c>
      <c r="Q262" s="93" t="s">
        <v>289</v>
      </c>
      <c r="R262" s="83"/>
    </row>
    <row r="263" spans="1:18" s="11" customFormat="1">
      <c r="A263" s="73" t="s">
        <v>1190</v>
      </c>
      <c r="D263" s="79"/>
      <c r="E263" s="9" t="s">
        <v>18</v>
      </c>
      <c r="F263" s="9" t="s">
        <v>14</v>
      </c>
      <c r="G263" s="8" t="s">
        <v>19</v>
      </c>
      <c r="H263" s="8" t="s">
        <v>28</v>
      </c>
      <c r="I263" s="8" t="s">
        <v>24</v>
      </c>
      <c r="J263" s="9">
        <v>2</v>
      </c>
      <c r="K263" s="9"/>
      <c r="P263" s="9" t="s">
        <v>291</v>
      </c>
      <c r="Q263" s="93" t="s">
        <v>289</v>
      </c>
      <c r="R263" s="83"/>
    </row>
    <row r="264" spans="1:18" s="11" customFormat="1">
      <c r="A264" s="73" t="s">
        <v>1191</v>
      </c>
      <c r="D264" s="79"/>
      <c r="E264" s="9" t="s">
        <v>18</v>
      </c>
      <c r="F264" s="9" t="s">
        <v>15</v>
      </c>
      <c r="G264" s="8" t="s">
        <v>19</v>
      </c>
      <c r="H264" s="8" t="s">
        <v>28</v>
      </c>
      <c r="I264" s="8" t="s">
        <v>24</v>
      </c>
      <c r="J264" s="9">
        <v>2</v>
      </c>
      <c r="K264" s="9"/>
      <c r="P264" s="9" t="s">
        <v>291</v>
      </c>
      <c r="Q264" s="93" t="s">
        <v>289</v>
      </c>
      <c r="R264" s="83"/>
    </row>
    <row r="265" spans="1:18" s="11" customFormat="1">
      <c r="A265" s="73" t="s">
        <v>1192</v>
      </c>
      <c r="D265" s="79"/>
      <c r="E265" s="9" t="s">
        <v>18</v>
      </c>
      <c r="F265" s="9" t="s">
        <v>14</v>
      </c>
      <c r="G265" s="8" t="s">
        <v>19</v>
      </c>
      <c r="H265" s="8" t="s">
        <v>28</v>
      </c>
      <c r="I265" s="8" t="s">
        <v>24</v>
      </c>
      <c r="J265" s="9">
        <v>3</v>
      </c>
      <c r="K265" s="9"/>
      <c r="P265" s="9" t="s">
        <v>291</v>
      </c>
      <c r="Q265" s="93" t="s">
        <v>289</v>
      </c>
      <c r="R265" s="83"/>
    </row>
    <row r="266" spans="1:18" s="11" customFormat="1">
      <c r="A266" s="73" t="s">
        <v>1193</v>
      </c>
      <c r="D266" s="79"/>
      <c r="E266" s="9" t="s">
        <v>18</v>
      </c>
      <c r="F266" s="9" t="s">
        <v>15</v>
      </c>
      <c r="G266" s="8" t="s">
        <v>19</v>
      </c>
      <c r="H266" s="8" t="s">
        <v>28</v>
      </c>
      <c r="I266" s="8" t="s">
        <v>24</v>
      </c>
      <c r="J266" s="9">
        <v>3</v>
      </c>
      <c r="K266" s="9"/>
      <c r="P266" s="9" t="s">
        <v>291</v>
      </c>
      <c r="Q266" s="93" t="s">
        <v>289</v>
      </c>
      <c r="R266" s="83"/>
    </row>
    <row r="267" spans="1:18" s="11" customFormat="1">
      <c r="A267" s="73" t="s">
        <v>1194</v>
      </c>
      <c r="D267" s="79"/>
      <c r="E267" s="9" t="s">
        <v>18</v>
      </c>
      <c r="F267" s="9" t="s">
        <v>14</v>
      </c>
      <c r="G267" s="8" t="s">
        <v>19</v>
      </c>
      <c r="H267" s="8" t="s">
        <v>28</v>
      </c>
      <c r="I267" s="8" t="s">
        <v>24</v>
      </c>
      <c r="J267" s="9">
        <v>3</v>
      </c>
      <c r="K267" s="9"/>
      <c r="P267" s="9" t="s">
        <v>291</v>
      </c>
      <c r="Q267" s="93" t="s">
        <v>289</v>
      </c>
      <c r="R267" s="83"/>
    </row>
    <row r="268" spans="1:18" s="11" customFormat="1">
      <c r="A268" s="73" t="s">
        <v>1195</v>
      </c>
      <c r="D268" s="79"/>
      <c r="E268" s="9" t="s">
        <v>18</v>
      </c>
      <c r="F268" s="9" t="s">
        <v>15</v>
      </c>
      <c r="G268" s="8" t="s">
        <v>19</v>
      </c>
      <c r="H268" s="8" t="s">
        <v>28</v>
      </c>
      <c r="I268" s="8" t="s">
        <v>24</v>
      </c>
      <c r="J268" s="9">
        <v>3</v>
      </c>
      <c r="K268" s="9"/>
      <c r="P268" s="9" t="s">
        <v>291</v>
      </c>
      <c r="Q268" s="93" t="s">
        <v>289</v>
      </c>
      <c r="R268" s="83"/>
    </row>
    <row r="269" spans="1:18" s="11" customFormat="1">
      <c r="A269" s="73" t="s">
        <v>1196</v>
      </c>
      <c r="D269" s="79"/>
      <c r="E269" s="9" t="s">
        <v>18</v>
      </c>
      <c r="F269" s="9" t="s">
        <v>14</v>
      </c>
      <c r="G269" s="8" t="s">
        <v>19</v>
      </c>
      <c r="H269" s="8" t="s">
        <v>28</v>
      </c>
      <c r="I269" s="8" t="s">
        <v>24</v>
      </c>
      <c r="J269" s="9">
        <v>3</v>
      </c>
      <c r="K269" s="9"/>
      <c r="P269" s="9" t="s">
        <v>291</v>
      </c>
      <c r="Q269" s="93" t="s">
        <v>289</v>
      </c>
      <c r="R269" s="83"/>
    </row>
    <row r="270" spans="1:18" s="11" customFormat="1">
      <c r="A270" s="73" t="s">
        <v>1197</v>
      </c>
      <c r="D270" s="79"/>
      <c r="E270" s="9" t="s">
        <v>18</v>
      </c>
      <c r="F270" s="9" t="s">
        <v>15</v>
      </c>
      <c r="G270" s="8" t="s">
        <v>19</v>
      </c>
      <c r="H270" s="8" t="s">
        <v>28</v>
      </c>
      <c r="I270" s="8" t="s">
        <v>24</v>
      </c>
      <c r="J270" s="9">
        <v>3</v>
      </c>
      <c r="K270" s="9"/>
      <c r="P270" s="9" t="s">
        <v>291</v>
      </c>
      <c r="Q270" s="93" t="s">
        <v>289</v>
      </c>
      <c r="R270" s="83"/>
    </row>
    <row r="271" spans="1:18" s="11" customFormat="1">
      <c r="A271" s="73" t="s">
        <v>1198</v>
      </c>
      <c r="D271" s="79"/>
      <c r="E271" s="9" t="s">
        <v>18</v>
      </c>
      <c r="F271" s="93" t="s">
        <v>14</v>
      </c>
      <c r="G271" s="8" t="s">
        <v>19</v>
      </c>
      <c r="H271" s="8" t="s">
        <v>28</v>
      </c>
      <c r="I271" s="8" t="s">
        <v>24</v>
      </c>
      <c r="J271" s="9">
        <v>3</v>
      </c>
      <c r="K271" s="9"/>
      <c r="P271" s="9" t="s">
        <v>291</v>
      </c>
      <c r="Q271" s="93" t="s">
        <v>288</v>
      </c>
      <c r="R271" s="83"/>
    </row>
    <row r="272" spans="1:18" s="11" customFormat="1">
      <c r="A272" s="73" t="s">
        <v>1199</v>
      </c>
      <c r="D272" s="79"/>
      <c r="E272" s="9" t="s">
        <v>18</v>
      </c>
      <c r="F272" s="93" t="s">
        <v>15</v>
      </c>
      <c r="G272" s="8" t="s">
        <v>19</v>
      </c>
      <c r="H272" s="8" t="s">
        <v>28</v>
      </c>
      <c r="I272" s="8" t="s">
        <v>24</v>
      </c>
      <c r="J272" s="9">
        <v>3</v>
      </c>
      <c r="K272" s="9"/>
      <c r="P272" s="9" t="s">
        <v>291</v>
      </c>
      <c r="Q272" s="93" t="s">
        <v>288</v>
      </c>
      <c r="R272" s="83"/>
    </row>
    <row r="273" spans="1:18" s="11" customFormat="1">
      <c r="A273" s="73" t="s">
        <v>1200</v>
      </c>
      <c r="D273" s="79"/>
      <c r="E273" s="9" t="s">
        <v>18</v>
      </c>
      <c r="F273" s="9" t="s">
        <v>14</v>
      </c>
      <c r="G273" s="8" t="s">
        <v>22</v>
      </c>
      <c r="H273" s="8" t="s">
        <v>28</v>
      </c>
      <c r="I273" s="8" t="s">
        <v>26</v>
      </c>
      <c r="J273" s="9">
        <v>3</v>
      </c>
      <c r="K273" s="9"/>
      <c r="P273" s="9" t="s">
        <v>291</v>
      </c>
      <c r="Q273" s="93" t="s">
        <v>288</v>
      </c>
      <c r="R273" s="83"/>
    </row>
    <row r="274" spans="1:18" s="11" customFormat="1">
      <c r="A274" s="73" t="s">
        <v>1201</v>
      </c>
      <c r="D274" s="79"/>
      <c r="E274" s="9" t="s">
        <v>18</v>
      </c>
      <c r="F274" s="9" t="s">
        <v>15</v>
      </c>
      <c r="G274" s="8" t="s">
        <v>22</v>
      </c>
      <c r="H274" s="8" t="s">
        <v>28</v>
      </c>
      <c r="I274" s="8" t="s">
        <v>24</v>
      </c>
      <c r="J274" s="9">
        <v>3</v>
      </c>
      <c r="K274" s="9"/>
      <c r="P274" s="9" t="s">
        <v>291</v>
      </c>
      <c r="Q274" s="93" t="s">
        <v>288</v>
      </c>
      <c r="R274" s="83"/>
    </row>
    <row r="275" spans="1:18" s="11" customFormat="1">
      <c r="A275" s="73" t="s">
        <v>1202</v>
      </c>
      <c r="D275" s="79"/>
      <c r="E275" s="9" t="s">
        <v>18</v>
      </c>
      <c r="F275" s="9" t="s">
        <v>15</v>
      </c>
      <c r="G275" s="8" t="s">
        <v>20</v>
      </c>
      <c r="H275" s="8"/>
      <c r="I275" s="8" t="s">
        <v>25</v>
      </c>
      <c r="J275" s="9"/>
      <c r="K275" s="9"/>
      <c r="O275" s="76" t="s">
        <v>29</v>
      </c>
      <c r="P275" s="9" t="s">
        <v>291</v>
      </c>
      <c r="Q275" s="93" t="s">
        <v>288</v>
      </c>
      <c r="R275" s="83" t="s">
        <v>591</v>
      </c>
    </row>
    <row r="276" spans="1:18" s="11" customFormat="1">
      <c r="A276" s="73" t="s">
        <v>1203</v>
      </c>
      <c r="D276" s="79"/>
      <c r="E276" s="9" t="s">
        <v>17</v>
      </c>
      <c r="F276" s="9" t="s">
        <v>14</v>
      </c>
      <c r="G276" s="8" t="s">
        <v>589</v>
      </c>
      <c r="H276" s="8" t="s">
        <v>28</v>
      </c>
      <c r="I276" s="8" t="s">
        <v>24</v>
      </c>
      <c r="J276" s="9">
        <v>3</v>
      </c>
      <c r="K276" s="9"/>
      <c r="P276" s="9" t="s">
        <v>291</v>
      </c>
      <c r="Q276" s="93" t="s">
        <v>288</v>
      </c>
      <c r="R276" s="83"/>
    </row>
    <row r="277" spans="1:18" s="11" customFormat="1">
      <c r="A277" s="73" t="s">
        <v>1204</v>
      </c>
      <c r="D277" s="79"/>
      <c r="E277" s="9" t="s">
        <v>18</v>
      </c>
      <c r="F277" s="9" t="s">
        <v>15</v>
      </c>
      <c r="G277" s="8" t="s">
        <v>20</v>
      </c>
      <c r="H277" s="8"/>
      <c r="I277" s="8" t="s">
        <v>24</v>
      </c>
      <c r="J277" s="9"/>
      <c r="K277" s="9"/>
      <c r="O277" s="76" t="s">
        <v>29</v>
      </c>
      <c r="P277" s="9" t="s">
        <v>291</v>
      </c>
      <c r="Q277" s="93" t="s">
        <v>288</v>
      </c>
      <c r="R277" s="83" t="s">
        <v>590</v>
      </c>
    </row>
    <row r="278" spans="1:18" s="11" customFormat="1">
      <c r="A278" s="73" t="s">
        <v>1205</v>
      </c>
      <c r="D278" s="79"/>
      <c r="E278" s="9" t="s">
        <v>17</v>
      </c>
      <c r="F278" s="9" t="s">
        <v>16</v>
      </c>
      <c r="G278" s="8" t="s">
        <v>22</v>
      </c>
      <c r="H278" s="8" t="s">
        <v>28</v>
      </c>
      <c r="I278" s="8" t="s">
        <v>24</v>
      </c>
      <c r="J278" s="9">
        <v>3</v>
      </c>
      <c r="K278" s="9"/>
      <c r="P278" s="9" t="s">
        <v>291</v>
      </c>
      <c r="Q278" s="93" t="s">
        <v>288</v>
      </c>
      <c r="R278" s="83"/>
    </row>
    <row r="279" spans="1:18" s="11" customFormat="1">
      <c r="A279" s="73" t="s">
        <v>1206</v>
      </c>
      <c r="D279" s="79"/>
      <c r="E279" s="9" t="s">
        <v>17</v>
      </c>
      <c r="F279" s="9" t="s">
        <v>14</v>
      </c>
      <c r="G279" s="8" t="s">
        <v>22</v>
      </c>
      <c r="H279" s="8" t="s">
        <v>28</v>
      </c>
      <c r="I279" s="8" t="s">
        <v>24</v>
      </c>
      <c r="J279" s="9">
        <v>3</v>
      </c>
      <c r="K279" s="9"/>
      <c r="P279" s="9" t="s">
        <v>291</v>
      </c>
      <c r="Q279" s="93" t="s">
        <v>288</v>
      </c>
      <c r="R279" s="83"/>
    </row>
    <row r="280" spans="1:18" s="11" customFormat="1">
      <c r="A280" s="73" t="s">
        <v>1207</v>
      </c>
      <c r="D280" s="79"/>
      <c r="E280" s="9" t="s">
        <v>17</v>
      </c>
      <c r="F280" s="9" t="s">
        <v>14</v>
      </c>
      <c r="G280" s="8" t="s">
        <v>22</v>
      </c>
      <c r="H280" s="8" t="s">
        <v>28</v>
      </c>
      <c r="I280" s="8" t="s">
        <v>24</v>
      </c>
      <c r="J280" s="9">
        <v>3</v>
      </c>
      <c r="K280" s="9"/>
      <c r="P280" s="9" t="s">
        <v>291</v>
      </c>
      <c r="Q280" s="93" t="s">
        <v>288</v>
      </c>
      <c r="R280" s="83"/>
    </row>
    <row r="281" spans="1:18" s="11" customFormat="1">
      <c r="A281" s="73" t="s">
        <v>1208</v>
      </c>
      <c r="D281" s="79"/>
      <c r="E281" s="9" t="s">
        <v>17</v>
      </c>
      <c r="F281" s="9" t="s">
        <v>15</v>
      </c>
      <c r="G281" s="8" t="s">
        <v>22</v>
      </c>
      <c r="H281" s="8" t="s">
        <v>28</v>
      </c>
      <c r="I281" s="8" t="s">
        <v>24</v>
      </c>
      <c r="J281" s="9">
        <v>3</v>
      </c>
      <c r="K281" s="9"/>
      <c r="P281" s="9" t="s">
        <v>291</v>
      </c>
      <c r="Q281" s="93" t="s">
        <v>288</v>
      </c>
      <c r="R281" s="83"/>
    </row>
    <row r="282" spans="1:18" s="11" customFormat="1">
      <c r="A282" s="73" t="s">
        <v>1209</v>
      </c>
      <c r="D282" s="79"/>
      <c r="E282" s="9" t="s">
        <v>17</v>
      </c>
      <c r="F282" s="9" t="s">
        <v>14</v>
      </c>
      <c r="G282" s="8" t="s">
        <v>22</v>
      </c>
      <c r="H282" s="8" t="s">
        <v>28</v>
      </c>
      <c r="I282" s="8" t="s">
        <v>24</v>
      </c>
      <c r="J282" s="9">
        <v>3</v>
      </c>
      <c r="K282" s="9"/>
      <c r="P282" s="9" t="s">
        <v>291</v>
      </c>
      <c r="Q282" s="93" t="s">
        <v>288</v>
      </c>
      <c r="R282" s="83"/>
    </row>
    <row r="283" spans="1:18" s="11" customFormat="1">
      <c r="A283" s="73" t="s">
        <v>1210</v>
      </c>
      <c r="D283" s="79"/>
      <c r="E283" s="9" t="s">
        <v>17</v>
      </c>
      <c r="F283" s="9" t="s">
        <v>15</v>
      </c>
      <c r="G283" s="8" t="s">
        <v>22</v>
      </c>
      <c r="H283" s="8" t="s">
        <v>28</v>
      </c>
      <c r="I283" s="8" t="s">
        <v>24</v>
      </c>
      <c r="J283" s="9">
        <v>3</v>
      </c>
      <c r="K283" s="9"/>
      <c r="P283" s="9" t="s">
        <v>291</v>
      </c>
      <c r="Q283" s="93" t="s">
        <v>288</v>
      </c>
      <c r="R283" s="83"/>
    </row>
    <row r="284" spans="1:18" s="11" customFormat="1">
      <c r="A284" s="73" t="s">
        <v>1211</v>
      </c>
      <c r="D284" s="79"/>
      <c r="E284" s="9" t="s">
        <v>17</v>
      </c>
      <c r="F284" s="9" t="s">
        <v>14</v>
      </c>
      <c r="G284" s="8" t="s">
        <v>22</v>
      </c>
      <c r="H284" s="8" t="s">
        <v>28</v>
      </c>
      <c r="I284" s="8" t="s">
        <v>24</v>
      </c>
      <c r="J284" s="9">
        <v>2</v>
      </c>
      <c r="K284" s="9"/>
      <c r="P284" s="9" t="s">
        <v>291</v>
      </c>
      <c r="Q284" s="93" t="s">
        <v>288</v>
      </c>
      <c r="R284" s="83"/>
    </row>
    <row r="285" spans="1:18" s="11" customFormat="1">
      <c r="A285" s="73" t="s">
        <v>1212</v>
      </c>
      <c r="D285" s="79"/>
      <c r="E285" s="9" t="s">
        <v>17</v>
      </c>
      <c r="F285" s="9" t="s">
        <v>15</v>
      </c>
      <c r="G285" s="8" t="s">
        <v>22</v>
      </c>
      <c r="H285" s="8" t="s">
        <v>28</v>
      </c>
      <c r="I285" s="8" t="s">
        <v>24</v>
      </c>
      <c r="J285" s="9">
        <v>2</v>
      </c>
      <c r="K285" s="9"/>
      <c r="P285" s="9" t="s">
        <v>291</v>
      </c>
      <c r="Q285" s="93" t="s">
        <v>288</v>
      </c>
      <c r="R285" s="83"/>
    </row>
    <row r="286" spans="1:18" s="11" customFormat="1">
      <c r="A286" s="73" t="s">
        <v>1213</v>
      </c>
      <c r="D286" s="79"/>
      <c r="E286" s="9" t="s">
        <v>18</v>
      </c>
      <c r="F286" s="9" t="s">
        <v>15</v>
      </c>
      <c r="G286" s="8" t="s">
        <v>22</v>
      </c>
      <c r="H286" s="8" t="s">
        <v>28</v>
      </c>
      <c r="I286" s="8" t="s">
        <v>24</v>
      </c>
      <c r="J286" s="9">
        <v>3</v>
      </c>
      <c r="K286" s="9"/>
      <c r="P286" s="9" t="s">
        <v>291</v>
      </c>
      <c r="Q286" s="93" t="s">
        <v>288</v>
      </c>
      <c r="R286" s="83"/>
    </row>
    <row r="287" spans="1:18" s="11" customFormat="1">
      <c r="A287" s="73" t="s">
        <v>1214</v>
      </c>
      <c r="D287" s="79"/>
      <c r="E287" s="9" t="s">
        <v>17</v>
      </c>
      <c r="F287" s="9" t="s">
        <v>14</v>
      </c>
      <c r="G287" s="8" t="s">
        <v>22</v>
      </c>
      <c r="H287" s="8" t="s">
        <v>28</v>
      </c>
      <c r="I287" s="8" t="s">
        <v>24</v>
      </c>
      <c r="J287" s="9">
        <v>3</v>
      </c>
      <c r="K287" s="9"/>
      <c r="P287" s="9" t="s">
        <v>291</v>
      </c>
      <c r="Q287" s="93" t="s">
        <v>288</v>
      </c>
      <c r="R287" s="83"/>
    </row>
    <row r="288" spans="1:18" s="11" customFormat="1">
      <c r="A288" s="73" t="s">
        <v>1215</v>
      </c>
      <c r="D288" s="79"/>
      <c r="E288" s="9" t="s">
        <v>17</v>
      </c>
      <c r="F288" s="9" t="s">
        <v>14</v>
      </c>
      <c r="G288" s="8" t="s">
        <v>22</v>
      </c>
      <c r="H288" s="8" t="s">
        <v>28</v>
      </c>
      <c r="I288" s="8" t="s">
        <v>24</v>
      </c>
      <c r="J288" s="9">
        <v>3</v>
      </c>
      <c r="K288" s="9"/>
      <c r="P288" s="9" t="s">
        <v>291</v>
      </c>
      <c r="Q288" s="93" t="s">
        <v>288</v>
      </c>
      <c r="R288" s="83"/>
    </row>
    <row r="289" spans="1:18" s="11" customFormat="1">
      <c r="A289" s="73" t="s">
        <v>1216</v>
      </c>
      <c r="D289" s="79"/>
      <c r="E289" s="9" t="s">
        <v>18</v>
      </c>
      <c r="F289" s="9" t="s">
        <v>15</v>
      </c>
      <c r="G289" s="8" t="s">
        <v>22</v>
      </c>
      <c r="H289" s="8" t="s">
        <v>28</v>
      </c>
      <c r="I289" s="8" t="s">
        <v>24</v>
      </c>
      <c r="J289" s="9">
        <v>3</v>
      </c>
      <c r="K289" s="9"/>
      <c r="P289" s="9" t="s">
        <v>291</v>
      </c>
      <c r="Q289" s="93" t="s">
        <v>288</v>
      </c>
      <c r="R289" s="83"/>
    </row>
    <row r="290" spans="1:18" s="11" customFormat="1">
      <c r="A290" s="73" t="s">
        <v>1217</v>
      </c>
      <c r="D290" s="79"/>
      <c r="E290" s="9" t="s">
        <v>18</v>
      </c>
      <c r="F290" s="9" t="s">
        <v>14</v>
      </c>
      <c r="G290" s="8" t="s">
        <v>22</v>
      </c>
      <c r="H290" s="8" t="s">
        <v>28</v>
      </c>
      <c r="I290" s="8" t="s">
        <v>25</v>
      </c>
      <c r="J290" s="9">
        <v>3</v>
      </c>
      <c r="K290" s="9"/>
      <c r="P290" s="9" t="s">
        <v>291</v>
      </c>
      <c r="Q290" s="93" t="s">
        <v>289</v>
      </c>
      <c r="R290" s="83"/>
    </row>
    <row r="291" spans="1:18" s="11" customFormat="1">
      <c r="A291" s="73" t="s">
        <v>1218</v>
      </c>
      <c r="D291" s="79"/>
      <c r="E291" s="93" t="s">
        <v>18</v>
      </c>
      <c r="F291" s="9" t="s">
        <v>15</v>
      </c>
      <c r="G291" s="8" t="s">
        <v>22</v>
      </c>
      <c r="H291" s="8" t="s">
        <v>28</v>
      </c>
      <c r="I291" s="83" t="s">
        <v>26</v>
      </c>
      <c r="J291" s="9">
        <v>3</v>
      </c>
      <c r="K291" s="9"/>
      <c r="P291" s="9" t="s">
        <v>291</v>
      </c>
      <c r="Q291" s="93" t="s">
        <v>289</v>
      </c>
      <c r="R291" s="83"/>
    </row>
    <row r="292" spans="1:18" s="11" customFormat="1">
      <c r="A292" s="73" t="s">
        <v>1219</v>
      </c>
      <c r="D292" s="79"/>
      <c r="E292" s="9" t="s">
        <v>17</v>
      </c>
      <c r="F292" s="9" t="s">
        <v>14</v>
      </c>
      <c r="G292" s="8" t="s">
        <v>19</v>
      </c>
      <c r="H292" s="8" t="s">
        <v>28</v>
      </c>
      <c r="I292" s="8" t="s">
        <v>25</v>
      </c>
      <c r="J292" s="9">
        <v>3</v>
      </c>
      <c r="K292" s="9"/>
      <c r="P292" s="9" t="s">
        <v>287</v>
      </c>
      <c r="Q292" s="93" t="s">
        <v>289</v>
      </c>
      <c r="R292" s="83"/>
    </row>
    <row r="293" spans="1:18" s="11" customFormat="1">
      <c r="A293" s="73" t="s">
        <v>1220</v>
      </c>
      <c r="D293" s="79"/>
      <c r="E293" s="9" t="s">
        <v>18</v>
      </c>
      <c r="F293" s="9" t="s">
        <v>14</v>
      </c>
      <c r="G293" s="8" t="s">
        <v>22</v>
      </c>
      <c r="H293" s="8" t="s">
        <v>28</v>
      </c>
      <c r="I293" s="8" t="s">
        <v>24</v>
      </c>
      <c r="J293" s="9">
        <v>3</v>
      </c>
      <c r="K293" s="9"/>
      <c r="P293" s="9" t="s">
        <v>287</v>
      </c>
      <c r="Q293" s="93" t="s">
        <v>289</v>
      </c>
      <c r="R293" s="83"/>
    </row>
    <row r="294" spans="1:18" s="91" customFormat="1" ht="15" thickBot="1">
      <c r="A294" s="653" t="s">
        <v>1221</v>
      </c>
      <c r="D294" s="654" t="s">
        <v>1373</v>
      </c>
      <c r="E294" s="613" t="s">
        <v>18</v>
      </c>
      <c r="F294" s="613" t="s">
        <v>15</v>
      </c>
      <c r="G294" s="614" t="s">
        <v>22</v>
      </c>
      <c r="H294" s="614" t="s">
        <v>28</v>
      </c>
      <c r="I294" s="614" t="s">
        <v>26</v>
      </c>
      <c r="J294" s="613">
        <v>3</v>
      </c>
      <c r="K294" s="613"/>
      <c r="P294" s="613" t="s">
        <v>287</v>
      </c>
      <c r="Q294" s="203" t="s">
        <v>289</v>
      </c>
      <c r="R294" s="655"/>
    </row>
    <row r="295" spans="1:18" s="90" customFormat="1">
      <c r="A295" s="650" t="s">
        <v>1222</v>
      </c>
      <c r="D295" s="651" t="s">
        <v>1374</v>
      </c>
      <c r="E295" s="610" t="s">
        <v>18</v>
      </c>
      <c r="F295" s="610" t="s">
        <v>14</v>
      </c>
      <c r="G295" s="611" t="s">
        <v>19</v>
      </c>
      <c r="H295" s="611" t="s">
        <v>28</v>
      </c>
      <c r="I295" s="611" t="s">
        <v>24</v>
      </c>
      <c r="J295" s="610">
        <v>3</v>
      </c>
      <c r="K295" s="610"/>
      <c r="P295" s="610" t="s">
        <v>287</v>
      </c>
      <c r="Q295" s="199" t="s">
        <v>290</v>
      </c>
      <c r="R295" s="652"/>
    </row>
    <row r="296" spans="1:18" s="11" customFormat="1">
      <c r="A296" s="73" t="s">
        <v>1223</v>
      </c>
      <c r="D296" s="79"/>
      <c r="E296" s="9" t="s">
        <v>18</v>
      </c>
      <c r="F296" s="9" t="s">
        <v>15</v>
      </c>
      <c r="G296" s="8" t="s">
        <v>19</v>
      </c>
      <c r="H296" s="8" t="s">
        <v>28</v>
      </c>
      <c r="I296" s="8" t="s">
        <v>24</v>
      </c>
      <c r="J296" s="9">
        <v>3</v>
      </c>
      <c r="K296" s="9"/>
      <c r="P296" s="9" t="s">
        <v>287</v>
      </c>
      <c r="Q296" s="93" t="s">
        <v>290</v>
      </c>
      <c r="R296" s="83"/>
    </row>
    <row r="297" spans="1:18" s="11" customFormat="1">
      <c r="A297" s="73" t="s">
        <v>1224</v>
      </c>
      <c r="D297" s="79"/>
      <c r="E297" s="9" t="s">
        <v>18</v>
      </c>
      <c r="F297" s="9" t="s">
        <v>14</v>
      </c>
      <c r="G297" s="8" t="s">
        <v>19</v>
      </c>
      <c r="H297" s="8" t="s">
        <v>28</v>
      </c>
      <c r="I297" s="8" t="s">
        <v>24</v>
      </c>
      <c r="J297" s="9">
        <v>3</v>
      </c>
      <c r="K297" s="9"/>
      <c r="P297" s="9" t="s">
        <v>287</v>
      </c>
      <c r="Q297" s="93" t="s">
        <v>290</v>
      </c>
      <c r="R297" s="83"/>
    </row>
    <row r="298" spans="1:18" s="11" customFormat="1">
      <c r="A298" s="73" t="s">
        <v>1225</v>
      </c>
      <c r="D298" s="79"/>
      <c r="E298" s="9" t="s">
        <v>18</v>
      </c>
      <c r="F298" s="9" t="s">
        <v>15</v>
      </c>
      <c r="G298" s="8" t="s">
        <v>19</v>
      </c>
      <c r="H298" s="8" t="s">
        <v>28</v>
      </c>
      <c r="I298" s="8" t="s">
        <v>24</v>
      </c>
      <c r="J298" s="9">
        <v>3</v>
      </c>
      <c r="K298" s="9"/>
      <c r="P298" s="9" t="s">
        <v>287</v>
      </c>
      <c r="Q298" s="93" t="s">
        <v>290</v>
      </c>
      <c r="R298" s="83"/>
    </row>
    <row r="299" spans="1:18" s="11" customFormat="1">
      <c r="A299" s="73" t="s">
        <v>1226</v>
      </c>
      <c r="D299" s="79"/>
      <c r="E299" s="9" t="s">
        <v>17</v>
      </c>
      <c r="F299" s="9" t="s">
        <v>14</v>
      </c>
      <c r="G299" s="8" t="s">
        <v>19</v>
      </c>
      <c r="H299" s="8"/>
      <c r="I299" s="8" t="s">
        <v>24</v>
      </c>
      <c r="J299" s="9"/>
      <c r="K299" s="9"/>
      <c r="O299" s="176" t="s">
        <v>28</v>
      </c>
      <c r="P299" s="9" t="s">
        <v>287</v>
      </c>
      <c r="Q299" s="93" t="s">
        <v>290</v>
      </c>
      <c r="R299" s="83"/>
    </row>
    <row r="300" spans="1:18" s="11" customFormat="1">
      <c r="A300" s="73" t="s">
        <v>1227</v>
      </c>
      <c r="D300" s="79"/>
      <c r="E300" s="9" t="s">
        <v>18</v>
      </c>
      <c r="F300" s="9" t="s">
        <v>15</v>
      </c>
      <c r="G300" s="8" t="s">
        <v>19</v>
      </c>
      <c r="H300" s="8"/>
      <c r="I300" s="8" t="s">
        <v>24</v>
      </c>
      <c r="J300" s="9"/>
      <c r="K300" s="9"/>
      <c r="O300" s="176" t="s">
        <v>28</v>
      </c>
      <c r="P300" s="9" t="s">
        <v>287</v>
      </c>
      <c r="Q300" s="93" t="s">
        <v>290</v>
      </c>
      <c r="R300" s="83"/>
    </row>
    <row r="301" spans="1:18" s="11" customFormat="1">
      <c r="A301" s="73" t="s">
        <v>509</v>
      </c>
      <c r="D301" s="79"/>
      <c r="E301" s="9" t="s">
        <v>17</v>
      </c>
      <c r="F301" s="9" t="s">
        <v>14</v>
      </c>
      <c r="G301" s="8" t="s">
        <v>19</v>
      </c>
      <c r="H301" s="8"/>
      <c r="I301" s="8" t="s">
        <v>24</v>
      </c>
      <c r="J301" s="9"/>
      <c r="K301" s="9"/>
      <c r="O301" s="176" t="s">
        <v>28</v>
      </c>
      <c r="P301" s="9" t="s">
        <v>287</v>
      </c>
      <c r="Q301" s="93" t="s">
        <v>290</v>
      </c>
      <c r="R301" s="83"/>
    </row>
    <row r="302" spans="1:18" s="11" customFormat="1">
      <c r="A302" s="73" t="s">
        <v>1228</v>
      </c>
      <c r="D302" s="79"/>
      <c r="E302" s="9" t="s">
        <v>18</v>
      </c>
      <c r="F302" s="9" t="s">
        <v>15</v>
      </c>
      <c r="G302" s="8" t="s">
        <v>19</v>
      </c>
      <c r="H302" s="8"/>
      <c r="I302" s="8" t="s">
        <v>24</v>
      </c>
      <c r="J302" s="9"/>
      <c r="K302" s="9"/>
      <c r="O302" s="176" t="s">
        <v>28</v>
      </c>
      <c r="P302" s="9" t="s">
        <v>287</v>
      </c>
      <c r="Q302" s="93" t="s">
        <v>290</v>
      </c>
      <c r="R302" s="83"/>
    </row>
    <row r="303" spans="1:18" s="11" customFormat="1">
      <c r="A303" s="73" t="s">
        <v>1229</v>
      </c>
      <c r="D303" s="79"/>
      <c r="E303" s="9" t="s">
        <v>17</v>
      </c>
      <c r="F303" s="9" t="s">
        <v>14</v>
      </c>
      <c r="G303" s="8" t="s">
        <v>19</v>
      </c>
      <c r="H303" s="8" t="s">
        <v>28</v>
      </c>
      <c r="I303" s="8" t="s">
        <v>24</v>
      </c>
      <c r="J303" s="9">
        <v>3</v>
      </c>
      <c r="K303" s="9"/>
      <c r="P303" s="9" t="s">
        <v>287</v>
      </c>
      <c r="Q303" s="93" t="s">
        <v>290</v>
      </c>
      <c r="R303" s="83"/>
    </row>
    <row r="304" spans="1:18" s="11" customFormat="1">
      <c r="A304" s="73" t="s">
        <v>1230</v>
      </c>
      <c r="D304" s="79"/>
      <c r="E304" s="9" t="s">
        <v>18</v>
      </c>
      <c r="F304" s="9" t="s">
        <v>15</v>
      </c>
      <c r="G304" s="8" t="s">
        <v>19</v>
      </c>
      <c r="H304" s="8" t="s">
        <v>28</v>
      </c>
      <c r="I304" s="8" t="s">
        <v>24</v>
      </c>
      <c r="J304" s="9">
        <v>3</v>
      </c>
      <c r="K304" s="9"/>
      <c r="P304" s="9" t="s">
        <v>287</v>
      </c>
      <c r="Q304" s="93" t="s">
        <v>290</v>
      </c>
      <c r="R304" s="83"/>
    </row>
    <row r="305" spans="1:18" s="11" customFormat="1">
      <c r="A305" s="73" t="s">
        <v>1231</v>
      </c>
      <c r="D305" s="79"/>
      <c r="E305" s="9" t="s">
        <v>18</v>
      </c>
      <c r="F305" s="9" t="s">
        <v>15</v>
      </c>
      <c r="G305" s="8" t="s">
        <v>19</v>
      </c>
      <c r="H305" s="8"/>
      <c r="I305" s="8" t="s">
        <v>25</v>
      </c>
      <c r="J305" s="9"/>
      <c r="K305" s="9"/>
      <c r="O305" s="176" t="s">
        <v>28</v>
      </c>
      <c r="P305" s="9" t="s">
        <v>287</v>
      </c>
      <c r="Q305" s="93" t="s">
        <v>288</v>
      </c>
      <c r="R305" s="83" t="s">
        <v>593</v>
      </c>
    </row>
    <row r="306" spans="1:18" s="11" customFormat="1">
      <c r="A306" s="73" t="s">
        <v>1232</v>
      </c>
      <c r="D306" s="79"/>
      <c r="E306" s="9" t="s">
        <v>17</v>
      </c>
      <c r="F306" s="9" t="s">
        <v>14</v>
      </c>
      <c r="G306" s="8" t="s">
        <v>19</v>
      </c>
      <c r="H306" s="8"/>
      <c r="I306" s="8" t="s">
        <v>24</v>
      </c>
      <c r="J306" s="9"/>
      <c r="K306" s="9"/>
      <c r="O306" s="176" t="s">
        <v>28</v>
      </c>
      <c r="P306" s="9" t="s">
        <v>287</v>
      </c>
      <c r="Q306" s="93" t="s">
        <v>288</v>
      </c>
      <c r="R306" s="83" t="s">
        <v>594</v>
      </c>
    </row>
    <row r="307" spans="1:18" s="11" customFormat="1">
      <c r="A307" s="73" t="s">
        <v>1233</v>
      </c>
      <c r="D307" s="79"/>
      <c r="E307" s="9" t="s">
        <v>17</v>
      </c>
      <c r="F307" s="9" t="s">
        <v>14</v>
      </c>
      <c r="G307" s="8" t="s">
        <v>19</v>
      </c>
      <c r="H307" s="8" t="s">
        <v>28</v>
      </c>
      <c r="I307" s="8" t="s">
        <v>24</v>
      </c>
      <c r="J307" s="9">
        <v>3</v>
      </c>
      <c r="K307" s="9"/>
      <c r="P307" s="9" t="s">
        <v>287</v>
      </c>
      <c r="Q307" s="93" t="s">
        <v>290</v>
      </c>
      <c r="R307" s="83"/>
    </row>
    <row r="308" spans="1:18" s="11" customFormat="1">
      <c r="A308" s="73" t="s">
        <v>1234</v>
      </c>
      <c r="D308" s="79"/>
      <c r="E308" s="9" t="s">
        <v>18</v>
      </c>
      <c r="F308" s="9" t="s">
        <v>15</v>
      </c>
      <c r="G308" s="8" t="s">
        <v>19</v>
      </c>
      <c r="H308" s="8" t="s">
        <v>28</v>
      </c>
      <c r="I308" s="8" t="s">
        <v>24</v>
      </c>
      <c r="J308" s="9">
        <v>2</v>
      </c>
      <c r="K308" s="9"/>
      <c r="P308" s="9" t="s">
        <v>291</v>
      </c>
      <c r="Q308" s="93" t="s">
        <v>288</v>
      </c>
      <c r="R308" s="83"/>
    </row>
    <row r="309" spans="1:18" s="11" customFormat="1">
      <c r="A309" s="73" t="s">
        <v>1235</v>
      </c>
      <c r="D309" s="79"/>
      <c r="E309" s="9" t="s">
        <v>17</v>
      </c>
      <c r="F309" s="9" t="s">
        <v>14</v>
      </c>
      <c r="G309" s="8" t="s">
        <v>19</v>
      </c>
      <c r="H309" s="8" t="s">
        <v>28</v>
      </c>
      <c r="I309" s="8" t="s">
        <v>25</v>
      </c>
      <c r="J309" s="9">
        <v>3</v>
      </c>
      <c r="K309" s="9"/>
      <c r="P309" s="9" t="s">
        <v>291</v>
      </c>
      <c r="Q309" s="93" t="s">
        <v>288</v>
      </c>
      <c r="R309" s="83"/>
    </row>
    <row r="310" spans="1:18" s="11" customFormat="1">
      <c r="A310" s="73" t="s">
        <v>1236</v>
      </c>
      <c r="D310" s="79"/>
      <c r="E310" s="9" t="s">
        <v>18</v>
      </c>
      <c r="F310" s="9" t="s">
        <v>15</v>
      </c>
      <c r="G310" s="8" t="s">
        <v>19</v>
      </c>
      <c r="H310" s="8" t="s">
        <v>28</v>
      </c>
      <c r="I310" s="8" t="s">
        <v>26</v>
      </c>
      <c r="J310" s="9">
        <v>3</v>
      </c>
      <c r="K310" s="9"/>
      <c r="P310" s="9" t="s">
        <v>291</v>
      </c>
      <c r="Q310" s="93" t="s">
        <v>288</v>
      </c>
      <c r="R310" s="83"/>
    </row>
    <row r="311" spans="1:18" s="11" customFormat="1">
      <c r="A311" s="73" t="s">
        <v>1237</v>
      </c>
      <c r="D311" s="79"/>
      <c r="E311" s="9" t="s">
        <v>17</v>
      </c>
      <c r="F311" s="9" t="s">
        <v>14</v>
      </c>
      <c r="G311" s="8" t="s">
        <v>19</v>
      </c>
      <c r="H311" s="8" t="s">
        <v>28</v>
      </c>
      <c r="I311" s="8" t="s">
        <v>24</v>
      </c>
      <c r="J311" s="9">
        <v>2</v>
      </c>
      <c r="K311" s="9"/>
      <c r="P311" s="9" t="s">
        <v>291</v>
      </c>
      <c r="Q311" s="93" t="s">
        <v>290</v>
      </c>
      <c r="R311" s="83"/>
    </row>
    <row r="312" spans="1:18" s="11" customFormat="1">
      <c r="A312" s="73" t="s">
        <v>1238</v>
      </c>
      <c r="D312" s="79"/>
      <c r="E312" s="9" t="s">
        <v>18</v>
      </c>
      <c r="F312" s="9" t="s">
        <v>15</v>
      </c>
      <c r="G312" s="8" t="s">
        <v>19</v>
      </c>
      <c r="H312" s="8" t="s">
        <v>28</v>
      </c>
      <c r="I312" s="8" t="s">
        <v>24</v>
      </c>
      <c r="J312" s="9">
        <v>1</v>
      </c>
      <c r="P312" s="9" t="s">
        <v>291</v>
      </c>
      <c r="Q312" s="93" t="s">
        <v>290</v>
      </c>
      <c r="R312" s="83"/>
    </row>
    <row r="313" spans="1:18" s="11" customFormat="1">
      <c r="A313" s="73" t="s">
        <v>1239</v>
      </c>
      <c r="D313" s="79"/>
      <c r="E313" s="9" t="s">
        <v>17</v>
      </c>
      <c r="F313" s="9" t="s">
        <v>14</v>
      </c>
      <c r="G313" s="8" t="s">
        <v>19</v>
      </c>
      <c r="H313" s="8" t="s">
        <v>28</v>
      </c>
      <c r="I313" s="8" t="s">
        <v>24</v>
      </c>
      <c r="J313" s="9">
        <v>2</v>
      </c>
      <c r="K313" s="9"/>
      <c r="P313" s="9" t="s">
        <v>291</v>
      </c>
      <c r="Q313" s="93" t="s">
        <v>290</v>
      </c>
      <c r="R313" s="83"/>
    </row>
    <row r="314" spans="1:18" s="11" customFormat="1">
      <c r="A314" s="73" t="s">
        <v>1240</v>
      </c>
      <c r="D314" s="79"/>
      <c r="E314" s="9" t="s">
        <v>18</v>
      </c>
      <c r="F314" s="9" t="s">
        <v>15</v>
      </c>
      <c r="G314" s="8" t="s">
        <v>19</v>
      </c>
      <c r="H314" s="8" t="s">
        <v>28</v>
      </c>
      <c r="I314" s="8" t="s">
        <v>24</v>
      </c>
      <c r="J314" s="9">
        <v>2</v>
      </c>
      <c r="K314" s="9"/>
      <c r="P314" s="9" t="s">
        <v>291</v>
      </c>
      <c r="Q314" s="93" t="s">
        <v>290</v>
      </c>
      <c r="R314" s="83"/>
    </row>
    <row r="315" spans="1:18" s="11" customFormat="1">
      <c r="A315" s="73" t="s">
        <v>1241</v>
      </c>
      <c r="D315" s="79"/>
      <c r="E315" s="9" t="s">
        <v>17</v>
      </c>
      <c r="F315" s="9" t="s">
        <v>14</v>
      </c>
      <c r="G315" s="8" t="s">
        <v>19</v>
      </c>
      <c r="H315" s="8" t="s">
        <v>28</v>
      </c>
      <c r="I315" s="8" t="s">
        <v>25</v>
      </c>
      <c r="J315" s="9">
        <v>3</v>
      </c>
      <c r="K315" s="9"/>
      <c r="P315" s="9" t="s">
        <v>291</v>
      </c>
      <c r="Q315" s="93" t="s">
        <v>290</v>
      </c>
      <c r="R315" s="83"/>
    </row>
    <row r="316" spans="1:18" s="11" customFormat="1">
      <c r="A316" s="73" t="s">
        <v>1242</v>
      </c>
      <c r="D316" s="79"/>
      <c r="E316" s="9" t="s">
        <v>17</v>
      </c>
      <c r="F316" s="9" t="s">
        <v>15</v>
      </c>
      <c r="G316" s="8" t="s">
        <v>19</v>
      </c>
      <c r="H316" s="8" t="s">
        <v>28</v>
      </c>
      <c r="I316" s="8" t="s">
        <v>26</v>
      </c>
      <c r="J316" s="9">
        <v>3</v>
      </c>
      <c r="K316" s="9"/>
      <c r="P316" s="9" t="s">
        <v>291</v>
      </c>
      <c r="Q316" s="93" t="s">
        <v>290</v>
      </c>
      <c r="R316" s="83"/>
    </row>
    <row r="317" spans="1:18" s="11" customFormat="1">
      <c r="A317" s="73" t="s">
        <v>1243</v>
      </c>
      <c r="D317" s="79"/>
      <c r="E317" s="9" t="s">
        <v>17</v>
      </c>
      <c r="F317" s="9" t="s">
        <v>15</v>
      </c>
      <c r="G317" s="8" t="s">
        <v>19</v>
      </c>
      <c r="H317" s="8" t="s">
        <v>28</v>
      </c>
      <c r="I317" s="8" t="s">
        <v>24</v>
      </c>
      <c r="J317" s="9">
        <v>1</v>
      </c>
      <c r="K317" s="9"/>
      <c r="N317" s="83" t="s">
        <v>39</v>
      </c>
      <c r="P317" s="9" t="s">
        <v>291</v>
      </c>
      <c r="Q317" s="93" t="s">
        <v>290</v>
      </c>
      <c r="R317" s="83" t="s">
        <v>592</v>
      </c>
    </row>
    <row r="318" spans="1:18" s="11" customFormat="1">
      <c r="A318" s="73" t="s">
        <v>1244</v>
      </c>
      <c r="D318" s="79"/>
      <c r="E318" s="9" t="s">
        <v>17</v>
      </c>
      <c r="F318" s="9" t="s">
        <v>14</v>
      </c>
      <c r="G318" s="8" t="s">
        <v>19</v>
      </c>
      <c r="H318" s="8" t="s">
        <v>28</v>
      </c>
      <c r="I318" s="8" t="s">
        <v>24</v>
      </c>
      <c r="J318" s="9">
        <v>2</v>
      </c>
      <c r="K318" s="9"/>
      <c r="P318" s="9" t="s">
        <v>291</v>
      </c>
      <c r="Q318" s="93" t="s">
        <v>290</v>
      </c>
      <c r="R318" s="83"/>
    </row>
    <row r="319" spans="1:18" s="11" customFormat="1">
      <c r="A319" s="73" t="s">
        <v>1245</v>
      </c>
      <c r="D319" s="79"/>
      <c r="E319" s="9" t="s">
        <v>17</v>
      </c>
      <c r="F319" s="9" t="s">
        <v>14</v>
      </c>
      <c r="G319" s="8" t="s">
        <v>19</v>
      </c>
      <c r="H319" s="8" t="s">
        <v>28</v>
      </c>
      <c r="I319" s="8" t="s">
        <v>24</v>
      </c>
      <c r="J319" s="9">
        <v>2</v>
      </c>
      <c r="K319" s="9"/>
      <c r="P319" s="9" t="s">
        <v>291</v>
      </c>
      <c r="Q319" s="93" t="s">
        <v>290</v>
      </c>
      <c r="R319" s="83"/>
    </row>
    <row r="320" spans="1:18" s="11" customFormat="1">
      <c r="A320" s="73" t="s">
        <v>1246</v>
      </c>
      <c r="D320" s="79"/>
      <c r="E320" s="9" t="s">
        <v>17</v>
      </c>
      <c r="F320" s="9" t="s">
        <v>14</v>
      </c>
      <c r="G320" s="8" t="s">
        <v>19</v>
      </c>
      <c r="H320" s="8" t="s">
        <v>28</v>
      </c>
      <c r="I320" s="8" t="s">
        <v>24</v>
      </c>
      <c r="J320" s="9">
        <v>2</v>
      </c>
      <c r="K320" s="9"/>
      <c r="P320" s="9" t="s">
        <v>291</v>
      </c>
      <c r="Q320" s="93" t="s">
        <v>290</v>
      </c>
      <c r="R320" s="83"/>
    </row>
    <row r="321" spans="1:18" s="11" customFormat="1">
      <c r="A321" s="73" t="s">
        <v>1247</v>
      </c>
      <c r="D321" s="79"/>
      <c r="E321" s="9" t="s">
        <v>18</v>
      </c>
      <c r="F321" s="9" t="s">
        <v>14</v>
      </c>
      <c r="G321" s="8" t="s">
        <v>19</v>
      </c>
      <c r="H321" s="8" t="s">
        <v>28</v>
      </c>
      <c r="I321" s="8" t="s">
        <v>25</v>
      </c>
      <c r="J321" s="9">
        <v>2</v>
      </c>
      <c r="K321" s="9"/>
      <c r="P321" s="9" t="s">
        <v>291</v>
      </c>
      <c r="Q321" s="93" t="s">
        <v>290</v>
      </c>
      <c r="R321" s="83"/>
    </row>
    <row r="322" spans="1:18" s="11" customFormat="1">
      <c r="A322" s="73" t="s">
        <v>1248</v>
      </c>
      <c r="D322" s="79"/>
      <c r="E322" s="93" t="s">
        <v>18</v>
      </c>
      <c r="F322" s="93" t="s">
        <v>15</v>
      </c>
      <c r="G322" s="8" t="s">
        <v>19</v>
      </c>
      <c r="H322" s="8" t="s">
        <v>28</v>
      </c>
      <c r="I322" s="8" t="s">
        <v>26</v>
      </c>
      <c r="J322" s="9">
        <v>2</v>
      </c>
      <c r="K322" s="9"/>
      <c r="P322" s="9" t="s">
        <v>291</v>
      </c>
      <c r="Q322" s="93" t="s">
        <v>290</v>
      </c>
      <c r="R322" s="83"/>
    </row>
    <row r="323" spans="1:18" s="11" customFormat="1">
      <c r="A323" s="73" t="s">
        <v>1249</v>
      </c>
      <c r="D323" s="79"/>
      <c r="E323" s="93" t="s">
        <v>18</v>
      </c>
      <c r="F323" s="93" t="s">
        <v>14</v>
      </c>
      <c r="G323" s="8" t="s">
        <v>19</v>
      </c>
      <c r="H323" s="8"/>
      <c r="I323" s="8" t="s">
        <v>24</v>
      </c>
      <c r="J323" s="9"/>
      <c r="K323" s="9"/>
      <c r="O323" s="82" t="s">
        <v>28</v>
      </c>
      <c r="P323" s="9" t="s">
        <v>286</v>
      </c>
      <c r="Q323" s="93" t="s">
        <v>290</v>
      </c>
      <c r="R323" s="83" t="s">
        <v>595</v>
      </c>
    </row>
    <row r="324" spans="1:18" s="11" customFormat="1">
      <c r="A324" s="73" t="s">
        <v>308</v>
      </c>
      <c r="D324" s="79"/>
      <c r="E324" s="93" t="s">
        <v>18</v>
      </c>
      <c r="F324" s="93" t="s">
        <v>15</v>
      </c>
      <c r="G324" s="8" t="s">
        <v>19</v>
      </c>
      <c r="H324" s="8"/>
      <c r="I324" s="8" t="s">
        <v>25</v>
      </c>
      <c r="J324" s="9"/>
      <c r="K324" s="9"/>
      <c r="O324" s="82" t="s">
        <v>28</v>
      </c>
      <c r="P324" s="9" t="s">
        <v>286</v>
      </c>
      <c r="Q324" s="93" t="s">
        <v>290</v>
      </c>
      <c r="R324" s="83" t="s">
        <v>596</v>
      </c>
    </row>
    <row r="325" spans="1:18" s="11" customFormat="1">
      <c r="A325" s="73" t="s">
        <v>1250</v>
      </c>
      <c r="D325" s="79"/>
      <c r="E325" s="9" t="s">
        <v>17</v>
      </c>
      <c r="F325" s="9" t="s">
        <v>14</v>
      </c>
      <c r="G325" s="8" t="s">
        <v>19</v>
      </c>
      <c r="H325" s="8" t="s">
        <v>28</v>
      </c>
      <c r="I325" s="8" t="s">
        <v>24</v>
      </c>
      <c r="J325" s="9">
        <v>2</v>
      </c>
      <c r="K325" s="9"/>
      <c r="P325" s="9" t="s">
        <v>286</v>
      </c>
      <c r="Q325" s="93" t="s">
        <v>290</v>
      </c>
      <c r="R325" s="83"/>
    </row>
    <row r="326" spans="1:18" s="11" customFormat="1">
      <c r="A326" s="73" t="s">
        <v>310</v>
      </c>
      <c r="D326" s="79"/>
      <c r="E326" s="9" t="s">
        <v>17</v>
      </c>
      <c r="F326" s="9" t="s">
        <v>15</v>
      </c>
      <c r="G326" s="8" t="s">
        <v>19</v>
      </c>
      <c r="H326" s="8" t="s">
        <v>28</v>
      </c>
      <c r="I326" s="8" t="s">
        <v>24</v>
      </c>
      <c r="J326" s="9">
        <v>2</v>
      </c>
      <c r="K326" s="9"/>
      <c r="P326" s="9" t="s">
        <v>286</v>
      </c>
      <c r="Q326" s="93" t="s">
        <v>290</v>
      </c>
      <c r="R326" s="83"/>
    </row>
    <row r="327" spans="1:18" s="11" customFormat="1">
      <c r="A327" s="73" t="s">
        <v>309</v>
      </c>
      <c r="D327" s="79"/>
      <c r="E327" s="9" t="s">
        <v>17</v>
      </c>
      <c r="F327" s="9" t="s">
        <v>14</v>
      </c>
      <c r="G327" s="8" t="s">
        <v>19</v>
      </c>
      <c r="H327" s="8" t="s">
        <v>28</v>
      </c>
      <c r="I327" s="8" t="s">
        <v>24</v>
      </c>
      <c r="J327" s="9">
        <v>2</v>
      </c>
      <c r="K327" s="9"/>
      <c r="P327" s="9" t="s">
        <v>286</v>
      </c>
      <c r="Q327" s="93" t="s">
        <v>290</v>
      </c>
      <c r="R327" s="83"/>
    </row>
    <row r="328" spans="1:18" s="11" customFormat="1">
      <c r="A328" s="73" t="s">
        <v>311</v>
      </c>
      <c r="D328" s="79"/>
      <c r="E328" s="9" t="s">
        <v>18</v>
      </c>
      <c r="F328" s="9" t="s">
        <v>15</v>
      </c>
      <c r="G328" s="8" t="s">
        <v>19</v>
      </c>
      <c r="H328" s="8" t="s">
        <v>28</v>
      </c>
      <c r="I328" s="8" t="s">
        <v>24</v>
      </c>
      <c r="J328" s="9">
        <v>2</v>
      </c>
      <c r="K328" s="9"/>
      <c r="P328" s="9" t="s">
        <v>286</v>
      </c>
      <c r="Q328" s="93" t="s">
        <v>290</v>
      </c>
      <c r="R328" s="83"/>
    </row>
    <row r="329" spans="1:18" s="11" customFormat="1">
      <c r="A329" s="73" t="s">
        <v>312</v>
      </c>
      <c r="D329" s="79"/>
      <c r="E329" s="9" t="s">
        <v>18</v>
      </c>
      <c r="F329" s="9" t="s">
        <v>15</v>
      </c>
      <c r="G329" s="8" t="s">
        <v>19</v>
      </c>
      <c r="H329" s="8" t="s">
        <v>28</v>
      </c>
      <c r="I329" s="8" t="s">
        <v>24</v>
      </c>
      <c r="J329" s="9">
        <v>2</v>
      </c>
      <c r="K329" s="9"/>
      <c r="P329" s="9" t="s">
        <v>286</v>
      </c>
      <c r="Q329" s="93" t="s">
        <v>290</v>
      </c>
      <c r="R329" s="83"/>
    </row>
    <row r="330" spans="1:18" s="11" customFormat="1">
      <c r="A330" s="73" t="s">
        <v>313</v>
      </c>
      <c r="D330" s="79"/>
      <c r="E330" s="9" t="s">
        <v>18</v>
      </c>
      <c r="F330" s="9" t="s">
        <v>14</v>
      </c>
      <c r="G330" s="8" t="s">
        <v>19</v>
      </c>
      <c r="H330" s="8" t="s">
        <v>28</v>
      </c>
      <c r="I330" s="8" t="s">
        <v>24</v>
      </c>
      <c r="J330" s="9">
        <v>2</v>
      </c>
      <c r="K330" s="9"/>
      <c r="P330" s="9" t="s">
        <v>286</v>
      </c>
      <c r="Q330" s="93" t="s">
        <v>290</v>
      </c>
      <c r="R330" s="83"/>
    </row>
    <row r="331" spans="1:18" s="11" customFormat="1">
      <c r="A331" s="73" t="s">
        <v>314</v>
      </c>
      <c r="D331" s="79"/>
      <c r="E331" s="9" t="s">
        <v>17</v>
      </c>
      <c r="F331" s="9" t="s">
        <v>14</v>
      </c>
      <c r="G331" s="8" t="s">
        <v>19</v>
      </c>
      <c r="H331" s="8" t="s">
        <v>28</v>
      </c>
      <c r="I331" s="8" t="s">
        <v>24</v>
      </c>
      <c r="J331" s="9">
        <v>2</v>
      </c>
      <c r="K331" s="9"/>
      <c r="P331" s="9" t="s">
        <v>286</v>
      </c>
      <c r="Q331" s="93" t="s">
        <v>290</v>
      </c>
      <c r="R331" s="83"/>
    </row>
    <row r="332" spans="1:18" s="11" customFormat="1">
      <c r="A332" s="73" t="s">
        <v>315</v>
      </c>
      <c r="D332" s="79"/>
      <c r="E332" s="9" t="s">
        <v>17</v>
      </c>
      <c r="F332" s="9" t="s">
        <v>14</v>
      </c>
      <c r="G332" s="8" t="s">
        <v>19</v>
      </c>
      <c r="H332" s="8" t="s">
        <v>28</v>
      </c>
      <c r="I332" s="8" t="s">
        <v>24</v>
      </c>
      <c r="J332" s="9">
        <v>2</v>
      </c>
      <c r="K332" s="9"/>
      <c r="P332" s="9" t="s">
        <v>286</v>
      </c>
      <c r="Q332" s="93" t="s">
        <v>290</v>
      </c>
      <c r="R332" s="83"/>
    </row>
    <row r="333" spans="1:18" s="11" customFormat="1">
      <c r="A333" s="73" t="s">
        <v>316</v>
      </c>
      <c r="D333" s="79"/>
      <c r="E333" s="9" t="s">
        <v>17</v>
      </c>
      <c r="F333" s="9" t="s">
        <v>15</v>
      </c>
      <c r="G333" s="8" t="s">
        <v>19</v>
      </c>
      <c r="H333" s="8" t="s">
        <v>28</v>
      </c>
      <c r="I333" s="8" t="s">
        <v>24</v>
      </c>
      <c r="J333" s="9">
        <v>2</v>
      </c>
      <c r="K333" s="9"/>
      <c r="P333" s="9" t="s">
        <v>286</v>
      </c>
      <c r="Q333" s="93" t="s">
        <v>290</v>
      </c>
      <c r="R333" s="83"/>
    </row>
    <row r="334" spans="1:18" s="11" customFormat="1">
      <c r="A334" s="73" t="s">
        <v>317</v>
      </c>
      <c r="D334" s="79"/>
      <c r="E334" s="9" t="s">
        <v>17</v>
      </c>
      <c r="F334" s="9" t="s">
        <v>14</v>
      </c>
      <c r="G334" s="8" t="s">
        <v>19</v>
      </c>
      <c r="H334" s="8"/>
      <c r="I334" s="8" t="s">
        <v>24</v>
      </c>
      <c r="J334" s="9"/>
      <c r="K334" s="9"/>
      <c r="O334" s="176" t="s">
        <v>28</v>
      </c>
      <c r="P334" s="9" t="s">
        <v>286</v>
      </c>
      <c r="Q334" s="93" t="s">
        <v>290</v>
      </c>
      <c r="R334" s="83"/>
    </row>
    <row r="335" spans="1:18" s="11" customFormat="1">
      <c r="A335" s="73" t="s">
        <v>318</v>
      </c>
      <c r="D335" s="79"/>
      <c r="E335" s="9" t="s">
        <v>18</v>
      </c>
      <c r="F335" s="9" t="s">
        <v>15</v>
      </c>
      <c r="G335" s="8" t="s">
        <v>19</v>
      </c>
      <c r="H335" s="8"/>
      <c r="I335" s="8" t="s">
        <v>24</v>
      </c>
      <c r="J335" s="9"/>
      <c r="K335" s="9"/>
      <c r="O335" s="176" t="s">
        <v>28</v>
      </c>
      <c r="P335" s="9" t="s">
        <v>286</v>
      </c>
      <c r="Q335" s="93" t="s">
        <v>290</v>
      </c>
      <c r="R335" s="83"/>
    </row>
    <row r="336" spans="1:18" s="11" customFormat="1">
      <c r="A336" s="73" t="s">
        <v>319</v>
      </c>
      <c r="D336" s="79"/>
      <c r="E336" s="9" t="s">
        <v>17</v>
      </c>
      <c r="F336" s="9" t="s">
        <v>14</v>
      </c>
      <c r="G336" s="8" t="s">
        <v>19</v>
      </c>
      <c r="H336" s="8"/>
      <c r="I336" s="8" t="s">
        <v>24</v>
      </c>
      <c r="J336" s="9"/>
      <c r="K336" s="9"/>
      <c r="O336" s="176" t="s">
        <v>28</v>
      </c>
      <c r="P336" s="9" t="s">
        <v>286</v>
      </c>
      <c r="Q336" s="93" t="s">
        <v>288</v>
      </c>
      <c r="R336" s="83"/>
    </row>
    <row r="337" spans="1:18" s="11" customFormat="1">
      <c r="A337" s="73" t="s">
        <v>320</v>
      </c>
      <c r="D337" s="79"/>
      <c r="E337" s="9" t="s">
        <v>18</v>
      </c>
      <c r="F337" s="9" t="s">
        <v>15</v>
      </c>
      <c r="G337" s="8" t="s">
        <v>19</v>
      </c>
      <c r="H337" s="8"/>
      <c r="I337" s="8" t="s">
        <v>24</v>
      </c>
      <c r="J337" s="9"/>
      <c r="K337" s="9"/>
      <c r="O337" s="176" t="s">
        <v>28</v>
      </c>
      <c r="P337" s="9" t="s">
        <v>286</v>
      </c>
      <c r="Q337" s="93" t="s">
        <v>288</v>
      </c>
      <c r="R337" s="83"/>
    </row>
    <row r="338" spans="1:18" s="11" customFormat="1">
      <c r="A338" s="73" t="s">
        <v>321</v>
      </c>
      <c r="D338" s="79"/>
      <c r="E338" s="9" t="s">
        <v>18</v>
      </c>
      <c r="F338" s="9" t="s">
        <v>15</v>
      </c>
      <c r="G338" s="8" t="s">
        <v>22</v>
      </c>
      <c r="H338" s="8" t="s">
        <v>28</v>
      </c>
      <c r="I338" s="8" t="s">
        <v>24</v>
      </c>
      <c r="J338" s="9">
        <v>3</v>
      </c>
      <c r="K338" s="9"/>
      <c r="P338" s="9" t="s">
        <v>291</v>
      </c>
      <c r="Q338" s="93" t="s">
        <v>288</v>
      </c>
      <c r="R338" s="83"/>
    </row>
    <row r="339" spans="1:18" s="11" customFormat="1">
      <c r="A339" s="73" t="s">
        <v>322</v>
      </c>
      <c r="D339" s="79"/>
      <c r="E339" s="9" t="s">
        <v>17</v>
      </c>
      <c r="F339" s="9" t="s">
        <v>14</v>
      </c>
      <c r="G339" s="8" t="s">
        <v>22</v>
      </c>
      <c r="H339" s="8" t="s">
        <v>28</v>
      </c>
      <c r="I339" s="8" t="s">
        <v>24</v>
      </c>
      <c r="J339" s="9">
        <v>3</v>
      </c>
      <c r="K339" s="9"/>
      <c r="P339" s="9" t="s">
        <v>291</v>
      </c>
      <c r="Q339" s="93" t="s">
        <v>290</v>
      </c>
      <c r="R339" s="83"/>
    </row>
    <row r="340" spans="1:18" s="11" customFormat="1">
      <c r="A340" s="73" t="s">
        <v>323</v>
      </c>
      <c r="D340" s="79"/>
      <c r="E340" s="9" t="s">
        <v>17</v>
      </c>
      <c r="F340" s="9" t="s">
        <v>14</v>
      </c>
      <c r="G340" s="8" t="s">
        <v>19</v>
      </c>
      <c r="H340" s="8" t="s">
        <v>28</v>
      </c>
      <c r="I340" s="8" t="s">
        <v>24</v>
      </c>
      <c r="J340" s="9">
        <v>3</v>
      </c>
      <c r="K340" s="9"/>
      <c r="P340" s="9" t="s">
        <v>291</v>
      </c>
      <c r="Q340" s="93" t="s">
        <v>290</v>
      </c>
      <c r="R340" s="83"/>
    </row>
    <row r="341" spans="1:18" s="11" customFormat="1">
      <c r="A341" s="73" t="s">
        <v>324</v>
      </c>
      <c r="D341" s="79"/>
      <c r="E341" s="9" t="s">
        <v>17</v>
      </c>
      <c r="F341" s="9" t="s">
        <v>15</v>
      </c>
      <c r="G341" s="8" t="s">
        <v>19</v>
      </c>
      <c r="H341" s="8" t="s">
        <v>28</v>
      </c>
      <c r="I341" s="8" t="s">
        <v>24</v>
      </c>
      <c r="J341" s="9">
        <v>3</v>
      </c>
      <c r="K341" s="9"/>
      <c r="P341" s="9" t="s">
        <v>291</v>
      </c>
      <c r="Q341" s="93" t="s">
        <v>288</v>
      </c>
      <c r="R341" s="83"/>
    </row>
    <row r="342" spans="1:18" s="11" customFormat="1">
      <c r="A342" s="73" t="s">
        <v>325</v>
      </c>
      <c r="D342" s="79"/>
      <c r="E342" s="9" t="s">
        <v>17</v>
      </c>
      <c r="F342" s="9" t="s">
        <v>14</v>
      </c>
      <c r="G342" s="8" t="s">
        <v>19</v>
      </c>
      <c r="H342" s="8" t="s">
        <v>28</v>
      </c>
      <c r="I342" s="8" t="s">
        <v>49</v>
      </c>
      <c r="J342" s="9">
        <v>2</v>
      </c>
      <c r="K342" s="9"/>
      <c r="P342" s="9" t="s">
        <v>291</v>
      </c>
      <c r="Q342" s="93" t="s">
        <v>288</v>
      </c>
      <c r="R342" s="94" t="s">
        <v>597</v>
      </c>
    </row>
    <row r="344" spans="1:18" ht="21">
      <c r="B344" s="49" t="s">
        <v>1370</v>
      </c>
    </row>
    <row r="346" spans="1:18">
      <c r="G346" s="17" t="s">
        <v>270</v>
      </c>
      <c r="H346" s="17"/>
      <c r="I346" s="16"/>
    </row>
    <row r="347" spans="1:18">
      <c r="G347" s="8" t="s">
        <v>264</v>
      </c>
      <c r="H347" s="11">
        <f>COUNTIFS(H$14:H$342,"malowany",J$14:J$342,1)</f>
        <v>31</v>
      </c>
      <c r="I347" s="56" t="s">
        <v>268</v>
      </c>
      <c r="K347" s="27" t="s">
        <v>272</v>
      </c>
      <c r="L347" s="25"/>
      <c r="M347" s="37">
        <f>COUNTIF(M14:M342,"tak")</f>
        <v>2</v>
      </c>
      <c r="N347" s="28" t="s">
        <v>273</v>
      </c>
    </row>
    <row r="348" spans="1:18">
      <c r="G348" s="8" t="s">
        <v>265</v>
      </c>
      <c r="H348" s="11">
        <f>COUNTIFS(H$14:H$342,"malowany",J$14:J$342,2)</f>
        <v>68</v>
      </c>
      <c r="I348" s="56" t="s">
        <v>268</v>
      </c>
      <c r="N348" s="17"/>
    </row>
    <row r="349" spans="1:18">
      <c r="G349" s="8" t="s">
        <v>266</v>
      </c>
      <c r="H349" s="11">
        <f>COUNTIFS(H$14:H$342,"malowany",J$14:J$342,3)</f>
        <v>103</v>
      </c>
      <c r="I349" s="56" t="s">
        <v>268</v>
      </c>
      <c r="K349" s="29" t="s">
        <v>269</v>
      </c>
      <c r="L349" s="30"/>
      <c r="M349" s="35">
        <f>COUNTIF(O$14:O$342,"malowany")</f>
        <v>36</v>
      </c>
      <c r="N349" s="31" t="s">
        <v>274</v>
      </c>
    </row>
    <row r="350" spans="1:18">
      <c r="G350" s="8" t="s">
        <v>267</v>
      </c>
      <c r="H350" s="11">
        <f>COUNTIFS(H$14:H$342,"malowany",J$14:J$342,4)</f>
        <v>37</v>
      </c>
      <c r="I350" s="56" t="s">
        <v>268</v>
      </c>
      <c r="K350" s="44"/>
      <c r="L350" s="42"/>
      <c r="M350" s="43">
        <f>COUNTIF(O$14:O$342,"nalepka")</f>
        <v>0</v>
      </c>
      <c r="N350" s="45" t="s">
        <v>1145</v>
      </c>
    </row>
    <row r="351" spans="1:18">
      <c r="G351" s="61" t="s">
        <v>271</v>
      </c>
      <c r="H351" s="62">
        <f>SUM(H347:H350)</f>
        <v>239</v>
      </c>
      <c r="I351" s="63" t="s">
        <v>268</v>
      </c>
      <c r="K351" s="44"/>
      <c r="L351" s="42"/>
      <c r="M351" s="43">
        <f>COUNTIF(O$14:O$342,"tabliczka")</f>
        <v>9</v>
      </c>
      <c r="N351" s="45" t="s">
        <v>280</v>
      </c>
    </row>
    <row r="352" spans="1:18">
      <c r="I352" s="18"/>
      <c r="K352" s="44"/>
      <c r="L352" s="42"/>
      <c r="M352" s="43">
        <f>COUNTIF(O$14:O$342,"drogowskaz")</f>
        <v>1</v>
      </c>
      <c r="N352" s="45" t="s">
        <v>480</v>
      </c>
    </row>
    <row r="353" spans="7:15">
      <c r="G353" s="723" t="s">
        <v>483</v>
      </c>
      <c r="H353" s="723"/>
      <c r="I353" s="723"/>
      <c r="K353" s="32"/>
      <c r="L353" s="33"/>
      <c r="M353" s="36">
        <f>COUNTIF(O$14:O$342,"plansza")</f>
        <v>0</v>
      </c>
      <c r="N353" s="34" t="s">
        <v>481</v>
      </c>
    </row>
    <row r="354" spans="7:15">
      <c r="G354" s="8" t="s">
        <v>264</v>
      </c>
      <c r="H354" s="11">
        <f>COUNTIFS(H$14:H$342,"tabliczka",J$14:J$342,1,I$14:I$342,"&lt;&gt;drogowskaz")</f>
        <v>0</v>
      </c>
      <c r="I354" s="56" t="s">
        <v>268</v>
      </c>
    </row>
    <row r="355" spans="7:15">
      <c r="G355" s="8" t="s">
        <v>265</v>
      </c>
      <c r="H355" s="11">
        <f>COUNTIFS(H$14:H$342,"tabliczka",J$14:J$342,2,I$14:I$342,"&lt;&gt;drogowskaz")</f>
        <v>2</v>
      </c>
      <c r="I355" s="56" t="s">
        <v>268</v>
      </c>
      <c r="K355" s="27" t="s">
        <v>281</v>
      </c>
      <c r="L355" s="25"/>
      <c r="M355" s="37">
        <f>COUNTIF(N14:N342,"usunąć")</f>
        <v>0</v>
      </c>
      <c r="N355" s="28" t="s">
        <v>307</v>
      </c>
    </row>
    <row r="356" spans="7:15">
      <c r="G356" s="8" t="s">
        <v>266</v>
      </c>
      <c r="H356" s="11">
        <f>COUNTIFS(H$14:H$342,"tabliczka",J$14:J$342,3,I$14:I$342,"&lt;&gt;drogowskaz")</f>
        <v>4</v>
      </c>
      <c r="I356" s="56" t="s">
        <v>268</v>
      </c>
    </row>
    <row r="357" spans="7:15">
      <c r="G357" s="8" t="s">
        <v>267</v>
      </c>
      <c r="H357" s="11">
        <f>COUNTIFS(H$14:H$342,"tabliczka",J$14:J$342,4,I$14:I$342,"&lt;&gt;drogowskaz")</f>
        <v>27</v>
      </c>
      <c r="I357" s="56" t="s">
        <v>268</v>
      </c>
      <c r="K357" s="38" t="s">
        <v>279</v>
      </c>
      <c r="L357" s="39"/>
      <c r="M357" s="39"/>
      <c r="N357" s="40">
        <v>60.3</v>
      </c>
    </row>
    <row r="358" spans="7:15">
      <c r="G358" s="22" t="s">
        <v>271</v>
      </c>
      <c r="H358" s="23">
        <f>SUM(H354:H357)</f>
        <v>33</v>
      </c>
      <c r="I358" s="24" t="s">
        <v>268</v>
      </c>
      <c r="K358" s="38" t="s">
        <v>278</v>
      </c>
      <c r="L358" s="39"/>
      <c r="M358" s="39"/>
      <c r="N358" s="41">
        <f>(H351+H358+H372+H379+H365/N357)</f>
        <v>282.03316749585406</v>
      </c>
    </row>
    <row r="359" spans="7:15">
      <c r="I359" s="18"/>
    </row>
    <row r="360" spans="7:15">
      <c r="G360" s="12" t="s">
        <v>482</v>
      </c>
      <c r="I360" s="18"/>
    </row>
    <row r="361" spans="7:15">
      <c r="G361" s="8" t="s">
        <v>264</v>
      </c>
      <c r="H361" s="11">
        <f>COUNTIFS(H$14:H$342,"naklejka",J$14:J$342,1)</f>
        <v>0</v>
      </c>
      <c r="I361" s="56" t="s">
        <v>268</v>
      </c>
      <c r="K361" s="724" t="s">
        <v>296</v>
      </c>
      <c r="L361" s="725"/>
      <c r="M361" s="725"/>
      <c r="N361" s="725"/>
      <c r="O361" s="726"/>
    </row>
    <row r="362" spans="7:15">
      <c r="G362" s="8" t="s">
        <v>265</v>
      </c>
      <c r="H362" s="11">
        <f>COUNTIFS(H$14:H$342,"naklejka",J$14:J$342,2)</f>
        <v>0</v>
      </c>
      <c r="I362" s="56" t="s">
        <v>268</v>
      </c>
      <c r="K362" s="57" t="s">
        <v>259</v>
      </c>
      <c r="L362" s="54">
        <f>M362/M$365</f>
        <v>0.43465045592705165</v>
      </c>
      <c r="M362" s="411">
        <f>(COUNTIF(Q14:Q342,"ZABUDOWA")/329*N357)</f>
        <v>26.209422492401213</v>
      </c>
      <c r="N362" s="56" t="s">
        <v>299</v>
      </c>
      <c r="O362" s="56"/>
    </row>
    <row r="363" spans="7:15">
      <c r="G363" s="8" t="s">
        <v>266</v>
      </c>
      <c r="H363" s="11">
        <f>COUNTIFS(H$14:H$342,"naklejka",J$14:J$342,3)</f>
        <v>0</v>
      </c>
      <c r="I363" s="56" t="s">
        <v>268</v>
      </c>
      <c r="K363" s="57" t="s">
        <v>258</v>
      </c>
      <c r="L363" s="54">
        <f>M363/M$365</f>
        <v>0.13373860182370817</v>
      </c>
      <c r="M363" s="411">
        <f>(COUNTIF(Q14:Q342,"otwarty")/329*N357)</f>
        <v>8.0644376899696031</v>
      </c>
      <c r="N363" s="56" t="s">
        <v>297</v>
      </c>
      <c r="O363" s="56"/>
    </row>
    <row r="364" spans="7:15">
      <c r="G364" s="8" t="s">
        <v>267</v>
      </c>
      <c r="H364" s="11">
        <f>COUNTIFS(H$14:H$342,"naklejka",J$14:J$342,4)</f>
        <v>2</v>
      </c>
      <c r="I364" s="56" t="s">
        <v>268</v>
      </c>
      <c r="K364" s="57" t="s">
        <v>257</v>
      </c>
      <c r="L364" s="54">
        <f>M364/M$365</f>
        <v>0.43161094224924013</v>
      </c>
      <c r="M364" s="411">
        <f>(COUNTIF(Q14:Q342,"las")/329*N357)</f>
        <v>26.026139817629179</v>
      </c>
      <c r="N364" s="58" t="s">
        <v>298</v>
      </c>
      <c r="O364" s="59"/>
    </row>
    <row r="365" spans="7:15">
      <c r="G365" s="61" t="s">
        <v>271</v>
      </c>
      <c r="H365" s="62">
        <f>SUM(H361:H364)</f>
        <v>2</v>
      </c>
      <c r="I365" s="63" t="s">
        <v>268</v>
      </c>
      <c r="L365" s="26">
        <f>SUM(L362:L364)</f>
        <v>0.99999999999999989</v>
      </c>
      <c r="M365" s="50">
        <f>SUM(M362:M364)</f>
        <v>60.3</v>
      </c>
      <c r="N365" s="51" t="s">
        <v>263</v>
      </c>
    </row>
    <row r="366" spans="7:15" ht="17.399999999999999">
      <c r="M366" s="55" t="str">
        <f>IF(M365=N$357,"","BŁĄD")</f>
        <v/>
      </c>
    </row>
    <row r="367" spans="7:15">
      <c r="G367" s="723" t="s">
        <v>484</v>
      </c>
      <c r="H367" s="723"/>
      <c r="I367" s="723"/>
      <c r="K367" s="724" t="s">
        <v>295</v>
      </c>
      <c r="L367" s="725"/>
      <c r="M367" s="725"/>
      <c r="N367" s="725"/>
      <c r="O367" s="726"/>
    </row>
    <row r="368" spans="7:15">
      <c r="G368" s="8" t="s">
        <v>264</v>
      </c>
      <c r="H368" s="11">
        <f>COUNTIFS(J$14:J$342,1,I$14:I$342,"drogowskaz")</f>
        <v>0</v>
      </c>
      <c r="I368" s="56" t="s">
        <v>268</v>
      </c>
      <c r="K368" s="57" t="s">
        <v>292</v>
      </c>
      <c r="L368" s="52">
        <f>M368/M$371</f>
        <v>0.73556231003039518</v>
      </c>
      <c r="M368" s="411">
        <f>(COUNTIF(P14:P342,"UTWARDZONA")/329*N357)</f>
        <v>44.354407294832825</v>
      </c>
      <c r="N368" s="56" t="s">
        <v>301</v>
      </c>
      <c r="O368" s="11"/>
    </row>
    <row r="369" spans="7:15">
      <c r="G369" s="8" t="s">
        <v>265</v>
      </c>
      <c r="H369" s="11">
        <f>COUNTIFS(J$14:J$342,2,I$14:I$342,"drogowskaz")</f>
        <v>0</v>
      </c>
      <c r="I369" s="56" t="s">
        <v>268</v>
      </c>
      <c r="K369" s="57" t="s">
        <v>293</v>
      </c>
      <c r="L369" s="52">
        <f>M369/M$371</f>
        <v>0.20972644376899696</v>
      </c>
      <c r="M369" s="411">
        <f>(COUNTIF(P14:P342,"GRUNTOWA")/329*N357)</f>
        <v>12.646504559270516</v>
      </c>
      <c r="N369" s="56" t="s">
        <v>302</v>
      </c>
      <c r="O369" s="11"/>
    </row>
    <row r="370" spans="7:15">
      <c r="G370" s="8" t="s">
        <v>266</v>
      </c>
      <c r="H370" s="11">
        <f>COUNTIFS(J$14:J$342,3,I$14:I$342,"drogowskaz")</f>
        <v>0</v>
      </c>
      <c r="I370" s="56" t="s">
        <v>268</v>
      </c>
      <c r="K370" s="57" t="s">
        <v>294</v>
      </c>
      <c r="L370" s="52">
        <f>M370/M$371</f>
        <v>5.4711246200607903E-2</v>
      </c>
      <c r="M370" s="411">
        <f>(COUNTIF(P14:P342,"PIASZCZYSTA")/329*N357)</f>
        <v>3.2990881458966563</v>
      </c>
      <c r="N370" s="56" t="s">
        <v>303</v>
      </c>
      <c r="O370" s="11"/>
    </row>
    <row r="371" spans="7:15">
      <c r="G371" s="8" t="s">
        <v>267</v>
      </c>
      <c r="H371" s="11">
        <f>COUNTIFS(J$14:J$342,4,I$14:I$342,"drogowskaz")</f>
        <v>10</v>
      </c>
      <c r="I371" s="56" t="s">
        <v>268</v>
      </c>
      <c r="L371" s="26">
        <f>SUM(L368:L370)</f>
        <v>1</v>
      </c>
      <c r="M371" s="50">
        <f>SUM(M368:M370)</f>
        <v>60.3</v>
      </c>
      <c r="N371" s="51" t="s">
        <v>263</v>
      </c>
    </row>
    <row r="372" spans="7:15" ht="17.399999999999999">
      <c r="G372" s="22" t="s">
        <v>271</v>
      </c>
      <c r="H372" s="23">
        <f>SUM(H368:H371)</f>
        <v>10</v>
      </c>
      <c r="I372" s="24" t="s">
        <v>268</v>
      </c>
      <c r="M372" s="55" t="str">
        <f>IF(M371=N$357,"","BŁĄD")</f>
        <v/>
      </c>
    </row>
    <row r="374" spans="7:15">
      <c r="G374" s="12" t="s">
        <v>485</v>
      </c>
      <c r="I374" s="18"/>
    </row>
    <row r="375" spans="7:15">
      <c r="G375" s="8" t="s">
        <v>264</v>
      </c>
      <c r="H375" s="11">
        <f>COUNTIFS(H$14:H$342,"plansza",J$14:J$342,1)</f>
        <v>0</v>
      </c>
      <c r="I375" s="56" t="s">
        <v>268</v>
      </c>
    </row>
    <row r="376" spans="7:15">
      <c r="G376" s="8" t="s">
        <v>265</v>
      </c>
      <c r="H376" s="11">
        <f>COUNTIFS(H$14:H$342,"plansza",J$14:J$342,2)</f>
        <v>0</v>
      </c>
      <c r="I376" s="56" t="s">
        <v>268</v>
      </c>
    </row>
    <row r="377" spans="7:15">
      <c r="G377" s="8" t="s">
        <v>266</v>
      </c>
      <c r="H377" s="11">
        <f>COUNTIFS(H$14:H$342,"plansza",J$14:J$342,3)</f>
        <v>0</v>
      </c>
      <c r="I377" s="56" t="s">
        <v>268</v>
      </c>
    </row>
    <row r="378" spans="7:15">
      <c r="G378" s="8" t="s">
        <v>267</v>
      </c>
      <c r="H378" s="11">
        <f>COUNTIFS(H$14:H$342,"plansza",J$14:J$342,4)</f>
        <v>0</v>
      </c>
      <c r="I378" s="56" t="s">
        <v>268</v>
      </c>
    </row>
    <row r="379" spans="7:15">
      <c r="G379" s="61" t="s">
        <v>271</v>
      </c>
      <c r="H379" s="62">
        <f>SUM(H375:H378)</f>
        <v>0</v>
      </c>
      <c r="I379" s="63" t="s">
        <v>268</v>
      </c>
    </row>
  </sheetData>
  <sortState ref="A232:AX243">
    <sortCondition ref="A232:A243"/>
  </sortState>
  <mergeCells count="4">
    <mergeCell ref="G353:I353"/>
    <mergeCell ref="K361:O361"/>
    <mergeCell ref="G367:I367"/>
    <mergeCell ref="K367:O367"/>
  </mergeCells>
  <phoneticPr fontId="39" type="noConversion"/>
  <conditionalFormatting sqref="Q14:Q342">
    <cfRule type="containsText" dxfId="807" priority="17" operator="containsText" text="zabudowa">
      <formula>NOT(ISERROR(SEARCH("zabudowa",Q14)))</formula>
    </cfRule>
  </conditionalFormatting>
  <conditionalFormatting sqref="P14:P342">
    <cfRule type="containsText" dxfId="806" priority="11" operator="containsText" text="UTWARDZONA">
      <formula>NOT(ISERROR(SEARCH("UTWARDZONA",P14)))</formula>
    </cfRule>
    <cfRule type="containsText" dxfId="805" priority="12" operator="containsText" text="PIASZCZYSTA">
      <formula>NOT(ISERROR(SEARCH("PIASZCZYSTA",P14)))</formula>
    </cfRule>
    <cfRule type="containsText" dxfId="804" priority="13" operator="containsText" text="UTWARDZONA">
      <formula>NOT(ISERROR(SEARCH("UTWARDZONA",P14)))</formula>
    </cfRule>
    <cfRule type="containsText" dxfId="803" priority="14" operator="containsText" text="GRUNTOWA">
      <formula>NOT(ISERROR(SEARCH("GRUNTOWA",P14)))</formula>
    </cfRule>
    <cfRule type="containsText" dxfId="802" priority="15" operator="containsText" text="UTWARDZONA">
      <formula>NOT(ISERROR(SEARCH("UTWARDZONA",P14)))</formula>
    </cfRule>
    <cfRule type="expression" dxfId="801" priority="16">
      <formula>"UTWARDZONA"</formula>
    </cfRule>
  </conditionalFormatting>
  <conditionalFormatting sqref="Q14:Q342">
    <cfRule type="containsText" dxfId="800" priority="8" operator="containsText" text="LAS">
      <formula>NOT(ISERROR(SEARCH("LAS",Q14)))</formula>
    </cfRule>
    <cfRule type="containsText" dxfId="799" priority="9" operator="containsText" text="OTWARTY">
      <formula>NOT(ISERROR(SEARCH("OTWARTY",Q14)))</formula>
    </cfRule>
    <cfRule type="containsText" dxfId="798" priority="10" operator="containsText" text="ZABUDOWA">
      <formula>NOT(ISERROR(SEARCH("ZABUDOWA",Q14)))</formula>
    </cfRule>
  </conditionalFormatting>
  <conditionalFormatting sqref="Q14:Q342">
    <cfRule type="containsText" dxfId="797" priority="6" operator="containsText" text="LAS">
      <formula>NOT(ISERROR(SEARCH("LAS",Q14)))</formula>
    </cfRule>
    <cfRule type="containsText" dxfId="796" priority="7" operator="containsText" text="OTWARTY">
      <formula>NOT(ISERROR(SEARCH("OTWARTY",Q14)))</formula>
    </cfRule>
  </conditionalFormatting>
  <conditionalFormatting sqref="Q14:Q342">
    <cfRule type="containsText" dxfId="795" priority="5" operator="containsText" text="ZABUDOWA">
      <formula>NOT(ISERROR(SEARCH("ZABUDOWA",Q14)))</formula>
    </cfRule>
  </conditionalFormatting>
  <conditionalFormatting sqref="P14:P342">
    <cfRule type="containsText" dxfId="794" priority="4" operator="containsText" text="PIASZCZYSTA">
      <formula>NOT(ISERROR(SEARCH("PIASZCZYSTA",P14)))</formula>
    </cfRule>
  </conditionalFormatting>
  <conditionalFormatting sqref="P14:P342">
    <cfRule type="containsText" dxfId="793" priority="3" operator="containsText" text="PIASZCZYSTA">
      <formula>NOT(ISERROR(SEARCH("PIASZCZYSTA",P14)))</formula>
    </cfRule>
  </conditionalFormatting>
  <conditionalFormatting sqref="P14:P342">
    <cfRule type="containsText" dxfId="792" priority="2" operator="containsText" text="GRUNTOWA">
      <formula>NOT(ISERROR(SEARCH("GRUNTOWA",P14)))</formula>
    </cfRule>
  </conditionalFormatting>
  <conditionalFormatting sqref="Q14:Q342">
    <cfRule type="containsText" dxfId="791" priority="1" operator="containsText" text="ZABUDOWA">
      <formula>NOT(ISERROR(SEARCH("ZABUDOWA",Q14)))</formula>
    </cfRule>
  </conditionalFormatting>
  <dataValidations count="14">
    <dataValidation type="list" allowBlank="1" sqref="J14:J32 J34:J57 J59:J123 J126:J213 J215:J342">
      <formula1>$J$1:$J$4</formula1>
    </dataValidation>
    <dataValidation type="list" allowBlank="1" sqref="I14:I57 I125:I213 I292:I342 I215:I290 I118:I123 I59:I116">
      <formula1>$I$1:$I$12</formula1>
    </dataValidation>
    <dataValidation type="list" allowBlank="1" sqref="H14:H32 H34:H57 H215:H342 H126:H213 H59:H116 H118 O119 H120:H123">
      <formula1>$H$1:$H$4</formula1>
    </dataValidation>
    <dataValidation type="list" allowBlank="1" sqref="G14:G57 G215:G342 G126:G187 G189:G213 G59:G116 G118:G123">
      <formula1>$G$1:$G$8</formula1>
    </dataValidation>
    <dataValidation type="list" allowBlank="1" sqref="F14:F57 F59:F83 F215:F270 F126:F167 F273:F321 F325:F342 F169:F213 F85:F116 F118:F123">
      <formula1>$F$1:$F$3</formula1>
    </dataValidation>
    <dataValidation type="list" allowBlank="1" sqref="E14:E57 E59:E81 E215:E290 E292:E321 E325:E342 E126:E213 E83:E116 E118:E123">
      <formula1>$E$1:$E$2</formula1>
    </dataValidation>
    <dataValidation type="list" allowBlank="1" sqref="O255 O204:O208 O216:O218 O234 O14:O123">
      <formula1>$O$1:$O$5</formula1>
    </dataValidation>
    <dataValidation type="list" allowBlank="1" sqref="K126:K162 K166:K171 K313:K342 K173:K311 K14:K123">
      <formula1>$K$1:$K$7</formula1>
    </dataValidation>
    <dataValidation type="list" allowBlank="1" sqref="N14:N123">
      <formula1>$N$1:$N$2</formula1>
    </dataValidation>
    <dataValidation type="list" allowBlank="1" sqref="M14:M123">
      <formula1>$M$1</formula1>
    </dataValidation>
    <dataValidation type="list" allowBlank="1" sqref="L14:L123">
      <formula1>$L$1:$L$7</formula1>
    </dataValidation>
    <dataValidation type="list" allowBlank="1" sqref="U14:U123">
      <formula1>$U$1:$U$5</formula1>
    </dataValidation>
    <dataValidation type="list" allowBlank="1" sqref="P14:P342">
      <formula1>$P$1:$P$3</formula1>
    </dataValidation>
    <dataValidation type="list" allowBlank="1" sqref="Q14:Q338">
      <formula1>$Q$1:$Q$3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AX459"/>
  <sheetViews>
    <sheetView topLeftCell="A13" zoomScale="90" zoomScaleNormal="90" workbookViewId="0">
      <pane xSplit="1" ySplit="1" topLeftCell="B14" activePane="bottomRight" state="frozen"/>
      <selection activeCell="A13" sqref="A13"/>
      <selection pane="topRight" activeCell="B13" sqref="B13"/>
      <selection pane="bottomLeft" activeCell="A14" sqref="A14"/>
      <selection pane="bottomRight" activeCell="E351" sqref="E351"/>
    </sheetView>
  </sheetViews>
  <sheetFormatPr defaultColWidth="0" defaultRowHeight="14.4"/>
  <cols>
    <col min="1" max="1" width="4" customWidth="1"/>
    <col min="2" max="2" width="7.19921875" customWidth="1"/>
    <col min="3" max="3" width="7.59765625" customWidth="1"/>
    <col min="4" max="4" width="23.69921875" style="263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2" width="10.398437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style="87" customWidth="1"/>
    <col min="19" max="19" width="2" customWidth="1"/>
    <col min="20" max="20" width="9" customWidth="1"/>
    <col min="21" max="21" width="9.3984375" customWidth="1"/>
    <col min="22" max="22" width="11.69921875" customWidth="1"/>
    <col min="23" max="23" width="51.09765625" style="271" customWidth="1"/>
    <col min="24" max="24" width="5.3984375" hidden="1" customWidth="1"/>
    <col min="25" max="25" width="14.59765625" hidden="1" customWidth="1"/>
    <col min="26" max="26" width="9.59765625" hidden="1" customWidth="1"/>
    <col min="27" max="27" width="12.5" hidden="1" customWidth="1"/>
    <col min="28" max="28" width="2" hidden="1" customWidth="1"/>
    <col min="29" max="29" width="10.59765625" hidden="1" customWidth="1"/>
    <col min="30" max="30" width="3.69921875" hidden="1" customWidth="1"/>
    <col min="31" max="31" width="11.8984375" hidden="1" customWidth="1"/>
    <col min="32" max="32" width="11.3984375" hidden="1" customWidth="1"/>
    <col min="33" max="33" width="8.8984375" hidden="1" customWidth="1"/>
    <col min="34" max="34" width="11.5" hidden="1" customWidth="1"/>
    <col min="35" max="35" width="9.5" hidden="1" customWidth="1"/>
    <col min="36" max="48" width="9" hidden="1" customWidth="1"/>
    <col min="49" max="50" width="0" hidden="1" customWidth="1"/>
    <col min="51" max="16384" width="9" hidden="1"/>
  </cols>
  <sheetData>
    <row r="1" spans="1:23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3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3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3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304</v>
      </c>
      <c r="P4" s="20"/>
      <c r="U4" s="21" t="s">
        <v>51</v>
      </c>
    </row>
    <row r="5" spans="1:23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3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3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3" hidden="1">
      <c r="G8" s="12" t="s">
        <v>262</v>
      </c>
      <c r="I8" s="12" t="s">
        <v>53</v>
      </c>
    </row>
    <row r="9" spans="1:23" hidden="1">
      <c r="I9" s="12" t="s">
        <v>54</v>
      </c>
    </row>
    <row r="10" spans="1:23" hidden="1">
      <c r="I10" s="12" t="s">
        <v>261</v>
      </c>
    </row>
    <row r="11" spans="1:23" hidden="1">
      <c r="I11" s="12" t="s">
        <v>275</v>
      </c>
    </row>
    <row r="12" spans="1:23" hidden="1">
      <c r="I12" s="12" t="s">
        <v>277</v>
      </c>
    </row>
    <row r="13" spans="1:23" ht="28.5" customHeight="1">
      <c r="A13" s="6" t="s">
        <v>8</v>
      </c>
      <c r="B13" s="6" t="s">
        <v>9</v>
      </c>
      <c r="C13" s="6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</row>
    <row r="14" spans="1:23" ht="41.4" hidden="1">
      <c r="A14" s="162" t="s">
        <v>531</v>
      </c>
      <c r="B14" s="143"/>
      <c r="C14" s="143"/>
      <c r="D14" s="235" t="s">
        <v>707</v>
      </c>
      <c r="E14" s="93" t="s">
        <v>17</v>
      </c>
      <c r="F14" s="93" t="s">
        <v>14</v>
      </c>
      <c r="G14" s="96" t="s">
        <v>56</v>
      </c>
      <c r="H14" s="96" t="s">
        <v>29</v>
      </c>
      <c r="I14" s="96" t="s">
        <v>30</v>
      </c>
      <c r="J14" s="93">
        <v>4</v>
      </c>
      <c r="K14" s="93"/>
      <c r="L14" s="93"/>
      <c r="M14" s="93"/>
      <c r="N14" s="93"/>
      <c r="O14" s="93"/>
      <c r="P14" s="103" t="s">
        <v>291</v>
      </c>
      <c r="Q14" s="103" t="s">
        <v>288</v>
      </c>
      <c r="R14" s="279" t="s">
        <v>708</v>
      </c>
      <c r="S14" s="93"/>
      <c r="T14" s="145"/>
      <c r="U14" s="145"/>
      <c r="V14" s="146"/>
      <c r="W14" s="147" t="s">
        <v>709</v>
      </c>
    </row>
    <row r="15" spans="1:23" ht="15.6" hidden="1">
      <c r="A15" s="162" t="s">
        <v>532</v>
      </c>
      <c r="B15" s="143"/>
      <c r="C15" s="143"/>
      <c r="D15" s="163"/>
      <c r="E15" s="93" t="s">
        <v>17</v>
      </c>
      <c r="F15" s="93" t="s">
        <v>15</v>
      </c>
      <c r="G15" s="96" t="s">
        <v>56</v>
      </c>
      <c r="H15" s="96" t="s">
        <v>29</v>
      </c>
      <c r="I15" s="96" t="s">
        <v>30</v>
      </c>
      <c r="J15" s="93">
        <v>4</v>
      </c>
      <c r="K15" s="93"/>
      <c r="L15" s="93"/>
      <c r="M15" s="93"/>
      <c r="N15" s="93"/>
      <c r="O15" s="93"/>
      <c r="P15" s="103" t="s">
        <v>291</v>
      </c>
      <c r="Q15" s="103" t="s">
        <v>288</v>
      </c>
      <c r="R15" s="164"/>
      <c r="S15" s="93"/>
      <c r="T15" s="145"/>
      <c r="U15" s="145"/>
      <c r="V15" s="146"/>
      <c r="W15" s="147" t="s">
        <v>710</v>
      </c>
    </row>
    <row r="16" spans="1:23" ht="15.6" hidden="1">
      <c r="A16" s="162" t="s">
        <v>533</v>
      </c>
      <c r="B16" s="143"/>
      <c r="C16" s="143"/>
      <c r="D16" s="163"/>
      <c r="E16" s="93" t="s">
        <v>17</v>
      </c>
      <c r="F16" s="93" t="s">
        <v>14</v>
      </c>
      <c r="G16" s="96" t="s">
        <v>19</v>
      </c>
      <c r="H16" s="96" t="s">
        <v>28</v>
      </c>
      <c r="I16" s="96" t="s">
        <v>24</v>
      </c>
      <c r="J16" s="93">
        <v>4</v>
      </c>
      <c r="K16" s="93"/>
      <c r="L16" s="93"/>
      <c r="M16" s="93"/>
      <c r="N16" s="93"/>
      <c r="O16" s="93"/>
      <c r="P16" s="103" t="s">
        <v>291</v>
      </c>
      <c r="Q16" s="103" t="s">
        <v>288</v>
      </c>
      <c r="R16" s="164"/>
      <c r="S16" s="93"/>
      <c r="T16" s="145"/>
      <c r="U16" s="145"/>
      <c r="V16" s="146"/>
      <c r="W16" s="147"/>
    </row>
    <row r="17" spans="1:23" ht="15.6" hidden="1">
      <c r="A17" s="162" t="s">
        <v>534</v>
      </c>
      <c r="B17" s="143"/>
      <c r="C17" s="143"/>
      <c r="D17" s="163"/>
      <c r="E17" s="93" t="s">
        <v>17</v>
      </c>
      <c r="F17" s="93" t="s">
        <v>15</v>
      </c>
      <c r="G17" s="96" t="s">
        <v>19</v>
      </c>
      <c r="H17" s="96" t="s">
        <v>28</v>
      </c>
      <c r="I17" s="96" t="s">
        <v>24</v>
      </c>
      <c r="J17" s="93">
        <v>4</v>
      </c>
      <c r="K17" s="93"/>
      <c r="L17" s="93"/>
      <c r="M17" s="93"/>
      <c r="N17" s="93"/>
      <c r="O17" s="93"/>
      <c r="P17" s="103" t="s">
        <v>291</v>
      </c>
      <c r="Q17" s="103" t="s">
        <v>288</v>
      </c>
      <c r="R17" s="164"/>
      <c r="S17" s="93"/>
      <c r="T17" s="145"/>
      <c r="U17" s="145"/>
      <c r="V17" s="146"/>
      <c r="W17" s="147"/>
    </row>
    <row r="18" spans="1:23" ht="15.6" hidden="1">
      <c r="A18" s="162" t="s">
        <v>798</v>
      </c>
      <c r="B18" s="143"/>
      <c r="C18" s="143"/>
      <c r="D18" s="163"/>
      <c r="E18" s="93" t="s">
        <v>18</v>
      </c>
      <c r="F18" s="93" t="s">
        <v>14</v>
      </c>
      <c r="G18" s="96" t="s">
        <v>19</v>
      </c>
      <c r="H18" s="96" t="s">
        <v>28</v>
      </c>
      <c r="I18" s="96" t="s">
        <v>24</v>
      </c>
      <c r="J18" s="93">
        <v>4</v>
      </c>
      <c r="K18" s="93"/>
      <c r="L18" s="93"/>
      <c r="M18" s="93"/>
      <c r="N18" s="93"/>
      <c r="O18" s="93"/>
      <c r="P18" s="103" t="s">
        <v>291</v>
      </c>
      <c r="Q18" s="103" t="s">
        <v>288</v>
      </c>
      <c r="R18" s="164"/>
      <c r="S18" s="93"/>
      <c r="T18" s="145"/>
      <c r="U18" s="145"/>
      <c r="V18" s="146"/>
      <c r="W18" s="147"/>
    </row>
    <row r="19" spans="1:23" ht="15.6" hidden="1">
      <c r="A19" s="162" t="s">
        <v>797</v>
      </c>
      <c r="B19" s="143"/>
      <c r="C19" s="143"/>
      <c r="D19" s="163"/>
      <c r="E19" s="93" t="s">
        <v>18</v>
      </c>
      <c r="F19" s="93" t="s">
        <v>15</v>
      </c>
      <c r="G19" s="96" t="s">
        <v>19</v>
      </c>
      <c r="H19" s="96" t="s">
        <v>28</v>
      </c>
      <c r="I19" s="96" t="s">
        <v>51</v>
      </c>
      <c r="J19" s="93">
        <v>4</v>
      </c>
      <c r="K19" s="93"/>
      <c r="L19" s="93"/>
      <c r="M19" s="93"/>
      <c r="N19" s="93"/>
      <c r="O19" s="93"/>
      <c r="P19" s="103" t="s">
        <v>291</v>
      </c>
      <c r="Q19" s="93" t="s">
        <v>289</v>
      </c>
      <c r="R19" s="164"/>
      <c r="S19" s="93"/>
      <c r="T19" s="145"/>
      <c r="U19" s="145"/>
      <c r="V19" s="146"/>
      <c r="W19" s="147"/>
    </row>
    <row r="20" spans="1:23" ht="15.6" hidden="1">
      <c r="A20" s="162" t="s">
        <v>535</v>
      </c>
      <c r="B20" s="143"/>
      <c r="C20" s="143"/>
      <c r="D20" s="163"/>
      <c r="E20" s="93" t="s">
        <v>18</v>
      </c>
      <c r="F20" s="93" t="s">
        <v>14</v>
      </c>
      <c r="G20" s="96" t="s">
        <v>19</v>
      </c>
      <c r="H20" s="96" t="s">
        <v>28</v>
      </c>
      <c r="I20" s="96" t="s">
        <v>24</v>
      </c>
      <c r="J20" s="93">
        <v>4</v>
      </c>
      <c r="K20" s="93"/>
      <c r="L20" s="93"/>
      <c r="M20" s="93"/>
      <c r="N20" s="93"/>
      <c r="O20" s="93"/>
      <c r="P20" s="103" t="s">
        <v>291</v>
      </c>
      <c r="Q20" s="93" t="s">
        <v>289</v>
      </c>
      <c r="R20" s="164"/>
      <c r="S20" s="93"/>
      <c r="T20" s="145"/>
      <c r="U20" s="145"/>
      <c r="V20" s="146"/>
      <c r="W20" s="147"/>
    </row>
    <row r="21" spans="1:23" ht="15.6" hidden="1">
      <c r="A21" s="162" t="s">
        <v>536</v>
      </c>
      <c r="B21" s="143"/>
      <c r="C21" s="143"/>
      <c r="D21" s="163"/>
      <c r="E21" s="93" t="s">
        <v>18</v>
      </c>
      <c r="F21" s="93" t="s">
        <v>15</v>
      </c>
      <c r="G21" s="96" t="s">
        <v>19</v>
      </c>
      <c r="H21" s="96" t="s">
        <v>28</v>
      </c>
      <c r="I21" s="96" t="s">
        <v>24</v>
      </c>
      <c r="J21" s="93">
        <v>4</v>
      </c>
      <c r="K21" s="93"/>
      <c r="L21" s="93"/>
      <c r="M21" s="93"/>
      <c r="N21" s="93"/>
      <c r="O21" s="93"/>
      <c r="P21" s="103" t="s">
        <v>291</v>
      </c>
      <c r="Q21" s="93" t="s">
        <v>289</v>
      </c>
      <c r="R21" s="164"/>
      <c r="S21" s="93"/>
      <c r="T21" s="145"/>
      <c r="U21" s="145"/>
      <c r="V21" s="146"/>
      <c r="W21" s="147"/>
    </row>
    <row r="22" spans="1:23" ht="15.6" hidden="1">
      <c r="A22" s="162" t="s">
        <v>537</v>
      </c>
      <c r="B22" s="143"/>
      <c r="C22" s="143"/>
      <c r="D22" s="163"/>
      <c r="E22" s="93" t="s">
        <v>17</v>
      </c>
      <c r="F22" s="93" t="s">
        <v>14</v>
      </c>
      <c r="G22" s="96" t="s">
        <v>19</v>
      </c>
      <c r="H22" s="96" t="s">
        <v>28</v>
      </c>
      <c r="I22" s="96" t="s">
        <v>24</v>
      </c>
      <c r="J22" s="93">
        <v>4</v>
      </c>
      <c r="K22" s="93"/>
      <c r="L22" s="93"/>
      <c r="M22" s="93"/>
      <c r="N22" s="93"/>
      <c r="O22" s="93"/>
      <c r="P22" s="103" t="s">
        <v>291</v>
      </c>
      <c r="Q22" s="93" t="s">
        <v>289</v>
      </c>
      <c r="R22" s="164"/>
      <c r="S22" s="93"/>
      <c r="T22" s="145"/>
      <c r="U22" s="145"/>
      <c r="V22" s="146"/>
      <c r="W22" s="147"/>
    </row>
    <row r="23" spans="1:23" ht="15.6" hidden="1">
      <c r="A23" s="162" t="s">
        <v>376</v>
      </c>
      <c r="B23" s="280"/>
      <c r="C23" s="280"/>
      <c r="D23" s="281"/>
      <c r="E23" s="100" t="s">
        <v>17</v>
      </c>
      <c r="F23" s="100" t="s">
        <v>15</v>
      </c>
      <c r="G23" s="101" t="s">
        <v>19</v>
      </c>
      <c r="H23" s="101" t="s">
        <v>28</v>
      </c>
      <c r="I23" s="101" t="s">
        <v>24</v>
      </c>
      <c r="J23" s="100">
        <v>4</v>
      </c>
      <c r="K23" s="100"/>
      <c r="L23" s="100"/>
      <c r="M23" s="100"/>
      <c r="N23" s="100"/>
      <c r="O23" s="100"/>
      <c r="P23" s="103" t="s">
        <v>291</v>
      </c>
      <c r="Q23" s="100" t="s">
        <v>289</v>
      </c>
      <c r="R23" s="282"/>
      <c r="S23" s="100"/>
      <c r="T23" s="283"/>
      <c r="U23" s="283"/>
      <c r="V23" s="284"/>
      <c r="W23" s="285"/>
    </row>
    <row r="24" spans="1:23" s="123" customFormat="1" ht="15.6" hidden="1">
      <c r="A24" s="162" t="s">
        <v>377</v>
      </c>
      <c r="B24" s="143"/>
      <c r="C24" s="143"/>
      <c r="D24" s="163"/>
      <c r="E24" s="93" t="s">
        <v>17</v>
      </c>
      <c r="F24" s="93" t="s">
        <v>14</v>
      </c>
      <c r="G24" s="96" t="s">
        <v>56</v>
      </c>
      <c r="H24" s="96" t="s">
        <v>29</v>
      </c>
      <c r="I24" s="96" t="s">
        <v>30</v>
      </c>
      <c r="J24" s="93">
        <v>4</v>
      </c>
      <c r="K24" s="93"/>
      <c r="L24" s="93"/>
      <c r="M24" s="93"/>
      <c r="N24" s="93"/>
      <c r="O24" s="76" t="s">
        <v>30</v>
      </c>
      <c r="P24" s="103" t="s">
        <v>291</v>
      </c>
      <c r="Q24" s="100" t="s">
        <v>289</v>
      </c>
      <c r="R24" s="164"/>
      <c r="S24" s="93"/>
      <c r="T24" s="145"/>
      <c r="U24" s="145"/>
      <c r="V24" s="146"/>
      <c r="W24" s="147" t="s">
        <v>752</v>
      </c>
    </row>
    <row r="25" spans="1:23" s="123" customFormat="1" ht="15.6" hidden="1">
      <c r="A25" s="162" t="s">
        <v>378</v>
      </c>
      <c r="B25" s="143"/>
      <c r="C25" s="143"/>
      <c r="D25" s="163"/>
      <c r="E25" s="93" t="s">
        <v>17</v>
      </c>
      <c r="F25" s="93" t="s">
        <v>15</v>
      </c>
      <c r="G25" s="96" t="s">
        <v>56</v>
      </c>
      <c r="H25" s="96" t="s">
        <v>29</v>
      </c>
      <c r="I25" s="96" t="s">
        <v>30</v>
      </c>
      <c r="J25" s="93">
        <v>4</v>
      </c>
      <c r="K25" s="93"/>
      <c r="L25" s="93"/>
      <c r="M25" s="93"/>
      <c r="N25" s="93"/>
      <c r="O25" s="93"/>
      <c r="P25" s="103" t="s">
        <v>291</v>
      </c>
      <c r="Q25" s="100" t="s">
        <v>289</v>
      </c>
      <c r="R25" s="164"/>
      <c r="S25" s="93"/>
      <c r="T25" s="145"/>
      <c r="U25" s="145"/>
      <c r="V25" s="146"/>
      <c r="W25" s="147" t="s">
        <v>751</v>
      </c>
    </row>
    <row r="26" spans="1:23" s="123" customFormat="1" ht="15.6" hidden="1">
      <c r="A26" s="162" t="s">
        <v>379</v>
      </c>
      <c r="B26" s="143"/>
      <c r="C26" s="143"/>
      <c r="D26" s="163"/>
      <c r="E26" s="93" t="s">
        <v>17</v>
      </c>
      <c r="F26" s="93" t="s">
        <v>14</v>
      </c>
      <c r="G26" s="96" t="s">
        <v>20</v>
      </c>
      <c r="H26" s="96" t="s">
        <v>29</v>
      </c>
      <c r="I26" s="96" t="s">
        <v>24</v>
      </c>
      <c r="J26" s="93">
        <v>4</v>
      </c>
      <c r="K26" s="93" t="s">
        <v>35</v>
      </c>
      <c r="L26" s="93"/>
      <c r="M26" s="93"/>
      <c r="N26" s="93"/>
      <c r="O26" s="93"/>
      <c r="P26" s="103" t="s">
        <v>291</v>
      </c>
      <c r="Q26" s="100" t="s">
        <v>289</v>
      </c>
      <c r="R26" s="164"/>
      <c r="S26" s="93"/>
      <c r="T26" s="145"/>
      <c r="U26" s="145"/>
      <c r="V26" s="146"/>
      <c r="W26" s="147"/>
    </row>
    <row r="27" spans="1:23" s="123" customFormat="1" ht="15.6" hidden="1">
      <c r="A27" s="162" t="s">
        <v>380</v>
      </c>
      <c r="B27" s="143"/>
      <c r="C27" s="143"/>
      <c r="D27" s="163"/>
      <c r="E27" s="93" t="s">
        <v>18</v>
      </c>
      <c r="F27" s="93" t="s">
        <v>15</v>
      </c>
      <c r="G27" s="96" t="s">
        <v>20</v>
      </c>
      <c r="H27" s="96" t="s">
        <v>29</v>
      </c>
      <c r="I27" s="96" t="s">
        <v>24</v>
      </c>
      <c r="J27" s="93">
        <v>4</v>
      </c>
      <c r="K27" s="93" t="s">
        <v>35</v>
      </c>
      <c r="L27" s="93"/>
      <c r="M27" s="93"/>
      <c r="N27" s="93"/>
      <c r="O27" s="93"/>
      <c r="P27" s="103" t="s">
        <v>291</v>
      </c>
      <c r="Q27" s="100" t="s">
        <v>289</v>
      </c>
      <c r="R27" s="164"/>
      <c r="S27" s="93"/>
      <c r="T27" s="145"/>
      <c r="U27" s="145"/>
      <c r="V27" s="146"/>
      <c r="W27" s="147"/>
    </row>
    <row r="28" spans="1:23" s="123" customFormat="1" ht="15.6" hidden="1">
      <c r="A28" s="162" t="s">
        <v>382</v>
      </c>
      <c r="B28" s="143"/>
      <c r="C28" s="143"/>
      <c r="D28" s="163"/>
      <c r="E28" s="93" t="s">
        <v>18</v>
      </c>
      <c r="F28" s="93" t="s">
        <v>14</v>
      </c>
      <c r="G28" s="96" t="s">
        <v>56</v>
      </c>
      <c r="H28" s="96" t="s">
        <v>29</v>
      </c>
      <c r="I28" s="96" t="s">
        <v>30</v>
      </c>
      <c r="J28" s="93">
        <v>4</v>
      </c>
      <c r="K28" s="93" t="s">
        <v>60</v>
      </c>
      <c r="L28" s="93"/>
      <c r="M28" s="93"/>
      <c r="N28" s="93"/>
      <c r="O28" s="93"/>
      <c r="P28" s="103" t="s">
        <v>291</v>
      </c>
      <c r="Q28" s="100" t="s">
        <v>289</v>
      </c>
      <c r="R28" s="164"/>
      <c r="S28" s="93"/>
      <c r="T28" s="145"/>
      <c r="U28" s="145"/>
      <c r="V28" s="146" t="s">
        <v>754</v>
      </c>
      <c r="W28" s="147" t="s">
        <v>753</v>
      </c>
    </row>
    <row r="29" spans="1:23" s="123" customFormat="1" ht="15.6" hidden="1">
      <c r="A29" s="162" t="s">
        <v>383</v>
      </c>
      <c r="B29" s="143"/>
      <c r="C29" s="143"/>
      <c r="D29" s="163"/>
      <c r="E29" s="93" t="s">
        <v>18</v>
      </c>
      <c r="F29" s="93" t="s">
        <v>15</v>
      </c>
      <c r="G29" s="96" t="s">
        <v>56</v>
      </c>
      <c r="H29" s="96" t="s">
        <v>29</v>
      </c>
      <c r="I29" s="96" t="s">
        <v>30</v>
      </c>
      <c r="J29" s="93">
        <v>4</v>
      </c>
      <c r="K29" s="93" t="s">
        <v>60</v>
      </c>
      <c r="L29" s="93"/>
      <c r="M29" s="93"/>
      <c r="N29" s="93"/>
      <c r="O29" s="93"/>
      <c r="P29" s="103" t="s">
        <v>291</v>
      </c>
      <c r="Q29" s="100" t="s">
        <v>289</v>
      </c>
      <c r="R29" s="164"/>
      <c r="S29" s="93"/>
      <c r="T29" s="145"/>
      <c r="U29" s="145"/>
      <c r="V29" s="146"/>
      <c r="W29" s="147" t="s">
        <v>751</v>
      </c>
    </row>
    <row r="30" spans="1:23" s="123" customFormat="1" ht="15.6" hidden="1">
      <c r="A30" s="162" t="s">
        <v>538</v>
      </c>
      <c r="B30" s="143"/>
      <c r="C30" s="143"/>
      <c r="D30" s="163"/>
      <c r="E30" s="93" t="s">
        <v>17</v>
      </c>
      <c r="F30" s="93" t="s">
        <v>14</v>
      </c>
      <c r="G30" s="96" t="s">
        <v>23</v>
      </c>
      <c r="H30" s="96" t="s">
        <v>304</v>
      </c>
      <c r="I30" s="96" t="s">
        <v>25</v>
      </c>
      <c r="J30" s="93">
        <v>4</v>
      </c>
      <c r="K30" s="93" t="s">
        <v>34</v>
      </c>
      <c r="L30" s="93"/>
      <c r="M30" s="93"/>
      <c r="N30" s="93"/>
      <c r="O30" s="93"/>
      <c r="P30" s="93" t="s">
        <v>291</v>
      </c>
      <c r="Q30" s="93" t="s">
        <v>288</v>
      </c>
      <c r="R30" s="164"/>
      <c r="S30" s="93"/>
      <c r="T30" s="145"/>
      <c r="U30" s="145"/>
      <c r="V30" s="146"/>
      <c r="W30" s="147"/>
    </row>
    <row r="31" spans="1:23" s="123" customFormat="1" ht="15.6" hidden="1">
      <c r="A31" s="162" t="s">
        <v>385</v>
      </c>
      <c r="B31" s="143"/>
      <c r="C31" s="143"/>
      <c r="D31" s="163"/>
      <c r="E31" s="93" t="s">
        <v>17</v>
      </c>
      <c r="F31" s="93" t="s">
        <v>14</v>
      </c>
      <c r="G31" s="96" t="s">
        <v>19</v>
      </c>
      <c r="H31" s="96" t="s">
        <v>28</v>
      </c>
      <c r="I31" s="96" t="s">
        <v>26</v>
      </c>
      <c r="J31" s="93">
        <v>4</v>
      </c>
      <c r="K31" s="93" t="s">
        <v>34</v>
      </c>
      <c r="L31" s="93"/>
      <c r="M31" s="93"/>
      <c r="N31" s="93"/>
      <c r="O31" s="93"/>
      <c r="P31" s="93" t="s">
        <v>286</v>
      </c>
      <c r="Q31" s="93" t="s">
        <v>289</v>
      </c>
      <c r="R31" s="164"/>
      <c r="S31" s="93"/>
      <c r="T31" s="145"/>
      <c r="U31" s="145"/>
      <c r="V31" s="146"/>
      <c r="W31" s="147"/>
    </row>
    <row r="32" spans="1:23" s="123" customFormat="1" ht="15.6" hidden="1">
      <c r="A32" s="162" t="s">
        <v>387</v>
      </c>
      <c r="B32" s="143"/>
      <c r="C32" s="143"/>
      <c r="D32" s="163"/>
      <c r="E32" s="93" t="s">
        <v>17</v>
      </c>
      <c r="F32" s="93" t="s">
        <v>15</v>
      </c>
      <c r="G32" s="96" t="s">
        <v>19</v>
      </c>
      <c r="H32" s="96" t="s">
        <v>28</v>
      </c>
      <c r="I32" s="96" t="s">
        <v>24</v>
      </c>
      <c r="J32" s="93">
        <v>4</v>
      </c>
      <c r="K32" s="93" t="s">
        <v>34</v>
      </c>
      <c r="L32" s="93"/>
      <c r="M32" s="93"/>
      <c r="N32" s="93"/>
      <c r="O32" s="93"/>
      <c r="P32" s="93" t="s">
        <v>286</v>
      </c>
      <c r="Q32" s="93" t="s">
        <v>289</v>
      </c>
      <c r="R32" s="164"/>
      <c r="S32" s="93"/>
      <c r="T32" s="145"/>
      <c r="U32" s="145"/>
      <c r="V32" s="146"/>
      <c r="W32" s="147"/>
    </row>
    <row r="33" spans="1:23" s="123" customFormat="1" ht="15.6" hidden="1">
      <c r="A33" s="162" t="s">
        <v>389</v>
      </c>
      <c r="B33" s="143"/>
      <c r="C33" s="143"/>
      <c r="D33" s="163"/>
      <c r="E33" s="93" t="s">
        <v>18</v>
      </c>
      <c r="F33" s="93" t="s">
        <v>14</v>
      </c>
      <c r="G33" s="96" t="s">
        <v>19</v>
      </c>
      <c r="H33" s="96" t="s">
        <v>28</v>
      </c>
      <c r="I33" s="96" t="s">
        <v>24</v>
      </c>
      <c r="J33" s="93">
        <v>4</v>
      </c>
      <c r="K33" s="93" t="s">
        <v>34</v>
      </c>
      <c r="L33" s="93"/>
      <c r="M33" s="93"/>
      <c r="N33" s="93"/>
      <c r="O33" s="93"/>
      <c r="P33" s="93" t="s">
        <v>286</v>
      </c>
      <c r="Q33" s="93" t="s">
        <v>290</v>
      </c>
      <c r="R33" s="164"/>
      <c r="S33" s="93"/>
      <c r="T33" s="145"/>
      <c r="U33" s="145"/>
      <c r="V33" s="146"/>
      <c r="W33" s="147"/>
    </row>
    <row r="34" spans="1:23" s="123" customFormat="1" ht="15.6" hidden="1">
      <c r="A34" s="162" t="s">
        <v>552</v>
      </c>
      <c r="B34" s="143"/>
      <c r="C34" s="143"/>
      <c r="D34" s="163"/>
      <c r="E34" s="93" t="s">
        <v>17</v>
      </c>
      <c r="F34" s="93" t="s">
        <v>15</v>
      </c>
      <c r="G34" s="96" t="s">
        <v>19</v>
      </c>
      <c r="H34" s="96" t="s">
        <v>28</v>
      </c>
      <c r="I34" s="96" t="s">
        <v>51</v>
      </c>
      <c r="J34" s="93">
        <v>4</v>
      </c>
      <c r="K34" s="93" t="s">
        <v>34</v>
      </c>
      <c r="L34" s="93"/>
      <c r="M34" s="93"/>
      <c r="N34" s="93"/>
      <c r="O34" s="93"/>
      <c r="P34" s="93" t="s">
        <v>286</v>
      </c>
      <c r="Q34" s="93" t="s">
        <v>290</v>
      </c>
      <c r="R34" s="164"/>
      <c r="S34" s="93"/>
      <c r="T34" s="145"/>
      <c r="U34" s="145"/>
      <c r="V34" s="146"/>
      <c r="W34" s="147"/>
    </row>
    <row r="35" spans="1:23" s="123" customFormat="1" ht="15.6">
      <c r="A35" s="162" t="s">
        <v>553</v>
      </c>
      <c r="B35" s="143"/>
      <c r="C35" s="143"/>
      <c r="D35" s="163"/>
      <c r="E35" s="93" t="s">
        <v>18</v>
      </c>
      <c r="F35" s="93" t="s">
        <v>14</v>
      </c>
      <c r="G35" s="96" t="s">
        <v>19</v>
      </c>
      <c r="H35" s="96" t="s">
        <v>28</v>
      </c>
      <c r="I35" s="96" t="s">
        <v>24</v>
      </c>
      <c r="J35" s="93">
        <v>2</v>
      </c>
      <c r="K35" s="93" t="s">
        <v>34</v>
      </c>
      <c r="L35" s="93"/>
      <c r="M35" s="93"/>
      <c r="N35" s="93"/>
      <c r="O35" s="93"/>
      <c r="P35" s="93" t="s">
        <v>286</v>
      </c>
      <c r="Q35" s="93" t="s">
        <v>290</v>
      </c>
      <c r="R35" s="164"/>
      <c r="S35" s="93"/>
      <c r="T35" s="145"/>
      <c r="U35" s="145"/>
      <c r="V35" s="146"/>
      <c r="W35" s="147"/>
    </row>
    <row r="36" spans="1:23" s="123" customFormat="1" ht="15.6" hidden="1">
      <c r="A36" s="162" t="s">
        <v>554</v>
      </c>
      <c r="B36" s="143"/>
      <c r="C36" s="143"/>
      <c r="D36" s="163"/>
      <c r="E36" s="93" t="s">
        <v>18</v>
      </c>
      <c r="F36" s="93" t="s">
        <v>15</v>
      </c>
      <c r="G36" s="96" t="s">
        <v>19</v>
      </c>
      <c r="H36" s="96" t="s">
        <v>28</v>
      </c>
      <c r="I36" s="96" t="s">
        <v>24</v>
      </c>
      <c r="J36" s="93">
        <v>4</v>
      </c>
      <c r="K36" s="93"/>
      <c r="L36" s="93"/>
      <c r="M36" s="93"/>
      <c r="N36" s="93"/>
      <c r="O36" s="93"/>
      <c r="P36" s="93" t="s">
        <v>286</v>
      </c>
      <c r="Q36" s="93" t="s">
        <v>290</v>
      </c>
      <c r="R36" s="164"/>
      <c r="S36" s="93"/>
      <c r="T36" s="145"/>
      <c r="U36" s="145"/>
      <c r="V36" s="146"/>
      <c r="W36" s="147"/>
    </row>
    <row r="37" spans="1:23" s="123" customFormat="1" ht="15.6">
      <c r="A37" s="162" t="s">
        <v>790</v>
      </c>
      <c r="B37" s="143"/>
      <c r="C37" s="143"/>
      <c r="D37" s="163"/>
      <c r="E37" s="93" t="s">
        <v>17</v>
      </c>
      <c r="F37" s="93" t="s">
        <v>14</v>
      </c>
      <c r="G37" s="96" t="s">
        <v>19</v>
      </c>
      <c r="H37" s="96" t="s">
        <v>28</v>
      </c>
      <c r="I37" s="96" t="s">
        <v>24</v>
      </c>
      <c r="J37" s="93">
        <v>3</v>
      </c>
      <c r="K37" s="93"/>
      <c r="L37" s="93"/>
      <c r="M37" s="93"/>
      <c r="N37" s="93"/>
      <c r="O37" s="93"/>
      <c r="P37" s="93" t="s">
        <v>286</v>
      </c>
      <c r="Q37" s="93" t="s">
        <v>290</v>
      </c>
      <c r="R37" s="164"/>
      <c r="S37" s="93"/>
      <c r="T37" s="145"/>
      <c r="U37" s="145"/>
      <c r="V37" s="146"/>
      <c r="W37" s="147"/>
    </row>
    <row r="38" spans="1:23" s="123" customFormat="1" ht="15.6" hidden="1">
      <c r="A38" s="162" t="s">
        <v>392</v>
      </c>
      <c r="B38" s="143"/>
      <c r="C38" s="143"/>
      <c r="D38" s="163"/>
      <c r="E38" s="93" t="s">
        <v>18</v>
      </c>
      <c r="F38" s="93" t="s">
        <v>14</v>
      </c>
      <c r="G38" s="96" t="s">
        <v>19</v>
      </c>
      <c r="H38" s="96" t="s">
        <v>28</v>
      </c>
      <c r="I38" s="96" t="s">
        <v>24</v>
      </c>
      <c r="J38" s="93">
        <v>4</v>
      </c>
      <c r="K38" s="93"/>
      <c r="L38" s="93"/>
      <c r="M38" s="93"/>
      <c r="N38" s="93"/>
      <c r="O38" s="93"/>
      <c r="P38" s="93" t="s">
        <v>286</v>
      </c>
      <c r="Q38" s="93" t="s">
        <v>290</v>
      </c>
      <c r="R38" s="164"/>
      <c r="S38" s="93"/>
      <c r="T38" s="145"/>
      <c r="U38" s="145"/>
      <c r="V38" s="146"/>
      <c r="W38" s="147"/>
    </row>
    <row r="39" spans="1:23" s="123" customFormat="1" ht="15.6" hidden="1">
      <c r="A39" s="162" t="s">
        <v>393</v>
      </c>
      <c r="B39" s="143"/>
      <c r="C39" s="143"/>
      <c r="D39" s="163"/>
      <c r="E39" s="93" t="s">
        <v>18</v>
      </c>
      <c r="F39" s="93" t="s">
        <v>15</v>
      </c>
      <c r="G39" s="96" t="s">
        <v>19</v>
      </c>
      <c r="H39" s="96" t="s">
        <v>28</v>
      </c>
      <c r="I39" s="96" t="s">
        <v>51</v>
      </c>
      <c r="J39" s="93">
        <v>4</v>
      </c>
      <c r="K39" s="93"/>
      <c r="L39" s="93"/>
      <c r="M39" s="93"/>
      <c r="N39" s="93"/>
      <c r="O39" s="93"/>
      <c r="P39" s="93" t="s">
        <v>286</v>
      </c>
      <c r="Q39" s="93" t="s">
        <v>290</v>
      </c>
      <c r="R39" s="164"/>
      <c r="S39" s="93"/>
      <c r="T39" s="145"/>
      <c r="U39" s="145"/>
      <c r="V39" s="146"/>
      <c r="W39" s="147"/>
    </row>
    <row r="40" spans="1:23" s="123" customFormat="1" ht="15.6" hidden="1">
      <c r="A40" s="162" t="s">
        <v>395</v>
      </c>
      <c r="B40" s="143"/>
      <c r="C40" s="143"/>
      <c r="D40" s="163"/>
      <c r="E40" s="93" t="s">
        <v>17</v>
      </c>
      <c r="F40" s="93" t="s">
        <v>14</v>
      </c>
      <c r="G40" s="96" t="s">
        <v>19</v>
      </c>
      <c r="H40" s="96" t="s">
        <v>28</v>
      </c>
      <c r="I40" s="96" t="s">
        <v>24</v>
      </c>
      <c r="J40" s="93">
        <v>4</v>
      </c>
      <c r="K40" s="93"/>
      <c r="L40" s="93"/>
      <c r="M40" s="93"/>
      <c r="N40" s="93"/>
      <c r="O40" s="93"/>
      <c r="P40" s="93" t="s">
        <v>286</v>
      </c>
      <c r="Q40" s="93" t="s">
        <v>290</v>
      </c>
      <c r="R40" s="164"/>
      <c r="S40" s="93"/>
      <c r="T40" s="145"/>
      <c r="U40" s="145"/>
      <c r="V40" s="146"/>
      <c r="W40" s="147"/>
    </row>
    <row r="41" spans="1:23" s="123" customFormat="1" ht="15.6" hidden="1">
      <c r="A41" s="162" t="s">
        <v>398</v>
      </c>
      <c r="B41" s="143"/>
      <c r="C41" s="143"/>
      <c r="D41" s="163"/>
      <c r="E41" s="93" t="s">
        <v>17</v>
      </c>
      <c r="F41" s="93" t="s">
        <v>14</v>
      </c>
      <c r="G41" s="96" t="s">
        <v>19</v>
      </c>
      <c r="H41" s="96" t="s">
        <v>28</v>
      </c>
      <c r="I41" s="96" t="s">
        <v>24</v>
      </c>
      <c r="J41" s="93">
        <v>4</v>
      </c>
      <c r="K41" s="93"/>
      <c r="L41" s="93"/>
      <c r="M41" s="93"/>
      <c r="N41" s="93"/>
      <c r="O41" s="93"/>
      <c r="P41" s="93" t="s">
        <v>286</v>
      </c>
      <c r="Q41" s="93" t="s">
        <v>290</v>
      </c>
      <c r="R41" s="164"/>
      <c r="S41" s="93"/>
      <c r="T41" s="145"/>
      <c r="U41" s="145"/>
      <c r="V41" s="146"/>
      <c r="W41" s="147"/>
    </row>
    <row r="42" spans="1:23" s="123" customFormat="1" ht="15.6" hidden="1">
      <c r="A42" s="162" t="s">
        <v>400</v>
      </c>
      <c r="B42" s="143"/>
      <c r="C42" s="143"/>
      <c r="D42" s="163"/>
      <c r="E42" s="93" t="s">
        <v>17</v>
      </c>
      <c r="F42" s="93" t="s">
        <v>15</v>
      </c>
      <c r="G42" s="96" t="s">
        <v>19</v>
      </c>
      <c r="H42" s="96" t="s">
        <v>28</v>
      </c>
      <c r="I42" s="96" t="s">
        <v>24</v>
      </c>
      <c r="J42" s="93">
        <v>4</v>
      </c>
      <c r="K42" s="93"/>
      <c r="L42" s="93"/>
      <c r="M42" s="93"/>
      <c r="N42" s="93"/>
      <c r="O42" s="93"/>
      <c r="P42" s="93" t="s">
        <v>286</v>
      </c>
      <c r="Q42" s="93" t="s">
        <v>290</v>
      </c>
      <c r="R42" s="164"/>
      <c r="S42" s="93"/>
      <c r="T42" s="145"/>
      <c r="U42" s="145"/>
      <c r="V42" s="146"/>
      <c r="W42" s="147"/>
    </row>
    <row r="43" spans="1:23" s="123" customFormat="1" ht="15.6" hidden="1">
      <c r="A43" s="162" t="s">
        <v>402</v>
      </c>
      <c r="B43" s="143"/>
      <c r="C43" s="143"/>
      <c r="D43" s="163"/>
      <c r="E43" s="93" t="s">
        <v>18</v>
      </c>
      <c r="F43" s="93" t="s">
        <v>14</v>
      </c>
      <c r="G43" s="96" t="s">
        <v>19</v>
      </c>
      <c r="H43" s="96" t="s">
        <v>28</v>
      </c>
      <c r="I43" s="96" t="s">
        <v>24</v>
      </c>
      <c r="J43" s="93">
        <v>4</v>
      </c>
      <c r="K43" s="93"/>
      <c r="L43" s="93"/>
      <c r="M43" s="93"/>
      <c r="N43" s="93"/>
      <c r="O43" s="93"/>
      <c r="P43" s="93" t="s">
        <v>286</v>
      </c>
      <c r="Q43" s="93" t="s">
        <v>290</v>
      </c>
      <c r="R43" s="164"/>
      <c r="S43" s="93"/>
      <c r="T43" s="145"/>
      <c r="U43" s="145"/>
      <c r="V43" s="146"/>
      <c r="W43" s="147"/>
    </row>
    <row r="44" spans="1:23" s="123" customFormat="1" ht="15.6" hidden="1">
      <c r="A44" s="162" t="s">
        <v>403</v>
      </c>
      <c r="B44" s="143"/>
      <c r="C44" s="143"/>
      <c r="D44" s="163"/>
      <c r="E44" s="93" t="s">
        <v>18</v>
      </c>
      <c r="F44" s="93" t="s">
        <v>15</v>
      </c>
      <c r="G44" s="96" t="s">
        <v>19</v>
      </c>
      <c r="H44" s="96" t="s">
        <v>28</v>
      </c>
      <c r="I44" s="96" t="s">
        <v>24</v>
      </c>
      <c r="J44" s="93">
        <v>4</v>
      </c>
      <c r="K44" s="93"/>
      <c r="L44" s="93"/>
      <c r="M44" s="93"/>
      <c r="N44" s="93"/>
      <c r="O44" s="93"/>
      <c r="P44" s="93" t="s">
        <v>286</v>
      </c>
      <c r="Q44" s="93" t="s">
        <v>290</v>
      </c>
      <c r="R44" s="164"/>
      <c r="S44" s="93"/>
      <c r="T44" s="145"/>
      <c r="U44" s="145"/>
      <c r="V44" s="146"/>
      <c r="W44" s="147"/>
    </row>
    <row r="45" spans="1:23" s="123" customFormat="1" ht="15.6" hidden="1">
      <c r="A45" s="162" t="s">
        <v>787</v>
      </c>
      <c r="B45" s="143"/>
      <c r="C45" s="143"/>
      <c r="D45" s="163"/>
      <c r="E45" s="93" t="s">
        <v>17</v>
      </c>
      <c r="F45" s="93" t="s">
        <v>14</v>
      </c>
      <c r="G45" s="96" t="s">
        <v>262</v>
      </c>
      <c r="H45" s="96"/>
      <c r="I45" s="96" t="s">
        <v>24</v>
      </c>
      <c r="J45" s="93"/>
      <c r="K45" s="93"/>
      <c r="L45" s="93"/>
      <c r="M45" s="93"/>
      <c r="N45" s="93"/>
      <c r="O45" s="76" t="s">
        <v>28</v>
      </c>
      <c r="P45" s="93" t="s">
        <v>286</v>
      </c>
      <c r="Q45" s="93" t="s">
        <v>289</v>
      </c>
      <c r="R45" s="164"/>
      <c r="S45" s="93"/>
      <c r="T45" s="145"/>
      <c r="U45" s="145"/>
      <c r="V45" s="146"/>
      <c r="W45" s="147"/>
    </row>
    <row r="46" spans="1:23" s="123" customFormat="1" ht="15.6" hidden="1">
      <c r="A46" s="162" t="s">
        <v>785</v>
      </c>
      <c r="B46" s="143"/>
      <c r="C46" s="143"/>
      <c r="D46" s="163"/>
      <c r="E46" s="93" t="s">
        <v>17</v>
      </c>
      <c r="F46" s="93" t="s">
        <v>15</v>
      </c>
      <c r="G46" s="96" t="s">
        <v>262</v>
      </c>
      <c r="H46" s="96" t="s">
        <v>28</v>
      </c>
      <c r="I46" s="96" t="s">
        <v>24</v>
      </c>
      <c r="J46" s="93">
        <v>4</v>
      </c>
      <c r="K46" s="93"/>
      <c r="L46" s="93"/>
      <c r="M46" s="93"/>
      <c r="N46" s="93"/>
      <c r="O46" s="93"/>
      <c r="P46" s="93" t="s">
        <v>286</v>
      </c>
      <c r="Q46" s="93" t="s">
        <v>288</v>
      </c>
      <c r="R46" s="164"/>
      <c r="S46" s="93"/>
      <c r="T46" s="145"/>
      <c r="U46" s="145"/>
      <c r="V46" s="146"/>
      <c r="W46" s="147"/>
    </row>
    <row r="47" spans="1:23" s="123" customFormat="1" ht="15.6" hidden="1">
      <c r="A47" s="162" t="s">
        <v>784</v>
      </c>
      <c r="B47" s="143"/>
      <c r="C47" s="143"/>
      <c r="D47" s="163"/>
      <c r="E47" s="93" t="s">
        <v>18</v>
      </c>
      <c r="F47" s="93" t="s">
        <v>14</v>
      </c>
      <c r="G47" s="96" t="s">
        <v>23</v>
      </c>
      <c r="H47" s="96" t="s">
        <v>304</v>
      </c>
      <c r="I47" s="96" t="s">
        <v>24</v>
      </c>
      <c r="J47" s="93">
        <v>4</v>
      </c>
      <c r="K47" s="93"/>
      <c r="L47" s="93"/>
      <c r="M47" s="93"/>
      <c r="N47" s="93"/>
      <c r="O47" s="93"/>
      <c r="P47" s="93" t="s">
        <v>291</v>
      </c>
      <c r="Q47" s="93" t="s">
        <v>288</v>
      </c>
      <c r="R47" s="164"/>
      <c r="S47" s="93"/>
      <c r="T47" s="145"/>
      <c r="U47" s="145"/>
      <c r="V47" s="146"/>
      <c r="W47" s="147"/>
    </row>
    <row r="48" spans="1:23" s="123" customFormat="1" ht="15.6" hidden="1">
      <c r="A48" s="162" t="s">
        <v>783</v>
      </c>
      <c r="B48" s="143"/>
      <c r="C48" s="143"/>
      <c r="D48" s="163"/>
      <c r="E48" s="93" t="s">
        <v>18</v>
      </c>
      <c r="F48" s="93" t="s">
        <v>15</v>
      </c>
      <c r="G48" s="96" t="s">
        <v>23</v>
      </c>
      <c r="H48" s="96" t="s">
        <v>304</v>
      </c>
      <c r="I48" s="96" t="s">
        <v>25</v>
      </c>
      <c r="J48" s="93">
        <v>4</v>
      </c>
      <c r="K48" s="93"/>
      <c r="L48" s="93"/>
      <c r="M48" s="93"/>
      <c r="N48" s="93"/>
      <c r="O48" s="93"/>
      <c r="P48" s="93" t="s">
        <v>286</v>
      </c>
      <c r="Q48" s="93" t="s">
        <v>289</v>
      </c>
      <c r="R48" s="164"/>
      <c r="S48" s="93"/>
      <c r="T48" s="145"/>
      <c r="U48" s="145"/>
      <c r="V48" s="146"/>
      <c r="W48" s="147"/>
    </row>
    <row r="49" spans="1:23" s="123" customFormat="1" ht="15.6">
      <c r="A49" s="162" t="s">
        <v>781</v>
      </c>
      <c r="B49" s="143"/>
      <c r="C49" s="143"/>
      <c r="D49" s="163"/>
      <c r="E49" s="93" t="s">
        <v>18</v>
      </c>
      <c r="F49" s="93" t="s">
        <v>16</v>
      </c>
      <c r="G49" s="96" t="s">
        <v>22</v>
      </c>
      <c r="H49" s="96" t="s">
        <v>28</v>
      </c>
      <c r="I49" s="96" t="s">
        <v>24</v>
      </c>
      <c r="J49" s="93">
        <v>1</v>
      </c>
      <c r="K49" s="93"/>
      <c r="L49" s="93"/>
      <c r="M49" s="93"/>
      <c r="N49" s="93"/>
      <c r="O49" s="93"/>
      <c r="P49" s="93" t="s">
        <v>286</v>
      </c>
      <c r="Q49" s="93" t="s">
        <v>289</v>
      </c>
      <c r="R49" s="164" t="s">
        <v>545</v>
      </c>
      <c r="S49" s="93"/>
      <c r="T49" s="145"/>
      <c r="U49" s="145"/>
      <c r="V49" s="146"/>
      <c r="W49" s="147"/>
    </row>
    <row r="50" spans="1:23" s="123" customFormat="1" ht="15.6" hidden="1">
      <c r="A50" s="162" t="s">
        <v>777</v>
      </c>
      <c r="B50" s="143"/>
      <c r="C50" s="143"/>
      <c r="D50" s="163"/>
      <c r="E50" s="93" t="s">
        <v>17</v>
      </c>
      <c r="F50" s="93" t="s">
        <v>14</v>
      </c>
      <c r="G50" s="96" t="s">
        <v>19</v>
      </c>
      <c r="H50" s="96" t="s">
        <v>28</v>
      </c>
      <c r="I50" s="96" t="s">
        <v>25</v>
      </c>
      <c r="J50" s="93">
        <v>4</v>
      </c>
      <c r="K50" s="93"/>
      <c r="L50" s="93"/>
      <c r="M50" s="93"/>
      <c r="N50" s="93"/>
      <c r="O50" s="93"/>
      <c r="P50" s="93" t="s">
        <v>286</v>
      </c>
      <c r="Q50" s="93" t="s">
        <v>290</v>
      </c>
      <c r="R50" s="164"/>
      <c r="S50" s="93"/>
      <c r="T50" s="145"/>
      <c r="U50" s="145"/>
      <c r="V50" s="146"/>
      <c r="W50" s="147"/>
    </row>
    <row r="51" spans="1:23" s="123" customFormat="1" ht="15.6" hidden="1">
      <c r="A51" s="162" t="s">
        <v>775</v>
      </c>
      <c r="B51" s="143"/>
      <c r="C51" s="143"/>
      <c r="D51" s="163"/>
      <c r="E51" s="93" t="s">
        <v>17</v>
      </c>
      <c r="F51" s="93" t="s">
        <v>15</v>
      </c>
      <c r="G51" s="96" t="s">
        <v>19</v>
      </c>
      <c r="H51" s="96"/>
      <c r="I51" s="96" t="s">
        <v>25</v>
      </c>
      <c r="J51" s="93"/>
      <c r="K51" s="93"/>
      <c r="L51" s="93"/>
      <c r="M51" s="93"/>
      <c r="N51" s="93"/>
      <c r="O51" s="76" t="s">
        <v>28</v>
      </c>
      <c r="P51" s="93" t="s">
        <v>286</v>
      </c>
      <c r="Q51" s="93" t="s">
        <v>290</v>
      </c>
      <c r="R51" s="164"/>
      <c r="S51" s="93"/>
      <c r="T51" s="145"/>
      <c r="U51" s="145"/>
      <c r="V51" s="146"/>
      <c r="W51" s="147"/>
    </row>
    <row r="52" spans="1:23" s="123" customFormat="1" ht="15.6" hidden="1">
      <c r="A52" s="162" t="s">
        <v>774</v>
      </c>
      <c r="B52" s="143"/>
      <c r="C52" s="143"/>
      <c r="D52" s="163"/>
      <c r="E52" s="93" t="s">
        <v>18</v>
      </c>
      <c r="F52" s="93" t="s">
        <v>15</v>
      </c>
      <c r="G52" s="96" t="s">
        <v>19</v>
      </c>
      <c r="H52" s="96" t="s">
        <v>28</v>
      </c>
      <c r="I52" s="96" t="s">
        <v>26</v>
      </c>
      <c r="J52" s="93">
        <v>4</v>
      </c>
      <c r="K52" s="93"/>
      <c r="L52" s="93"/>
      <c r="M52" s="93"/>
      <c r="N52" s="93"/>
      <c r="O52" s="93"/>
      <c r="P52" s="93" t="s">
        <v>286</v>
      </c>
      <c r="Q52" s="93" t="s">
        <v>290</v>
      </c>
      <c r="R52" s="164"/>
      <c r="S52" s="93"/>
      <c r="T52" s="145"/>
      <c r="U52" s="145"/>
      <c r="V52" s="146"/>
      <c r="W52" s="147"/>
    </row>
    <row r="53" spans="1:23" s="123" customFormat="1" ht="15.6" hidden="1">
      <c r="A53" s="162" t="s">
        <v>773</v>
      </c>
      <c r="B53" s="143"/>
      <c r="C53" s="143"/>
      <c r="D53" s="163"/>
      <c r="E53" s="93" t="s">
        <v>17</v>
      </c>
      <c r="F53" s="93" t="s">
        <v>14</v>
      </c>
      <c r="G53" s="96" t="s">
        <v>19</v>
      </c>
      <c r="H53" s="96" t="s">
        <v>28</v>
      </c>
      <c r="I53" s="96" t="s">
        <v>24</v>
      </c>
      <c r="J53" s="93">
        <v>4</v>
      </c>
      <c r="K53" s="93"/>
      <c r="L53" s="93"/>
      <c r="M53" s="93"/>
      <c r="N53" s="93"/>
      <c r="O53" s="93"/>
      <c r="P53" s="93" t="s">
        <v>286</v>
      </c>
      <c r="Q53" s="93" t="s">
        <v>290</v>
      </c>
      <c r="R53" s="164"/>
      <c r="S53" s="93"/>
      <c r="T53" s="145"/>
      <c r="U53" s="145"/>
      <c r="V53" s="146"/>
      <c r="W53" s="147"/>
    </row>
    <row r="54" spans="1:23" s="123" customFormat="1" ht="15.6" hidden="1">
      <c r="A54" s="162" t="s">
        <v>772</v>
      </c>
      <c r="B54" s="143"/>
      <c r="C54" s="143"/>
      <c r="D54" s="163"/>
      <c r="E54" s="93" t="s">
        <v>17</v>
      </c>
      <c r="F54" s="93" t="s">
        <v>15</v>
      </c>
      <c r="G54" s="96" t="s">
        <v>19</v>
      </c>
      <c r="H54" s="96" t="s">
        <v>28</v>
      </c>
      <c r="I54" s="96" t="s">
        <v>24</v>
      </c>
      <c r="J54" s="93">
        <v>4</v>
      </c>
      <c r="K54" s="93"/>
      <c r="L54" s="93"/>
      <c r="M54" s="93"/>
      <c r="N54" s="93"/>
      <c r="O54" s="93"/>
      <c r="P54" s="93" t="s">
        <v>286</v>
      </c>
      <c r="Q54" s="93" t="s">
        <v>290</v>
      </c>
      <c r="R54" s="164"/>
      <c r="S54" s="93"/>
      <c r="T54" s="145"/>
      <c r="U54" s="145"/>
      <c r="V54" s="146"/>
      <c r="W54" s="147"/>
    </row>
    <row r="55" spans="1:23" s="123" customFormat="1" ht="15.6" hidden="1">
      <c r="A55" s="162" t="s">
        <v>771</v>
      </c>
      <c r="B55" s="143"/>
      <c r="C55" s="143"/>
      <c r="D55" s="163"/>
      <c r="E55" s="93" t="s">
        <v>17</v>
      </c>
      <c r="F55" s="93" t="s">
        <v>14</v>
      </c>
      <c r="G55" s="96" t="s">
        <v>19</v>
      </c>
      <c r="H55" s="96" t="s">
        <v>28</v>
      </c>
      <c r="I55" s="96" t="s">
        <v>24</v>
      </c>
      <c r="J55" s="93">
        <v>4</v>
      </c>
      <c r="K55" s="93"/>
      <c r="L55" s="93"/>
      <c r="M55" s="93"/>
      <c r="N55" s="93"/>
      <c r="O55" s="93"/>
      <c r="P55" s="93" t="s">
        <v>291</v>
      </c>
      <c r="Q55" s="93" t="s">
        <v>289</v>
      </c>
      <c r="R55" s="164"/>
      <c r="S55" s="93"/>
      <c r="T55" s="145"/>
      <c r="U55" s="145"/>
      <c r="V55" s="146"/>
      <c r="W55" s="147"/>
    </row>
    <row r="56" spans="1:23" s="123" customFormat="1" ht="15.6" hidden="1">
      <c r="A56" s="162" t="s">
        <v>861</v>
      </c>
      <c r="B56" s="143"/>
      <c r="C56" s="143"/>
      <c r="D56" s="163"/>
      <c r="E56" s="93" t="s">
        <v>17</v>
      </c>
      <c r="F56" s="93" t="s">
        <v>15</v>
      </c>
      <c r="G56" s="96" t="s">
        <v>19</v>
      </c>
      <c r="H56" s="96" t="s">
        <v>28</v>
      </c>
      <c r="I56" s="96" t="s">
        <v>24</v>
      </c>
      <c r="J56" s="93">
        <v>4</v>
      </c>
      <c r="K56" s="93"/>
      <c r="L56" s="93"/>
      <c r="M56" s="93"/>
      <c r="N56" s="93"/>
      <c r="O56" s="93"/>
      <c r="P56" s="93" t="s">
        <v>291</v>
      </c>
      <c r="Q56" s="93" t="s">
        <v>289</v>
      </c>
      <c r="R56" s="164"/>
      <c r="S56" s="93"/>
      <c r="T56" s="145"/>
      <c r="U56" s="145"/>
      <c r="V56" s="146"/>
      <c r="W56" s="147"/>
    </row>
    <row r="57" spans="1:23" s="123" customFormat="1" ht="15.6" hidden="1">
      <c r="A57" s="162" t="s">
        <v>770</v>
      </c>
      <c r="B57" s="143"/>
      <c r="C57" s="143"/>
      <c r="D57" s="163"/>
      <c r="E57" s="93" t="s">
        <v>18</v>
      </c>
      <c r="F57" s="93" t="s">
        <v>15</v>
      </c>
      <c r="G57" s="96" t="s">
        <v>56</v>
      </c>
      <c r="H57" s="96" t="s">
        <v>29</v>
      </c>
      <c r="I57" s="96" t="s">
        <v>30</v>
      </c>
      <c r="J57" s="93">
        <v>4</v>
      </c>
      <c r="K57" s="93"/>
      <c r="L57" s="93"/>
      <c r="M57" s="93"/>
      <c r="N57" s="93"/>
      <c r="O57" s="93"/>
      <c r="P57" s="93" t="s">
        <v>291</v>
      </c>
      <c r="Q57" s="93" t="s">
        <v>289</v>
      </c>
      <c r="R57" s="164"/>
      <c r="S57" s="93"/>
      <c r="T57" s="145"/>
      <c r="U57" s="145"/>
      <c r="V57" s="146"/>
      <c r="W57" s="147" t="s">
        <v>755</v>
      </c>
    </row>
    <row r="58" spans="1:23" s="123" customFormat="1" ht="15.6" hidden="1">
      <c r="A58" s="162" t="s">
        <v>769</v>
      </c>
      <c r="B58" s="143"/>
      <c r="C58" s="143"/>
      <c r="D58" s="163"/>
      <c r="E58" s="93" t="s">
        <v>18</v>
      </c>
      <c r="F58" s="93" t="s">
        <v>14</v>
      </c>
      <c r="G58" s="96" t="s">
        <v>19</v>
      </c>
      <c r="H58" s="96" t="s">
        <v>28</v>
      </c>
      <c r="I58" s="96" t="s">
        <v>26</v>
      </c>
      <c r="J58" s="93">
        <v>4</v>
      </c>
      <c r="K58" s="93"/>
      <c r="L58" s="93"/>
      <c r="M58" s="93"/>
      <c r="N58" s="93"/>
      <c r="O58" s="93"/>
      <c r="P58" s="93" t="s">
        <v>291</v>
      </c>
      <c r="Q58" s="93" t="s">
        <v>289</v>
      </c>
      <c r="R58" s="164"/>
      <c r="S58" s="93"/>
      <c r="T58" s="145"/>
      <c r="U58" s="145"/>
      <c r="V58" s="146"/>
      <c r="W58" s="147"/>
    </row>
    <row r="59" spans="1:23" s="123" customFormat="1" ht="15.6" hidden="1">
      <c r="A59" s="162" t="s">
        <v>768</v>
      </c>
      <c r="B59" s="143"/>
      <c r="C59" s="143"/>
      <c r="D59" s="163"/>
      <c r="E59" s="93" t="s">
        <v>18</v>
      </c>
      <c r="F59" s="93" t="s">
        <v>15</v>
      </c>
      <c r="G59" s="96" t="s">
        <v>19</v>
      </c>
      <c r="H59" s="96" t="s">
        <v>28</v>
      </c>
      <c r="I59" s="96" t="s">
        <v>25</v>
      </c>
      <c r="J59" s="93">
        <v>4</v>
      </c>
      <c r="K59" s="93"/>
      <c r="L59" s="93"/>
      <c r="M59" s="93"/>
      <c r="N59" s="93"/>
      <c r="O59" s="93"/>
      <c r="P59" s="93" t="s">
        <v>291</v>
      </c>
      <c r="Q59" s="93" t="s">
        <v>289</v>
      </c>
      <c r="R59" s="164"/>
      <c r="S59" s="93"/>
      <c r="T59" s="145"/>
      <c r="U59" s="145"/>
      <c r="V59" s="146"/>
      <c r="W59" s="147"/>
    </row>
    <row r="60" spans="1:23" s="123" customFormat="1" ht="15.6" hidden="1">
      <c r="A60" s="162" t="s">
        <v>767</v>
      </c>
      <c r="B60" s="143"/>
      <c r="C60" s="143"/>
      <c r="D60" s="163"/>
      <c r="E60" s="93" t="s">
        <v>18</v>
      </c>
      <c r="F60" s="93" t="s">
        <v>14</v>
      </c>
      <c r="G60" s="96" t="s">
        <v>19</v>
      </c>
      <c r="H60" s="96" t="s">
        <v>28</v>
      </c>
      <c r="I60" s="96" t="s">
        <v>24</v>
      </c>
      <c r="J60" s="93">
        <v>4</v>
      </c>
      <c r="K60" s="93"/>
      <c r="L60" s="93"/>
      <c r="M60" s="93"/>
      <c r="N60" s="93"/>
      <c r="O60" s="93"/>
      <c r="P60" s="93" t="s">
        <v>291</v>
      </c>
      <c r="Q60" s="93" t="s">
        <v>289</v>
      </c>
      <c r="R60" s="164"/>
      <c r="S60" s="93"/>
      <c r="T60" s="145"/>
      <c r="U60" s="145"/>
      <c r="V60" s="146"/>
      <c r="W60" s="147"/>
    </row>
    <row r="61" spans="1:23" s="123" customFormat="1" ht="15.6" hidden="1">
      <c r="A61" s="162" t="s">
        <v>766</v>
      </c>
      <c r="B61" s="143"/>
      <c r="C61" s="143"/>
      <c r="D61" s="163"/>
      <c r="E61" s="93" t="s">
        <v>18</v>
      </c>
      <c r="F61" s="93" t="s">
        <v>15</v>
      </c>
      <c r="G61" s="96" t="s">
        <v>19</v>
      </c>
      <c r="H61" s="96" t="s">
        <v>28</v>
      </c>
      <c r="I61" s="96" t="s">
        <v>25</v>
      </c>
      <c r="J61" s="93">
        <v>4</v>
      </c>
      <c r="K61" s="93"/>
      <c r="L61" s="93"/>
      <c r="M61" s="93"/>
      <c r="N61" s="93"/>
      <c r="O61" s="93"/>
      <c r="P61" s="93" t="s">
        <v>291</v>
      </c>
      <c r="Q61" s="93" t="s">
        <v>289</v>
      </c>
      <c r="R61" s="164"/>
      <c r="S61" s="93"/>
      <c r="T61" s="145"/>
      <c r="U61" s="145"/>
      <c r="V61" s="146"/>
      <c r="W61" s="147"/>
    </row>
    <row r="62" spans="1:23" s="123" customFormat="1" ht="15.6" hidden="1">
      <c r="A62" s="162" t="s">
        <v>765</v>
      </c>
      <c r="B62" s="143"/>
      <c r="C62" s="143"/>
      <c r="D62" s="163"/>
      <c r="E62" s="93" t="s">
        <v>18</v>
      </c>
      <c r="F62" s="93" t="s">
        <v>14</v>
      </c>
      <c r="G62" s="96" t="s">
        <v>21</v>
      </c>
      <c r="H62" s="96" t="s">
        <v>28</v>
      </c>
      <c r="I62" s="96" t="s">
        <v>24</v>
      </c>
      <c r="J62" s="93">
        <v>4</v>
      </c>
      <c r="K62" s="93"/>
      <c r="L62" s="93"/>
      <c r="M62" s="93"/>
      <c r="N62" s="93"/>
      <c r="O62" s="93"/>
      <c r="P62" s="93" t="s">
        <v>291</v>
      </c>
      <c r="Q62" s="93" t="s">
        <v>288</v>
      </c>
      <c r="R62" s="164"/>
      <c r="S62" s="93"/>
      <c r="T62" s="145"/>
      <c r="U62" s="145"/>
      <c r="V62" s="146"/>
      <c r="W62" s="147"/>
    </row>
    <row r="63" spans="1:23" s="123" customFormat="1" ht="15.6" hidden="1">
      <c r="A63" s="162" t="s">
        <v>764</v>
      </c>
      <c r="B63" s="143"/>
      <c r="C63" s="143"/>
      <c r="D63" s="163"/>
      <c r="E63" s="93" t="s">
        <v>18</v>
      </c>
      <c r="F63" s="93" t="s">
        <v>14</v>
      </c>
      <c r="G63" s="96" t="s">
        <v>20</v>
      </c>
      <c r="H63" s="96" t="s">
        <v>29</v>
      </c>
      <c r="I63" s="96" t="s">
        <v>26</v>
      </c>
      <c r="J63" s="93">
        <v>4</v>
      </c>
      <c r="K63" s="93"/>
      <c r="L63" s="93"/>
      <c r="M63" s="93"/>
      <c r="N63" s="93"/>
      <c r="O63" s="93"/>
      <c r="P63" s="93" t="s">
        <v>291</v>
      </c>
      <c r="Q63" s="93" t="s">
        <v>289</v>
      </c>
      <c r="R63" s="164"/>
      <c r="S63" s="93"/>
      <c r="T63" s="145"/>
      <c r="U63" s="145"/>
      <c r="V63" s="146"/>
      <c r="W63" s="147"/>
    </row>
    <row r="64" spans="1:23" s="123" customFormat="1" ht="15.6" hidden="1">
      <c r="A64" s="162" t="s">
        <v>860</v>
      </c>
      <c r="B64" s="143"/>
      <c r="C64" s="143"/>
      <c r="D64" s="163"/>
      <c r="E64" s="93" t="s">
        <v>18</v>
      </c>
      <c r="F64" s="93" t="s">
        <v>15</v>
      </c>
      <c r="G64" s="96" t="s">
        <v>22</v>
      </c>
      <c r="H64" s="96" t="s">
        <v>28</v>
      </c>
      <c r="I64" s="96" t="s">
        <v>25</v>
      </c>
      <c r="J64" s="93">
        <v>4</v>
      </c>
      <c r="K64" s="93"/>
      <c r="L64" s="93"/>
      <c r="M64" s="93"/>
      <c r="N64" s="93"/>
      <c r="O64" s="93"/>
      <c r="P64" s="93" t="s">
        <v>291</v>
      </c>
      <c r="Q64" s="93" t="s">
        <v>289</v>
      </c>
      <c r="R64" s="164"/>
      <c r="S64" s="93"/>
      <c r="T64" s="145"/>
      <c r="U64" s="145"/>
      <c r="V64" s="146"/>
      <c r="W64" s="147"/>
    </row>
    <row r="65" spans="1:23" s="123" customFormat="1" ht="15.6" hidden="1">
      <c r="A65" s="162" t="s">
        <v>859</v>
      </c>
      <c r="B65" s="143"/>
      <c r="C65" s="143"/>
      <c r="D65" s="163"/>
      <c r="E65" s="93" t="s">
        <v>18</v>
      </c>
      <c r="F65" s="93" t="s">
        <v>14</v>
      </c>
      <c r="G65" s="96" t="s">
        <v>20</v>
      </c>
      <c r="H65" s="96" t="s">
        <v>28</v>
      </c>
      <c r="I65" s="96" t="s">
        <v>24</v>
      </c>
      <c r="J65" s="93">
        <v>4</v>
      </c>
      <c r="K65" s="93"/>
      <c r="L65" s="93"/>
      <c r="M65" s="93"/>
      <c r="N65" s="93"/>
      <c r="O65" s="93"/>
      <c r="P65" s="93" t="s">
        <v>291</v>
      </c>
      <c r="Q65" s="93" t="s">
        <v>289</v>
      </c>
      <c r="R65" s="164"/>
      <c r="S65" s="93"/>
      <c r="T65" s="145"/>
      <c r="U65" s="145"/>
      <c r="V65" s="146"/>
      <c r="W65" s="147"/>
    </row>
    <row r="66" spans="1:23" s="123" customFormat="1" ht="15.6" hidden="1">
      <c r="A66" s="162" t="s">
        <v>858</v>
      </c>
      <c r="B66" s="143"/>
      <c r="C66" s="143"/>
      <c r="D66" s="163"/>
      <c r="E66" s="93" t="s">
        <v>18</v>
      </c>
      <c r="F66" s="93" t="s">
        <v>15</v>
      </c>
      <c r="G66" s="96" t="s">
        <v>20</v>
      </c>
      <c r="H66" s="96" t="s">
        <v>29</v>
      </c>
      <c r="I66" s="96" t="s">
        <v>25</v>
      </c>
      <c r="J66" s="93">
        <v>4</v>
      </c>
      <c r="K66" s="93"/>
      <c r="L66" s="93"/>
      <c r="M66" s="93"/>
      <c r="N66" s="93"/>
      <c r="O66" s="93"/>
      <c r="P66" s="93" t="s">
        <v>291</v>
      </c>
      <c r="Q66" s="93" t="s">
        <v>289</v>
      </c>
      <c r="R66" s="164"/>
      <c r="S66" s="93"/>
      <c r="T66" s="145"/>
      <c r="U66" s="145"/>
      <c r="V66" s="146"/>
      <c r="W66" s="147"/>
    </row>
    <row r="67" spans="1:23" s="123" customFormat="1" ht="15.6">
      <c r="A67" s="162" t="s">
        <v>966</v>
      </c>
      <c r="B67" s="143"/>
      <c r="C67" s="143"/>
      <c r="D67" s="163"/>
      <c r="E67" s="93" t="s">
        <v>18</v>
      </c>
      <c r="F67" s="93" t="s">
        <v>14</v>
      </c>
      <c r="G67" s="96" t="s">
        <v>19</v>
      </c>
      <c r="H67" s="96" t="s">
        <v>28</v>
      </c>
      <c r="I67" s="96" t="s">
        <v>24</v>
      </c>
      <c r="J67" s="93">
        <v>3</v>
      </c>
      <c r="K67" s="93"/>
      <c r="L67" s="93"/>
      <c r="M67" s="93"/>
      <c r="N67" s="93"/>
      <c r="O67" s="93"/>
      <c r="P67" s="93" t="s">
        <v>291</v>
      </c>
      <c r="Q67" s="93" t="s">
        <v>290</v>
      </c>
      <c r="R67" s="164"/>
      <c r="S67" s="93"/>
      <c r="T67" s="145"/>
      <c r="U67" s="145"/>
      <c r="V67" s="146"/>
      <c r="W67" s="147"/>
    </row>
    <row r="68" spans="1:23" s="123" customFormat="1" ht="15.6">
      <c r="A68" s="162" t="s">
        <v>857</v>
      </c>
      <c r="B68" s="143"/>
      <c r="C68" s="143"/>
      <c r="D68" s="163"/>
      <c r="E68" s="93" t="s">
        <v>18</v>
      </c>
      <c r="F68" s="93" t="s">
        <v>15</v>
      </c>
      <c r="G68" s="96" t="s">
        <v>19</v>
      </c>
      <c r="H68" s="96" t="s">
        <v>28</v>
      </c>
      <c r="I68" s="96" t="s">
        <v>24</v>
      </c>
      <c r="J68" s="93">
        <v>3</v>
      </c>
      <c r="K68" s="93"/>
      <c r="L68" s="93"/>
      <c r="M68" s="93"/>
      <c r="N68" s="93"/>
      <c r="O68" s="93"/>
      <c r="P68" s="93" t="s">
        <v>291</v>
      </c>
      <c r="Q68" s="93" t="s">
        <v>290</v>
      </c>
      <c r="R68" s="164"/>
      <c r="S68" s="93"/>
      <c r="T68" s="145"/>
      <c r="U68" s="145"/>
      <c r="V68" s="146"/>
      <c r="W68" s="147"/>
    </row>
    <row r="69" spans="1:23" s="123" customFormat="1" ht="15.6" hidden="1">
      <c r="A69" s="162" t="s">
        <v>856</v>
      </c>
      <c r="B69" s="143"/>
      <c r="C69" s="143"/>
      <c r="D69" s="163"/>
      <c r="E69" s="93" t="s">
        <v>17</v>
      </c>
      <c r="F69" s="93" t="s">
        <v>14</v>
      </c>
      <c r="G69" s="96" t="s">
        <v>19</v>
      </c>
      <c r="H69" s="96" t="s">
        <v>28</v>
      </c>
      <c r="I69" s="96" t="s">
        <v>24</v>
      </c>
      <c r="J69" s="93">
        <v>4</v>
      </c>
      <c r="K69" s="93"/>
      <c r="L69" s="93"/>
      <c r="M69" s="93"/>
      <c r="N69" s="93"/>
      <c r="O69" s="93"/>
      <c r="P69" s="93" t="s">
        <v>291</v>
      </c>
      <c r="Q69" s="93" t="s">
        <v>290</v>
      </c>
      <c r="R69" s="164"/>
      <c r="S69" s="93"/>
      <c r="T69" s="145"/>
      <c r="U69" s="145"/>
      <c r="V69" s="146"/>
      <c r="W69" s="147"/>
    </row>
    <row r="70" spans="1:23" s="123" customFormat="1" ht="15.6" hidden="1">
      <c r="A70" s="162" t="s">
        <v>855</v>
      </c>
      <c r="B70" s="143"/>
      <c r="C70" s="143"/>
      <c r="D70" s="163"/>
      <c r="E70" s="93" t="s">
        <v>18</v>
      </c>
      <c r="F70" s="93" t="s">
        <v>15</v>
      </c>
      <c r="G70" s="96" t="s">
        <v>19</v>
      </c>
      <c r="H70" s="96" t="s">
        <v>28</v>
      </c>
      <c r="I70" s="96" t="s">
        <v>24</v>
      </c>
      <c r="J70" s="93">
        <v>4</v>
      </c>
      <c r="K70" s="93"/>
      <c r="L70" s="93"/>
      <c r="M70" s="93"/>
      <c r="N70" s="93"/>
      <c r="O70" s="93"/>
      <c r="P70" s="93" t="s">
        <v>291</v>
      </c>
      <c r="Q70" s="93" t="s">
        <v>290</v>
      </c>
      <c r="R70" s="164"/>
      <c r="S70" s="93"/>
      <c r="T70" s="145"/>
      <c r="U70" s="145"/>
      <c r="V70" s="146"/>
      <c r="W70" s="147"/>
    </row>
    <row r="71" spans="1:23" s="123" customFormat="1" ht="15.6" hidden="1">
      <c r="A71" s="162" t="s">
        <v>854</v>
      </c>
      <c r="B71" s="143"/>
      <c r="C71" s="143"/>
      <c r="D71" s="163"/>
      <c r="E71" s="93" t="s">
        <v>18</v>
      </c>
      <c r="F71" s="93" t="s">
        <v>14</v>
      </c>
      <c r="G71" s="96" t="s">
        <v>19</v>
      </c>
      <c r="H71" s="96" t="s">
        <v>28</v>
      </c>
      <c r="I71" s="96" t="s">
        <v>24</v>
      </c>
      <c r="J71" s="93">
        <v>4</v>
      </c>
      <c r="K71" s="93"/>
      <c r="L71" s="93"/>
      <c r="M71" s="93"/>
      <c r="N71" s="93"/>
      <c r="O71" s="93"/>
      <c r="P71" s="93" t="s">
        <v>291</v>
      </c>
      <c r="Q71" s="93" t="s">
        <v>290</v>
      </c>
      <c r="R71" s="164"/>
      <c r="S71" s="93"/>
      <c r="T71" s="145"/>
      <c r="U71" s="145"/>
      <c r="V71" s="146"/>
      <c r="W71" s="147"/>
    </row>
    <row r="72" spans="1:23" s="123" customFormat="1" ht="15.6" hidden="1">
      <c r="A72" s="162" t="s">
        <v>853</v>
      </c>
      <c r="B72" s="143"/>
      <c r="C72" s="143"/>
      <c r="D72" s="163"/>
      <c r="E72" s="93" t="s">
        <v>18</v>
      </c>
      <c r="F72" s="93" t="s">
        <v>15</v>
      </c>
      <c r="G72" s="96" t="s">
        <v>19</v>
      </c>
      <c r="H72" s="96" t="s">
        <v>28</v>
      </c>
      <c r="I72" s="96" t="s">
        <v>24</v>
      </c>
      <c r="J72" s="93">
        <v>4</v>
      </c>
      <c r="K72" s="93"/>
      <c r="L72" s="93"/>
      <c r="M72" s="93"/>
      <c r="N72" s="93"/>
      <c r="O72" s="93"/>
      <c r="P72" s="93" t="s">
        <v>291</v>
      </c>
      <c r="Q72" s="93" t="s">
        <v>290</v>
      </c>
      <c r="R72" s="164"/>
      <c r="S72" s="93"/>
      <c r="T72" s="145"/>
      <c r="U72" s="145"/>
      <c r="V72" s="146"/>
      <c r="W72" s="147"/>
    </row>
    <row r="73" spans="1:23" s="123" customFormat="1" ht="15.6" hidden="1">
      <c r="A73" s="162" t="s">
        <v>852</v>
      </c>
      <c r="B73" s="143"/>
      <c r="C73" s="143"/>
      <c r="D73" s="163"/>
      <c r="E73" s="93" t="s">
        <v>17</v>
      </c>
      <c r="F73" s="93" t="s">
        <v>14</v>
      </c>
      <c r="G73" s="96" t="s">
        <v>19</v>
      </c>
      <c r="H73" s="96" t="s">
        <v>28</v>
      </c>
      <c r="I73" s="96" t="s">
        <v>24</v>
      </c>
      <c r="J73" s="93">
        <v>4</v>
      </c>
      <c r="K73" s="93"/>
      <c r="L73" s="93"/>
      <c r="M73" s="93"/>
      <c r="N73" s="93"/>
      <c r="O73" s="93"/>
      <c r="P73" s="93" t="s">
        <v>291</v>
      </c>
      <c r="Q73" s="93" t="s">
        <v>290</v>
      </c>
      <c r="R73" s="164"/>
      <c r="S73" s="93"/>
      <c r="T73" s="145"/>
      <c r="U73" s="145"/>
      <c r="V73" s="146"/>
      <c r="W73" s="147"/>
    </row>
    <row r="74" spans="1:23" s="123" customFormat="1" ht="15.6" hidden="1">
      <c r="A74" s="162" t="s">
        <v>848</v>
      </c>
      <c r="B74" s="143"/>
      <c r="C74" s="143"/>
      <c r="D74" s="163"/>
      <c r="E74" s="93" t="s">
        <v>18</v>
      </c>
      <c r="F74" s="93" t="s">
        <v>15</v>
      </c>
      <c r="G74" s="96" t="s">
        <v>19</v>
      </c>
      <c r="H74" s="96" t="s">
        <v>28</v>
      </c>
      <c r="I74" s="96" t="s">
        <v>24</v>
      </c>
      <c r="J74" s="93">
        <v>4</v>
      </c>
      <c r="K74" s="93"/>
      <c r="L74" s="93"/>
      <c r="M74" s="93"/>
      <c r="N74" s="93"/>
      <c r="O74" s="93"/>
      <c r="P74" s="93" t="s">
        <v>291</v>
      </c>
      <c r="Q74" s="93" t="s">
        <v>290</v>
      </c>
      <c r="R74" s="164"/>
      <c r="S74" s="93"/>
      <c r="T74" s="145"/>
      <c r="U74" s="145"/>
      <c r="V74" s="146"/>
      <c r="W74" s="147"/>
    </row>
    <row r="75" spans="1:23" s="123" customFormat="1" ht="15.6" hidden="1">
      <c r="A75" s="162" t="s">
        <v>962</v>
      </c>
      <c r="B75" s="143"/>
      <c r="C75" s="143"/>
      <c r="D75" s="163"/>
      <c r="E75" s="93" t="s">
        <v>17</v>
      </c>
      <c r="F75" s="93" t="s">
        <v>14</v>
      </c>
      <c r="G75" s="96" t="s">
        <v>19</v>
      </c>
      <c r="H75" s="96" t="s">
        <v>28</v>
      </c>
      <c r="I75" s="96" t="s">
        <v>26</v>
      </c>
      <c r="J75" s="93">
        <v>4</v>
      </c>
      <c r="K75" s="93"/>
      <c r="L75" s="93"/>
      <c r="M75" s="93"/>
      <c r="N75" s="93"/>
      <c r="O75" s="93"/>
      <c r="P75" s="93" t="s">
        <v>291</v>
      </c>
      <c r="Q75" s="93" t="s">
        <v>290</v>
      </c>
      <c r="R75" s="164"/>
      <c r="S75" s="93"/>
      <c r="T75" s="145"/>
      <c r="U75" s="145"/>
      <c r="V75" s="146"/>
      <c r="W75" s="147"/>
    </row>
    <row r="76" spans="1:23" s="123" customFormat="1" ht="15.6" hidden="1">
      <c r="A76" s="162" t="s">
        <v>847</v>
      </c>
      <c r="B76" s="143"/>
      <c r="C76" s="143"/>
      <c r="D76" s="163"/>
      <c r="E76" s="93" t="s">
        <v>18</v>
      </c>
      <c r="F76" s="93" t="s">
        <v>15</v>
      </c>
      <c r="G76" s="96" t="s">
        <v>19</v>
      </c>
      <c r="H76" s="96" t="s">
        <v>28</v>
      </c>
      <c r="I76" s="96" t="s">
        <v>25</v>
      </c>
      <c r="J76" s="93">
        <v>4</v>
      </c>
      <c r="K76" s="93"/>
      <c r="L76" s="93"/>
      <c r="M76" s="93"/>
      <c r="N76" s="93"/>
      <c r="O76" s="93"/>
      <c r="P76" s="93" t="s">
        <v>291</v>
      </c>
      <c r="Q76" s="93" t="s">
        <v>290</v>
      </c>
      <c r="R76" s="164"/>
      <c r="S76" s="93"/>
      <c r="T76" s="145"/>
      <c r="U76" s="145"/>
      <c r="V76" s="146"/>
      <c r="W76" s="147"/>
    </row>
    <row r="77" spans="1:23" s="123" customFormat="1" ht="15.6" hidden="1">
      <c r="A77" s="162" t="s">
        <v>961</v>
      </c>
      <c r="B77" s="143"/>
      <c r="C77" s="143"/>
      <c r="D77" s="163"/>
      <c r="E77" s="93" t="s">
        <v>17</v>
      </c>
      <c r="F77" s="93" t="s">
        <v>14</v>
      </c>
      <c r="G77" s="96" t="s">
        <v>56</v>
      </c>
      <c r="H77" s="96" t="s">
        <v>29</v>
      </c>
      <c r="I77" s="96" t="s">
        <v>30</v>
      </c>
      <c r="J77" s="93">
        <v>4</v>
      </c>
      <c r="K77" s="93"/>
      <c r="L77" s="93"/>
      <c r="M77" s="93"/>
      <c r="N77" s="93"/>
      <c r="O77" s="93"/>
      <c r="P77" s="93" t="s">
        <v>291</v>
      </c>
      <c r="Q77" s="93" t="s">
        <v>290</v>
      </c>
      <c r="R77" s="164"/>
      <c r="S77" s="93"/>
      <c r="T77" s="145"/>
      <c r="U77" s="145"/>
      <c r="V77" s="146"/>
      <c r="W77" s="147" t="s">
        <v>756</v>
      </c>
    </row>
    <row r="78" spans="1:23" s="123" customFormat="1" ht="15.6" hidden="1">
      <c r="A78" s="162" t="s">
        <v>960</v>
      </c>
      <c r="B78" s="143"/>
      <c r="C78" s="143"/>
      <c r="D78" s="163"/>
      <c r="E78" s="93" t="s">
        <v>17</v>
      </c>
      <c r="F78" s="93" t="s">
        <v>14</v>
      </c>
      <c r="G78" s="96" t="s">
        <v>19</v>
      </c>
      <c r="H78" s="96" t="s">
        <v>28</v>
      </c>
      <c r="I78" s="96" t="s">
        <v>24</v>
      </c>
      <c r="J78" s="93">
        <v>4</v>
      </c>
      <c r="K78" s="93"/>
      <c r="L78" s="93"/>
      <c r="M78" s="93"/>
      <c r="N78" s="93"/>
      <c r="O78" s="93"/>
      <c r="P78" s="93" t="s">
        <v>291</v>
      </c>
      <c r="Q78" s="93" t="s">
        <v>290</v>
      </c>
      <c r="R78" s="164"/>
      <c r="S78" s="93"/>
      <c r="T78" s="145"/>
      <c r="U78" s="145"/>
      <c r="V78" s="146"/>
      <c r="W78" s="147"/>
    </row>
    <row r="79" spans="1:23" s="123" customFormat="1" ht="15.6">
      <c r="A79" s="162" t="s">
        <v>845</v>
      </c>
      <c r="B79" s="143"/>
      <c r="C79" s="143"/>
      <c r="D79" s="163"/>
      <c r="E79" s="93" t="s">
        <v>17</v>
      </c>
      <c r="F79" s="93" t="s">
        <v>14</v>
      </c>
      <c r="G79" s="96" t="s">
        <v>19</v>
      </c>
      <c r="H79" s="96" t="s">
        <v>28</v>
      </c>
      <c r="I79" s="96" t="s">
        <v>24</v>
      </c>
      <c r="J79" s="93">
        <v>3</v>
      </c>
      <c r="K79" s="93"/>
      <c r="L79" s="93"/>
      <c r="M79" s="93"/>
      <c r="N79" s="93"/>
      <c r="O79" s="93"/>
      <c r="P79" s="93" t="s">
        <v>291</v>
      </c>
      <c r="Q79" s="93" t="s">
        <v>290</v>
      </c>
      <c r="R79" s="164"/>
      <c r="S79" s="93"/>
      <c r="T79" s="145"/>
      <c r="U79" s="145"/>
      <c r="V79" s="146"/>
      <c r="W79" s="147"/>
    </row>
    <row r="80" spans="1:23" s="123" customFormat="1" ht="15.6">
      <c r="A80" s="162" t="s">
        <v>844</v>
      </c>
      <c r="B80" s="143"/>
      <c r="C80" s="143"/>
      <c r="D80" s="163"/>
      <c r="E80" s="93" t="s">
        <v>18</v>
      </c>
      <c r="F80" s="93" t="s">
        <v>15</v>
      </c>
      <c r="G80" s="96" t="s">
        <v>19</v>
      </c>
      <c r="H80" s="96" t="s">
        <v>28</v>
      </c>
      <c r="I80" s="96" t="s">
        <v>24</v>
      </c>
      <c r="J80" s="93">
        <v>3</v>
      </c>
      <c r="K80" s="93"/>
      <c r="L80" s="93"/>
      <c r="M80" s="93"/>
      <c r="N80" s="93"/>
      <c r="O80" s="93"/>
      <c r="P80" s="93" t="s">
        <v>291</v>
      </c>
      <c r="Q80" s="93" t="s">
        <v>290</v>
      </c>
      <c r="R80" s="164"/>
      <c r="S80" s="93"/>
      <c r="T80" s="145"/>
      <c r="U80" s="145"/>
      <c r="V80" s="146"/>
      <c r="W80" s="147"/>
    </row>
    <row r="81" spans="1:23" s="123" customFormat="1" ht="15.6" hidden="1">
      <c r="A81" s="162" t="s">
        <v>843</v>
      </c>
      <c r="B81" s="143"/>
      <c r="C81" s="143"/>
      <c r="D81" s="163"/>
      <c r="E81" s="93" t="s">
        <v>18</v>
      </c>
      <c r="F81" s="93" t="s">
        <v>15</v>
      </c>
      <c r="G81" s="96" t="s">
        <v>19</v>
      </c>
      <c r="H81" s="96" t="s">
        <v>28</v>
      </c>
      <c r="I81" s="96" t="s">
        <v>24</v>
      </c>
      <c r="J81" s="93">
        <v>4</v>
      </c>
      <c r="K81" s="93"/>
      <c r="L81" s="93"/>
      <c r="M81" s="93"/>
      <c r="N81" s="93"/>
      <c r="O81" s="93"/>
      <c r="P81" s="93" t="s">
        <v>291</v>
      </c>
      <c r="Q81" s="93" t="s">
        <v>290</v>
      </c>
      <c r="R81" s="164"/>
      <c r="S81" s="93"/>
      <c r="T81" s="145"/>
      <c r="U81" s="145"/>
      <c r="V81" s="146"/>
      <c r="W81" s="147"/>
    </row>
    <row r="82" spans="1:23" s="123" customFormat="1" ht="15.6" hidden="1">
      <c r="A82" s="162" t="s">
        <v>842</v>
      </c>
      <c r="B82" s="143"/>
      <c r="C82" s="143"/>
      <c r="D82" s="163"/>
      <c r="E82" s="93" t="s">
        <v>18</v>
      </c>
      <c r="F82" s="93" t="s">
        <v>14</v>
      </c>
      <c r="G82" s="96" t="s">
        <v>19</v>
      </c>
      <c r="H82" s="96" t="s">
        <v>28</v>
      </c>
      <c r="I82" s="96" t="s">
        <v>51</v>
      </c>
      <c r="J82" s="93">
        <v>4</v>
      </c>
      <c r="K82" s="93"/>
      <c r="L82" s="93"/>
      <c r="M82" s="93"/>
      <c r="N82" s="93"/>
      <c r="O82" s="93"/>
      <c r="P82" s="93" t="s">
        <v>291</v>
      </c>
      <c r="Q82" s="93" t="s">
        <v>290</v>
      </c>
      <c r="R82" s="164"/>
      <c r="S82" s="93"/>
      <c r="T82" s="145"/>
      <c r="U82" s="145"/>
      <c r="V82" s="146"/>
      <c r="W82" s="147"/>
    </row>
    <row r="83" spans="1:23" s="123" customFormat="1" ht="15.6" hidden="1">
      <c r="A83" s="162" t="s">
        <v>840</v>
      </c>
      <c r="B83" s="143"/>
      <c r="C83" s="143"/>
      <c r="D83" s="163"/>
      <c r="E83" s="93" t="s">
        <v>17</v>
      </c>
      <c r="F83" s="93" t="s">
        <v>14</v>
      </c>
      <c r="G83" s="96" t="s">
        <v>19</v>
      </c>
      <c r="H83" s="96" t="s">
        <v>28</v>
      </c>
      <c r="I83" s="96" t="s">
        <v>24</v>
      </c>
      <c r="J83" s="93">
        <v>4</v>
      </c>
      <c r="K83" s="93"/>
      <c r="L83" s="93"/>
      <c r="M83" s="93"/>
      <c r="N83" s="93"/>
      <c r="O83" s="93"/>
      <c r="P83" s="93" t="s">
        <v>291</v>
      </c>
      <c r="Q83" s="93" t="s">
        <v>290</v>
      </c>
      <c r="R83" s="164"/>
      <c r="S83" s="93"/>
      <c r="T83" s="145"/>
      <c r="U83" s="145"/>
      <c r="V83" s="146"/>
      <c r="W83" s="147"/>
    </row>
    <row r="84" spans="1:23" s="123" customFormat="1" ht="15.6" hidden="1">
      <c r="A84" s="162" t="s">
        <v>838</v>
      </c>
      <c r="B84" s="143"/>
      <c r="C84" s="143"/>
      <c r="D84" s="163"/>
      <c r="E84" s="93" t="s">
        <v>17</v>
      </c>
      <c r="F84" s="93" t="s">
        <v>14</v>
      </c>
      <c r="G84" s="96" t="s">
        <v>19</v>
      </c>
      <c r="H84" s="96" t="s">
        <v>28</v>
      </c>
      <c r="I84" s="96" t="s">
        <v>24</v>
      </c>
      <c r="J84" s="93">
        <v>4</v>
      </c>
      <c r="K84" s="93"/>
      <c r="L84" s="93"/>
      <c r="M84" s="93"/>
      <c r="N84" s="93"/>
      <c r="O84" s="93"/>
      <c r="P84" s="93" t="s">
        <v>291</v>
      </c>
      <c r="Q84" s="93" t="s">
        <v>290</v>
      </c>
      <c r="R84" s="164"/>
      <c r="S84" s="93"/>
      <c r="T84" s="145"/>
      <c r="U84" s="145"/>
      <c r="V84" s="146"/>
      <c r="W84" s="147"/>
    </row>
    <row r="85" spans="1:23" s="123" customFormat="1" ht="15.6" hidden="1">
      <c r="A85" s="162" t="s">
        <v>837</v>
      </c>
      <c r="B85" s="143"/>
      <c r="C85" s="143"/>
      <c r="D85" s="163"/>
      <c r="E85" s="93" t="s">
        <v>18</v>
      </c>
      <c r="F85" s="93" t="s">
        <v>15</v>
      </c>
      <c r="G85" s="96" t="s">
        <v>19</v>
      </c>
      <c r="H85" s="96" t="s">
        <v>28</v>
      </c>
      <c r="I85" s="96" t="s">
        <v>24</v>
      </c>
      <c r="J85" s="93">
        <v>4</v>
      </c>
      <c r="K85" s="93"/>
      <c r="L85" s="93"/>
      <c r="M85" s="93"/>
      <c r="N85" s="93"/>
      <c r="O85" s="93"/>
      <c r="P85" s="93" t="s">
        <v>291</v>
      </c>
      <c r="Q85" s="93" t="s">
        <v>290</v>
      </c>
      <c r="R85" s="164"/>
      <c r="S85" s="93"/>
      <c r="T85" s="145"/>
      <c r="U85" s="145"/>
      <c r="V85" s="146"/>
      <c r="W85" s="147"/>
    </row>
    <row r="86" spans="1:23" s="123" customFormat="1" ht="15.6" hidden="1">
      <c r="A86" s="162" t="s">
        <v>836</v>
      </c>
      <c r="B86" s="143"/>
      <c r="C86" s="143"/>
      <c r="D86" s="163"/>
      <c r="E86" s="93" t="s">
        <v>18</v>
      </c>
      <c r="F86" s="93" t="s">
        <v>15</v>
      </c>
      <c r="G86" s="96" t="s">
        <v>19</v>
      </c>
      <c r="H86" s="96" t="s">
        <v>28</v>
      </c>
      <c r="I86" s="96" t="s">
        <v>24</v>
      </c>
      <c r="J86" s="93">
        <v>4</v>
      </c>
      <c r="K86" s="93"/>
      <c r="L86" s="93"/>
      <c r="M86" s="93"/>
      <c r="N86" s="93"/>
      <c r="O86" s="93"/>
      <c r="P86" s="93" t="s">
        <v>291</v>
      </c>
      <c r="Q86" s="93" t="s">
        <v>290</v>
      </c>
      <c r="R86" s="164"/>
      <c r="S86" s="93"/>
      <c r="T86" s="145"/>
      <c r="U86" s="145"/>
      <c r="V86" s="146"/>
      <c r="W86" s="147"/>
    </row>
    <row r="87" spans="1:23" s="123" customFormat="1" ht="15.6" hidden="1">
      <c r="A87" s="162" t="s">
        <v>834</v>
      </c>
      <c r="B87" s="143"/>
      <c r="C87" s="143"/>
      <c r="D87" s="163"/>
      <c r="E87" s="93" t="s">
        <v>17</v>
      </c>
      <c r="F87" s="93" t="s">
        <v>14</v>
      </c>
      <c r="G87" s="96" t="s">
        <v>19</v>
      </c>
      <c r="H87" s="96" t="s">
        <v>28</v>
      </c>
      <c r="I87" s="96" t="s">
        <v>24</v>
      </c>
      <c r="J87" s="93">
        <v>4</v>
      </c>
      <c r="K87" s="93"/>
      <c r="L87" s="93"/>
      <c r="M87" s="93"/>
      <c r="N87" s="93"/>
      <c r="O87" s="93"/>
      <c r="P87" s="93" t="s">
        <v>291</v>
      </c>
      <c r="Q87" s="93" t="s">
        <v>290</v>
      </c>
      <c r="R87" s="164"/>
      <c r="S87" s="93"/>
      <c r="T87" s="145"/>
      <c r="U87" s="145"/>
      <c r="V87" s="146"/>
      <c r="W87" s="147"/>
    </row>
    <row r="88" spans="1:23" s="123" customFormat="1" ht="15.6" hidden="1">
      <c r="A88" s="162" t="s">
        <v>832</v>
      </c>
      <c r="B88" s="143"/>
      <c r="C88" s="143"/>
      <c r="D88" s="163"/>
      <c r="E88" s="93" t="s">
        <v>17</v>
      </c>
      <c r="F88" s="93" t="s">
        <v>14</v>
      </c>
      <c r="G88" s="96" t="s">
        <v>19</v>
      </c>
      <c r="H88" s="96" t="s">
        <v>28</v>
      </c>
      <c r="I88" s="96" t="s">
        <v>24</v>
      </c>
      <c r="J88" s="93">
        <v>4</v>
      </c>
      <c r="K88" s="93"/>
      <c r="L88" s="93"/>
      <c r="M88" s="93"/>
      <c r="N88" s="93"/>
      <c r="O88" s="93"/>
      <c r="P88" s="93" t="s">
        <v>291</v>
      </c>
      <c r="Q88" s="93" t="s">
        <v>290</v>
      </c>
      <c r="R88" s="164"/>
      <c r="S88" s="93"/>
      <c r="T88" s="145"/>
      <c r="U88" s="145"/>
      <c r="V88" s="146"/>
      <c r="W88" s="147"/>
    </row>
    <row r="89" spans="1:23" s="123" customFormat="1" ht="15.6">
      <c r="A89" s="162" t="s">
        <v>830</v>
      </c>
      <c r="B89" s="143"/>
      <c r="C89" s="143"/>
      <c r="D89" s="163"/>
      <c r="E89" s="93" t="s">
        <v>18</v>
      </c>
      <c r="F89" s="93" t="s">
        <v>15</v>
      </c>
      <c r="G89" s="96" t="s">
        <v>19</v>
      </c>
      <c r="H89" s="96" t="s">
        <v>28</v>
      </c>
      <c r="I89" s="96" t="s">
        <v>24</v>
      </c>
      <c r="J89" s="93">
        <v>2</v>
      </c>
      <c r="K89" s="93"/>
      <c r="L89" s="93"/>
      <c r="M89" s="93"/>
      <c r="N89" s="93"/>
      <c r="O89" s="93"/>
      <c r="P89" s="93" t="s">
        <v>291</v>
      </c>
      <c r="Q89" s="93" t="s">
        <v>290</v>
      </c>
      <c r="R89" s="164"/>
      <c r="S89" s="93"/>
      <c r="T89" s="145"/>
      <c r="U89" s="145"/>
      <c r="V89" s="146"/>
      <c r="W89" s="147"/>
    </row>
    <row r="90" spans="1:23" s="123" customFormat="1" ht="15.6" hidden="1">
      <c r="A90" s="162" t="s">
        <v>829</v>
      </c>
      <c r="B90" s="143"/>
      <c r="C90" s="143"/>
      <c r="D90" s="163"/>
      <c r="E90" s="93" t="s">
        <v>17</v>
      </c>
      <c r="F90" s="93" t="s">
        <v>14</v>
      </c>
      <c r="G90" s="96" t="s">
        <v>19</v>
      </c>
      <c r="H90" s="96" t="s">
        <v>28</v>
      </c>
      <c r="I90" s="96" t="s">
        <v>24</v>
      </c>
      <c r="J90" s="93">
        <v>4</v>
      </c>
      <c r="K90" s="93"/>
      <c r="L90" s="93"/>
      <c r="M90" s="93"/>
      <c r="N90" s="93"/>
      <c r="O90" s="93"/>
      <c r="P90" s="93" t="s">
        <v>291</v>
      </c>
      <c r="Q90" s="93" t="s">
        <v>290</v>
      </c>
      <c r="R90" s="164"/>
      <c r="S90" s="93"/>
      <c r="T90" s="145"/>
      <c r="U90" s="145"/>
      <c r="V90" s="146"/>
      <c r="W90" s="147"/>
    </row>
    <row r="91" spans="1:23" s="123" customFormat="1" ht="15.6" hidden="1">
      <c r="A91" s="162" t="s">
        <v>824</v>
      </c>
      <c r="B91" s="143"/>
      <c r="C91" s="143"/>
      <c r="D91" s="163"/>
      <c r="E91" s="93" t="s">
        <v>17</v>
      </c>
      <c r="F91" s="93" t="s">
        <v>15</v>
      </c>
      <c r="G91" s="96" t="s">
        <v>19</v>
      </c>
      <c r="H91" s="96" t="s">
        <v>28</v>
      </c>
      <c r="I91" s="96" t="s">
        <v>24</v>
      </c>
      <c r="J91" s="93">
        <v>4</v>
      </c>
      <c r="K91" s="93"/>
      <c r="L91" s="93"/>
      <c r="M91" s="93"/>
      <c r="N91" s="93"/>
      <c r="O91" s="93"/>
      <c r="P91" s="93" t="s">
        <v>291</v>
      </c>
      <c r="Q91" s="93" t="s">
        <v>290</v>
      </c>
      <c r="R91" s="164"/>
      <c r="S91" s="93"/>
      <c r="T91" s="145"/>
      <c r="U91" s="145"/>
      <c r="V91" s="146"/>
      <c r="W91" s="147"/>
    </row>
    <row r="92" spans="1:23" s="123" customFormat="1" ht="15.6" hidden="1">
      <c r="A92" s="162" t="s">
        <v>823</v>
      </c>
      <c r="B92" s="143"/>
      <c r="C92" s="143"/>
      <c r="D92" s="163"/>
      <c r="E92" s="93" t="s">
        <v>18</v>
      </c>
      <c r="F92" s="93" t="s">
        <v>15</v>
      </c>
      <c r="G92" s="96" t="s">
        <v>19</v>
      </c>
      <c r="H92" s="96" t="s">
        <v>28</v>
      </c>
      <c r="I92" s="96" t="s">
        <v>24</v>
      </c>
      <c r="J92" s="93">
        <v>4</v>
      </c>
      <c r="K92" s="93"/>
      <c r="L92" s="93"/>
      <c r="M92" s="93"/>
      <c r="N92" s="93"/>
      <c r="O92" s="93"/>
      <c r="P92" s="93" t="s">
        <v>291</v>
      </c>
      <c r="Q92" s="93" t="s">
        <v>290</v>
      </c>
      <c r="R92" s="164"/>
      <c r="S92" s="93"/>
      <c r="T92" s="145"/>
      <c r="U92" s="145"/>
      <c r="V92" s="146"/>
      <c r="W92" s="147"/>
    </row>
    <row r="93" spans="1:23" s="123" customFormat="1" ht="15.6" hidden="1">
      <c r="A93" s="162" t="s">
        <v>822</v>
      </c>
      <c r="B93" s="143"/>
      <c r="C93" s="143"/>
      <c r="D93" s="163"/>
      <c r="E93" s="93" t="s">
        <v>17</v>
      </c>
      <c r="F93" s="93" t="s">
        <v>14</v>
      </c>
      <c r="G93" s="96" t="s">
        <v>19</v>
      </c>
      <c r="H93" s="96" t="s">
        <v>28</v>
      </c>
      <c r="I93" s="96" t="s">
        <v>24</v>
      </c>
      <c r="J93" s="93">
        <v>4</v>
      </c>
      <c r="K93" s="93"/>
      <c r="L93" s="93"/>
      <c r="M93" s="93"/>
      <c r="N93" s="93"/>
      <c r="O93" s="93"/>
      <c r="P93" s="93" t="s">
        <v>291</v>
      </c>
      <c r="Q93" s="93" t="s">
        <v>290</v>
      </c>
      <c r="R93" s="164"/>
      <c r="S93" s="93"/>
      <c r="T93" s="145"/>
      <c r="U93" s="145"/>
      <c r="V93" s="146"/>
      <c r="W93" s="147"/>
    </row>
    <row r="94" spans="1:23" s="123" customFormat="1" ht="15.6" hidden="1">
      <c r="A94" s="162" t="s">
        <v>821</v>
      </c>
      <c r="B94" s="143"/>
      <c r="C94" s="143"/>
      <c r="D94" s="163"/>
      <c r="E94" s="93" t="s">
        <v>18</v>
      </c>
      <c r="F94" s="93" t="s">
        <v>15</v>
      </c>
      <c r="G94" s="96" t="s">
        <v>19</v>
      </c>
      <c r="H94" s="96" t="s">
        <v>28</v>
      </c>
      <c r="I94" s="96" t="s">
        <v>24</v>
      </c>
      <c r="J94" s="93">
        <v>4</v>
      </c>
      <c r="K94" s="93"/>
      <c r="L94" s="93"/>
      <c r="M94" s="93"/>
      <c r="N94" s="93"/>
      <c r="O94" s="93"/>
      <c r="P94" s="93" t="s">
        <v>291</v>
      </c>
      <c r="Q94" s="93" t="s">
        <v>290</v>
      </c>
      <c r="R94" s="164"/>
      <c r="S94" s="93"/>
      <c r="T94" s="145"/>
      <c r="U94" s="145"/>
      <c r="V94" s="146"/>
      <c r="W94" s="147"/>
    </row>
    <row r="95" spans="1:23" s="123" customFormat="1" ht="15.6" hidden="1">
      <c r="A95" s="162" t="s">
        <v>820</v>
      </c>
      <c r="B95" s="143"/>
      <c r="C95" s="143"/>
      <c r="D95" s="163"/>
      <c r="E95" s="93" t="s">
        <v>17</v>
      </c>
      <c r="F95" s="93" t="s">
        <v>14</v>
      </c>
      <c r="G95" s="96" t="s">
        <v>19</v>
      </c>
      <c r="H95" s="96" t="s">
        <v>28</v>
      </c>
      <c r="I95" s="96" t="s">
        <v>24</v>
      </c>
      <c r="J95" s="93">
        <v>4</v>
      </c>
      <c r="K95" s="93"/>
      <c r="L95" s="93"/>
      <c r="M95" s="93"/>
      <c r="N95" s="93"/>
      <c r="O95" s="93"/>
      <c r="P95" s="93" t="s">
        <v>291</v>
      </c>
      <c r="Q95" s="93" t="s">
        <v>290</v>
      </c>
      <c r="R95" s="164"/>
      <c r="S95" s="93"/>
      <c r="T95" s="145"/>
      <c r="U95" s="145"/>
      <c r="V95" s="146"/>
      <c r="W95" s="147"/>
    </row>
    <row r="96" spans="1:23" s="123" customFormat="1" ht="27.6" hidden="1">
      <c r="A96" s="162" t="s">
        <v>819</v>
      </c>
      <c r="B96" s="143"/>
      <c r="C96" s="143"/>
      <c r="D96" s="163"/>
      <c r="E96" s="93" t="s">
        <v>17</v>
      </c>
      <c r="F96" s="93" t="s">
        <v>15</v>
      </c>
      <c r="G96" s="96" t="s">
        <v>19</v>
      </c>
      <c r="H96" s="96" t="s">
        <v>28</v>
      </c>
      <c r="I96" s="96" t="s">
        <v>24</v>
      </c>
      <c r="J96" s="93">
        <v>4</v>
      </c>
      <c r="K96" s="93"/>
      <c r="L96" s="93"/>
      <c r="M96" s="93"/>
      <c r="N96" s="93"/>
      <c r="O96" s="93"/>
      <c r="P96" s="93" t="s">
        <v>291</v>
      </c>
      <c r="Q96" s="93" t="s">
        <v>290</v>
      </c>
      <c r="R96" s="164" t="s">
        <v>757</v>
      </c>
      <c r="S96" s="93"/>
      <c r="T96" s="145"/>
      <c r="U96" s="145"/>
      <c r="V96" s="146"/>
      <c r="W96" s="147"/>
    </row>
    <row r="97" spans="1:23" s="123" customFormat="1" ht="82.8">
      <c r="A97" s="162" t="s">
        <v>818</v>
      </c>
      <c r="B97" s="143"/>
      <c r="C97" s="143"/>
      <c r="D97" s="163"/>
      <c r="E97" s="93" t="s">
        <v>17</v>
      </c>
      <c r="F97" s="93" t="s">
        <v>14</v>
      </c>
      <c r="G97" s="96" t="s">
        <v>19</v>
      </c>
      <c r="H97" s="96" t="s">
        <v>28</v>
      </c>
      <c r="I97" s="96" t="s">
        <v>24</v>
      </c>
      <c r="J97" s="93">
        <v>3</v>
      </c>
      <c r="K97" s="93" t="s">
        <v>34</v>
      </c>
      <c r="L97" s="93"/>
      <c r="M97" s="93"/>
      <c r="N97" s="93"/>
      <c r="O97" s="93"/>
      <c r="P97" s="93" t="s">
        <v>291</v>
      </c>
      <c r="Q97" s="93" t="s">
        <v>290</v>
      </c>
      <c r="R97" s="164" t="s">
        <v>758</v>
      </c>
      <c r="S97" s="93"/>
      <c r="T97" s="145"/>
      <c r="U97" s="145"/>
      <c r="V97" s="146"/>
      <c r="W97" s="147"/>
    </row>
    <row r="98" spans="1:23" s="123" customFormat="1" ht="15.6">
      <c r="A98" s="162" t="s">
        <v>955</v>
      </c>
      <c r="B98" s="143"/>
      <c r="C98" s="143"/>
      <c r="D98" s="163"/>
      <c r="E98" s="93" t="s">
        <v>17</v>
      </c>
      <c r="F98" s="93" t="s">
        <v>15</v>
      </c>
      <c r="G98" s="96" t="s">
        <v>19</v>
      </c>
      <c r="H98" s="96" t="s">
        <v>28</v>
      </c>
      <c r="I98" s="96" t="s">
        <v>24</v>
      </c>
      <c r="J98" s="93">
        <v>3</v>
      </c>
      <c r="K98" s="93"/>
      <c r="L98" s="93"/>
      <c r="M98" s="93"/>
      <c r="N98" s="93"/>
      <c r="O98" s="93"/>
      <c r="P98" s="93" t="s">
        <v>291</v>
      </c>
      <c r="Q98" s="93" t="s">
        <v>290</v>
      </c>
      <c r="R98" s="164"/>
      <c r="S98" s="93"/>
      <c r="T98" s="145"/>
      <c r="U98" s="145"/>
      <c r="V98" s="146"/>
      <c r="W98" s="147"/>
    </row>
    <row r="99" spans="1:23" s="123" customFormat="1" ht="15.6" hidden="1">
      <c r="A99" s="162" t="s">
        <v>954</v>
      </c>
      <c r="B99" s="143"/>
      <c r="C99" s="143"/>
      <c r="D99" s="163"/>
      <c r="E99" s="93" t="s">
        <v>18</v>
      </c>
      <c r="F99" s="93" t="s">
        <v>15</v>
      </c>
      <c r="G99" s="96" t="s">
        <v>19</v>
      </c>
      <c r="H99" s="96" t="s">
        <v>28</v>
      </c>
      <c r="I99" s="96" t="s">
        <v>51</v>
      </c>
      <c r="J99" s="93">
        <v>4</v>
      </c>
      <c r="K99" s="93"/>
      <c r="L99" s="93"/>
      <c r="M99" s="93"/>
      <c r="N99" s="93"/>
      <c r="O99" s="93"/>
      <c r="P99" s="93" t="s">
        <v>291</v>
      </c>
      <c r="Q99" s="93" t="s">
        <v>290</v>
      </c>
      <c r="R99" s="164"/>
      <c r="S99" s="93"/>
      <c r="T99" s="145"/>
      <c r="U99" s="145"/>
      <c r="V99" s="146"/>
      <c r="W99" s="147"/>
    </row>
    <row r="100" spans="1:23" s="123" customFormat="1" ht="15.6" hidden="1">
      <c r="A100" s="162" t="s">
        <v>953</v>
      </c>
      <c r="B100" s="143"/>
      <c r="C100" s="143"/>
      <c r="D100" s="163"/>
      <c r="E100" s="93" t="s">
        <v>17</v>
      </c>
      <c r="F100" s="93" t="s">
        <v>14</v>
      </c>
      <c r="G100" s="96" t="s">
        <v>19</v>
      </c>
      <c r="H100" s="96" t="s">
        <v>28</v>
      </c>
      <c r="I100" s="96" t="s">
        <v>24</v>
      </c>
      <c r="J100" s="93">
        <v>4</v>
      </c>
      <c r="K100" s="93"/>
      <c r="L100" s="93"/>
      <c r="M100" s="93"/>
      <c r="N100" s="93"/>
      <c r="O100" s="93"/>
      <c r="P100" s="93" t="s">
        <v>291</v>
      </c>
      <c r="Q100" s="93" t="s">
        <v>290</v>
      </c>
      <c r="R100" s="164"/>
      <c r="S100" s="93"/>
      <c r="T100" s="145"/>
      <c r="U100" s="145"/>
      <c r="V100" s="146"/>
      <c r="W100" s="147"/>
    </row>
    <row r="101" spans="1:23" s="123" customFormat="1" ht="15.6" hidden="1">
      <c r="A101" s="162" t="s">
        <v>952</v>
      </c>
      <c r="B101" s="143"/>
      <c r="C101" s="143"/>
      <c r="D101" s="163"/>
      <c r="E101" s="93" t="s">
        <v>17</v>
      </c>
      <c r="F101" s="93" t="s">
        <v>14</v>
      </c>
      <c r="G101" s="96" t="s">
        <v>19</v>
      </c>
      <c r="H101" s="96" t="s">
        <v>28</v>
      </c>
      <c r="I101" s="96" t="s">
        <v>24</v>
      </c>
      <c r="J101" s="93">
        <v>4</v>
      </c>
      <c r="K101" s="93"/>
      <c r="L101" s="93"/>
      <c r="M101" s="93"/>
      <c r="N101" s="93"/>
      <c r="O101" s="93"/>
      <c r="P101" s="93" t="s">
        <v>291</v>
      </c>
      <c r="Q101" s="93" t="s">
        <v>290</v>
      </c>
      <c r="R101" s="164"/>
      <c r="S101" s="93"/>
      <c r="T101" s="145"/>
      <c r="U101" s="145"/>
      <c r="V101" s="146"/>
      <c r="W101" s="147"/>
    </row>
    <row r="102" spans="1:23" s="123" customFormat="1" ht="15.6" hidden="1">
      <c r="A102" s="162" t="s">
        <v>996</v>
      </c>
      <c r="B102" s="143"/>
      <c r="C102" s="143"/>
      <c r="D102" s="163"/>
      <c r="E102" s="93" t="s">
        <v>17</v>
      </c>
      <c r="F102" s="93" t="s">
        <v>15</v>
      </c>
      <c r="G102" s="96" t="s">
        <v>19</v>
      </c>
      <c r="H102" s="96" t="s">
        <v>28</v>
      </c>
      <c r="I102" s="96" t="s">
        <v>24</v>
      </c>
      <c r="J102" s="93">
        <v>4</v>
      </c>
      <c r="K102" s="93"/>
      <c r="L102" s="93"/>
      <c r="M102" s="93"/>
      <c r="N102" s="93"/>
      <c r="O102" s="93"/>
      <c r="P102" s="93" t="s">
        <v>291</v>
      </c>
      <c r="Q102" s="93" t="s">
        <v>290</v>
      </c>
      <c r="R102" s="164"/>
      <c r="S102" s="93"/>
      <c r="T102" s="145"/>
      <c r="U102" s="145"/>
      <c r="V102" s="146"/>
      <c r="W102" s="147"/>
    </row>
    <row r="103" spans="1:23" s="123" customFormat="1" ht="15.6" hidden="1">
      <c r="A103" s="162" t="s">
        <v>951</v>
      </c>
      <c r="B103" s="143"/>
      <c r="C103" s="143"/>
      <c r="D103" s="163"/>
      <c r="E103" s="93" t="s">
        <v>17</v>
      </c>
      <c r="F103" s="93" t="s">
        <v>14</v>
      </c>
      <c r="G103" s="96" t="s">
        <v>19</v>
      </c>
      <c r="H103" s="96" t="s">
        <v>28</v>
      </c>
      <c r="I103" s="96" t="s">
        <v>24</v>
      </c>
      <c r="J103" s="93">
        <v>4</v>
      </c>
      <c r="K103" s="93"/>
      <c r="L103" s="93"/>
      <c r="M103" s="93"/>
      <c r="N103" s="93"/>
      <c r="O103" s="93"/>
      <c r="P103" s="93" t="s">
        <v>291</v>
      </c>
      <c r="Q103" s="93" t="s">
        <v>290</v>
      </c>
      <c r="R103" s="164"/>
      <c r="S103" s="93"/>
      <c r="T103" s="145"/>
      <c r="U103" s="145"/>
      <c r="V103" s="146"/>
      <c r="W103" s="147"/>
    </row>
    <row r="104" spans="1:23" s="123" customFormat="1" ht="15.6" hidden="1">
      <c r="A104" s="162" t="s">
        <v>950</v>
      </c>
      <c r="B104" s="143"/>
      <c r="C104" s="143"/>
      <c r="D104" s="163"/>
      <c r="E104" s="93" t="s">
        <v>17</v>
      </c>
      <c r="F104" s="93" t="s">
        <v>15</v>
      </c>
      <c r="G104" s="96" t="s">
        <v>19</v>
      </c>
      <c r="H104" s="96" t="s">
        <v>28</v>
      </c>
      <c r="I104" s="96" t="s">
        <v>24</v>
      </c>
      <c r="J104" s="93">
        <v>4</v>
      </c>
      <c r="K104" s="93"/>
      <c r="L104" s="93"/>
      <c r="M104" s="93"/>
      <c r="N104" s="93"/>
      <c r="O104" s="93"/>
      <c r="P104" s="93" t="s">
        <v>291</v>
      </c>
      <c r="Q104" s="93" t="s">
        <v>290</v>
      </c>
      <c r="R104" s="164"/>
      <c r="S104" s="93"/>
      <c r="T104" s="145"/>
      <c r="U104" s="145"/>
      <c r="V104" s="146"/>
      <c r="W104" s="147"/>
    </row>
    <row r="105" spans="1:23" s="123" customFormat="1" ht="55.2" hidden="1">
      <c r="A105" s="162" t="s">
        <v>949</v>
      </c>
      <c r="B105" s="143"/>
      <c r="C105" s="143"/>
      <c r="D105" s="163"/>
      <c r="E105" s="93" t="s">
        <v>18</v>
      </c>
      <c r="F105" s="93" t="s">
        <v>15</v>
      </c>
      <c r="G105" s="96" t="s">
        <v>19</v>
      </c>
      <c r="H105" s="96" t="s">
        <v>29</v>
      </c>
      <c r="I105" s="96" t="s">
        <v>30</v>
      </c>
      <c r="J105" s="93">
        <v>4</v>
      </c>
      <c r="K105" s="93"/>
      <c r="L105" s="93"/>
      <c r="M105" s="93"/>
      <c r="N105" s="93"/>
      <c r="O105" s="93"/>
      <c r="P105" s="93" t="s">
        <v>291</v>
      </c>
      <c r="Q105" s="93" t="s">
        <v>290</v>
      </c>
      <c r="R105" s="279" t="s">
        <v>759</v>
      </c>
      <c r="S105" s="93"/>
      <c r="T105" s="145"/>
      <c r="U105" s="145"/>
      <c r="V105" s="146" t="s">
        <v>762</v>
      </c>
      <c r="W105" s="147" t="s">
        <v>760</v>
      </c>
    </row>
    <row r="106" spans="1:23" s="123" customFormat="1" ht="15.6" hidden="1">
      <c r="A106" s="162" t="s">
        <v>948</v>
      </c>
      <c r="B106" s="143"/>
      <c r="C106" s="143"/>
      <c r="D106" s="163"/>
      <c r="E106" s="93" t="s">
        <v>18</v>
      </c>
      <c r="F106" s="93" t="s">
        <v>15</v>
      </c>
      <c r="G106" s="96" t="s">
        <v>57</v>
      </c>
      <c r="H106" s="96" t="s">
        <v>28</v>
      </c>
      <c r="I106" s="96" t="s">
        <v>24</v>
      </c>
      <c r="J106" s="93">
        <v>4</v>
      </c>
      <c r="K106" s="93"/>
      <c r="L106" s="93"/>
      <c r="M106" s="93"/>
      <c r="N106" s="93"/>
      <c r="O106" s="93"/>
      <c r="P106" s="93" t="s">
        <v>291</v>
      </c>
      <c r="Q106" s="93" t="s">
        <v>290</v>
      </c>
      <c r="R106" s="164"/>
      <c r="S106" s="93"/>
      <c r="T106" s="145"/>
      <c r="U106" s="145"/>
      <c r="V106" s="146"/>
      <c r="W106" s="147"/>
    </row>
    <row r="107" spans="1:23" s="123" customFormat="1" ht="15.6" hidden="1">
      <c r="A107" s="162" t="s">
        <v>946</v>
      </c>
      <c r="B107" s="143"/>
      <c r="C107" s="143"/>
      <c r="D107" s="163"/>
      <c r="E107" s="93" t="s">
        <v>17</v>
      </c>
      <c r="F107" s="93" t="s">
        <v>14</v>
      </c>
      <c r="G107" s="96" t="s">
        <v>19</v>
      </c>
      <c r="H107" s="96" t="s">
        <v>28</v>
      </c>
      <c r="I107" s="96" t="s">
        <v>24</v>
      </c>
      <c r="J107" s="93">
        <v>4</v>
      </c>
      <c r="K107" s="93"/>
      <c r="L107" s="93"/>
      <c r="M107" s="93"/>
      <c r="N107" s="93"/>
      <c r="O107" s="93"/>
      <c r="P107" s="93" t="s">
        <v>291</v>
      </c>
      <c r="Q107" s="93" t="s">
        <v>290</v>
      </c>
      <c r="R107" s="164"/>
      <c r="S107" s="93"/>
      <c r="T107" s="145"/>
      <c r="U107" s="145"/>
      <c r="V107" s="146"/>
      <c r="W107" s="147"/>
    </row>
    <row r="108" spans="1:23" s="123" customFormat="1" ht="15.6" hidden="1">
      <c r="A108" s="162" t="s">
        <v>945</v>
      </c>
      <c r="B108" s="143"/>
      <c r="C108" s="143"/>
      <c r="D108" s="163"/>
      <c r="E108" s="93" t="s">
        <v>18</v>
      </c>
      <c r="F108" s="93" t="s">
        <v>14</v>
      </c>
      <c r="G108" s="96" t="s">
        <v>56</v>
      </c>
      <c r="H108" s="96" t="s">
        <v>29</v>
      </c>
      <c r="I108" s="96" t="s">
        <v>30</v>
      </c>
      <c r="J108" s="93">
        <v>4</v>
      </c>
      <c r="K108" s="93"/>
      <c r="L108" s="93"/>
      <c r="M108" s="93"/>
      <c r="N108" s="93"/>
      <c r="O108" s="93"/>
      <c r="P108" s="93" t="s">
        <v>291</v>
      </c>
      <c r="Q108" s="93" t="s">
        <v>290</v>
      </c>
      <c r="R108" s="164"/>
      <c r="S108" s="93"/>
      <c r="T108" s="145"/>
      <c r="U108" s="145"/>
      <c r="V108" s="146" t="s">
        <v>762</v>
      </c>
      <c r="W108" s="147" t="s">
        <v>761</v>
      </c>
    </row>
    <row r="109" spans="1:23" s="123" customFormat="1" ht="15.6">
      <c r="A109" s="162" t="s">
        <v>944</v>
      </c>
      <c r="B109" s="143"/>
      <c r="C109" s="143"/>
      <c r="D109" s="163"/>
      <c r="E109" s="93" t="s">
        <v>17</v>
      </c>
      <c r="F109" s="93" t="s">
        <v>14</v>
      </c>
      <c r="G109" s="96" t="s">
        <v>19</v>
      </c>
      <c r="H109" s="96" t="s">
        <v>28</v>
      </c>
      <c r="I109" s="96" t="s">
        <v>24</v>
      </c>
      <c r="J109" s="93">
        <v>3</v>
      </c>
      <c r="K109" s="93"/>
      <c r="L109" s="93"/>
      <c r="M109" s="93"/>
      <c r="N109" s="93"/>
      <c r="O109" s="93"/>
      <c r="P109" s="93" t="s">
        <v>291</v>
      </c>
      <c r="Q109" s="93" t="s">
        <v>290</v>
      </c>
      <c r="R109" s="164"/>
      <c r="S109" s="93"/>
      <c r="T109" s="145"/>
      <c r="U109" s="145"/>
      <c r="V109" s="146"/>
      <c r="W109" s="147"/>
    </row>
    <row r="110" spans="1:23" s="123" customFormat="1" ht="15.6">
      <c r="A110" s="162" t="s">
        <v>943</v>
      </c>
      <c r="B110" s="143"/>
      <c r="C110" s="143"/>
      <c r="D110" s="163"/>
      <c r="E110" s="93" t="s">
        <v>17</v>
      </c>
      <c r="F110" s="93" t="s">
        <v>15</v>
      </c>
      <c r="G110" s="96" t="s">
        <v>19</v>
      </c>
      <c r="H110" s="96" t="s">
        <v>28</v>
      </c>
      <c r="I110" s="96" t="s">
        <v>24</v>
      </c>
      <c r="J110" s="93">
        <v>3</v>
      </c>
      <c r="K110" s="93"/>
      <c r="L110" s="93"/>
      <c r="M110" s="93"/>
      <c r="N110" s="93"/>
      <c r="O110" s="93"/>
      <c r="P110" s="93" t="s">
        <v>291</v>
      </c>
      <c r="Q110" s="93" t="s">
        <v>290</v>
      </c>
      <c r="R110" s="164"/>
      <c r="S110" s="93"/>
      <c r="T110" s="145"/>
      <c r="U110" s="145"/>
      <c r="V110" s="146"/>
      <c r="W110" s="147"/>
    </row>
    <row r="111" spans="1:23" s="123" customFormat="1" ht="15.6" hidden="1">
      <c r="A111" s="162" t="s">
        <v>942</v>
      </c>
      <c r="B111" s="143"/>
      <c r="C111" s="143"/>
      <c r="D111" s="163"/>
      <c r="E111" s="93" t="s">
        <v>17</v>
      </c>
      <c r="F111" s="93" t="s">
        <v>14</v>
      </c>
      <c r="G111" s="96" t="s">
        <v>19</v>
      </c>
      <c r="H111" s="96" t="s">
        <v>28</v>
      </c>
      <c r="I111" s="96" t="s">
        <v>24</v>
      </c>
      <c r="J111" s="93">
        <v>4</v>
      </c>
      <c r="K111" s="93"/>
      <c r="L111" s="93"/>
      <c r="M111" s="93"/>
      <c r="N111" s="93"/>
      <c r="O111" s="93"/>
      <c r="P111" s="93" t="s">
        <v>291</v>
      </c>
      <c r="Q111" s="93" t="s">
        <v>290</v>
      </c>
      <c r="R111" s="164"/>
      <c r="S111" s="93"/>
      <c r="T111" s="145"/>
      <c r="U111" s="145"/>
      <c r="V111" s="146"/>
      <c r="W111" s="147"/>
    </row>
    <row r="112" spans="1:23" s="119" customFormat="1" ht="15.6" hidden="1">
      <c r="A112" s="162" t="s">
        <v>941</v>
      </c>
      <c r="B112" s="236"/>
      <c r="C112" s="236"/>
      <c r="D112" s="286"/>
      <c r="E112" s="199" t="s">
        <v>18</v>
      </c>
      <c r="F112" s="199" t="s">
        <v>15</v>
      </c>
      <c r="G112" s="96" t="s">
        <v>19</v>
      </c>
      <c r="H112" s="96"/>
      <c r="I112" s="200" t="s">
        <v>51</v>
      </c>
      <c r="J112" s="199"/>
      <c r="K112" s="199"/>
      <c r="L112" s="199"/>
      <c r="M112" s="199"/>
      <c r="N112" s="199"/>
      <c r="O112" s="288" t="s">
        <v>28</v>
      </c>
      <c r="P112" s="93" t="s">
        <v>291</v>
      </c>
      <c r="Q112" s="93" t="s">
        <v>290</v>
      </c>
      <c r="R112" s="237"/>
      <c r="S112" s="199"/>
      <c r="T112" s="238"/>
      <c r="U112" s="238"/>
      <c r="V112" s="239"/>
      <c r="W112" s="240"/>
    </row>
    <row r="113" spans="1:23" s="119" customFormat="1" ht="15.6">
      <c r="A113" s="162" t="s">
        <v>940</v>
      </c>
      <c r="B113" s="143"/>
      <c r="C113" s="143"/>
      <c r="D113" s="163"/>
      <c r="E113" s="93" t="s">
        <v>18</v>
      </c>
      <c r="F113" s="93" t="s">
        <v>14</v>
      </c>
      <c r="G113" s="96" t="s">
        <v>19</v>
      </c>
      <c r="H113" s="96" t="s">
        <v>28</v>
      </c>
      <c r="I113" s="96" t="s">
        <v>24</v>
      </c>
      <c r="J113" s="93">
        <v>3</v>
      </c>
      <c r="K113" s="93"/>
      <c r="L113" s="93"/>
      <c r="M113" s="93"/>
      <c r="N113" s="93"/>
      <c r="O113" s="93"/>
      <c r="P113" s="93" t="s">
        <v>291</v>
      </c>
      <c r="Q113" s="93" t="s">
        <v>290</v>
      </c>
      <c r="R113" s="164"/>
      <c r="S113" s="93"/>
      <c r="T113" s="145"/>
      <c r="U113" s="145"/>
      <c r="V113" s="146"/>
      <c r="W113" s="147"/>
    </row>
    <row r="114" spans="1:23" s="119" customFormat="1" ht="15.6">
      <c r="A114" s="162" t="s">
        <v>939</v>
      </c>
      <c r="B114" s="143"/>
      <c r="C114" s="143"/>
      <c r="D114" s="163"/>
      <c r="E114" s="93" t="s">
        <v>18</v>
      </c>
      <c r="F114" s="93" t="s">
        <v>15</v>
      </c>
      <c r="G114" s="96" t="s">
        <v>19</v>
      </c>
      <c r="H114" s="96" t="s">
        <v>28</v>
      </c>
      <c r="I114" s="96" t="s">
        <v>24</v>
      </c>
      <c r="J114" s="93">
        <v>3</v>
      </c>
      <c r="K114" s="93"/>
      <c r="L114" s="93"/>
      <c r="M114" s="93"/>
      <c r="N114" s="93"/>
      <c r="O114" s="93"/>
      <c r="P114" s="93" t="s">
        <v>291</v>
      </c>
      <c r="Q114" s="93" t="s">
        <v>290</v>
      </c>
      <c r="R114" s="164"/>
      <c r="S114" s="93"/>
      <c r="T114" s="145"/>
      <c r="U114" s="145"/>
      <c r="V114" s="146"/>
      <c r="W114" s="147"/>
    </row>
    <row r="115" spans="1:23" s="119" customFormat="1" ht="15.6">
      <c r="A115" s="162" t="s">
        <v>937</v>
      </c>
      <c r="B115" s="143"/>
      <c r="C115" s="143"/>
      <c r="D115" s="163"/>
      <c r="E115" s="93" t="s">
        <v>18</v>
      </c>
      <c r="F115" s="93" t="s">
        <v>14</v>
      </c>
      <c r="G115" s="96" t="s">
        <v>19</v>
      </c>
      <c r="H115" s="96" t="s">
        <v>28</v>
      </c>
      <c r="I115" s="96" t="s">
        <v>24</v>
      </c>
      <c r="J115" s="93">
        <v>3</v>
      </c>
      <c r="K115" s="93"/>
      <c r="L115" s="93"/>
      <c r="M115" s="93"/>
      <c r="N115" s="93"/>
      <c r="O115" s="93"/>
      <c r="P115" s="93" t="s">
        <v>291</v>
      </c>
      <c r="Q115" s="93" t="s">
        <v>290</v>
      </c>
      <c r="R115" s="164"/>
      <c r="S115" s="93"/>
      <c r="T115" s="145"/>
      <c r="U115" s="145"/>
      <c r="V115" s="146"/>
      <c r="W115" s="147"/>
    </row>
    <row r="116" spans="1:23" s="119" customFormat="1" ht="15.6">
      <c r="A116" s="162" t="s">
        <v>935</v>
      </c>
      <c r="B116" s="143"/>
      <c r="C116" s="143"/>
      <c r="D116" s="163"/>
      <c r="E116" s="93" t="s">
        <v>18</v>
      </c>
      <c r="F116" s="93" t="s">
        <v>15</v>
      </c>
      <c r="G116" s="96" t="s">
        <v>19</v>
      </c>
      <c r="H116" s="96" t="s">
        <v>28</v>
      </c>
      <c r="I116" s="96" t="s">
        <v>24</v>
      </c>
      <c r="J116" s="93">
        <v>3</v>
      </c>
      <c r="K116" s="93"/>
      <c r="L116" s="93"/>
      <c r="M116" s="93"/>
      <c r="N116" s="93"/>
      <c r="O116" s="93"/>
      <c r="P116" s="93" t="s">
        <v>291</v>
      </c>
      <c r="Q116" s="93" t="s">
        <v>290</v>
      </c>
      <c r="R116" s="164"/>
      <c r="S116" s="93"/>
      <c r="T116" s="145"/>
      <c r="U116" s="145"/>
      <c r="V116" s="146"/>
      <c r="W116" s="147"/>
    </row>
    <row r="117" spans="1:23" s="119" customFormat="1" ht="15.6">
      <c r="A117" s="162" t="s">
        <v>930</v>
      </c>
      <c r="B117" s="143"/>
      <c r="C117" s="143"/>
      <c r="D117" s="163"/>
      <c r="E117" s="93" t="s">
        <v>17</v>
      </c>
      <c r="F117" s="93" t="s">
        <v>14</v>
      </c>
      <c r="G117" s="96" t="s">
        <v>19</v>
      </c>
      <c r="H117" s="96" t="s">
        <v>28</v>
      </c>
      <c r="I117" s="96" t="s">
        <v>24</v>
      </c>
      <c r="J117" s="93">
        <v>3</v>
      </c>
      <c r="K117" s="93"/>
      <c r="L117" s="93"/>
      <c r="M117" s="93"/>
      <c r="N117" s="93"/>
      <c r="O117" s="93"/>
      <c r="P117" s="93" t="s">
        <v>291</v>
      </c>
      <c r="Q117" s="93" t="s">
        <v>290</v>
      </c>
      <c r="R117" s="164"/>
      <c r="S117" s="93"/>
      <c r="T117" s="145"/>
      <c r="U117" s="145"/>
      <c r="V117" s="146"/>
      <c r="W117" s="147"/>
    </row>
    <row r="118" spans="1:23" s="119" customFormat="1" ht="15.6">
      <c r="A118" s="162" t="s">
        <v>929</v>
      </c>
      <c r="B118" s="143"/>
      <c r="C118" s="143"/>
      <c r="D118" s="163"/>
      <c r="E118" s="93" t="s">
        <v>18</v>
      </c>
      <c r="F118" s="93" t="s">
        <v>15</v>
      </c>
      <c r="G118" s="96" t="s">
        <v>19</v>
      </c>
      <c r="H118" s="96" t="s">
        <v>28</v>
      </c>
      <c r="I118" s="96" t="s">
        <v>24</v>
      </c>
      <c r="J118" s="93">
        <v>3</v>
      </c>
      <c r="K118" s="93"/>
      <c r="L118" s="93"/>
      <c r="M118" s="93"/>
      <c r="N118" s="93"/>
      <c r="O118" s="93"/>
      <c r="P118" s="93" t="s">
        <v>291</v>
      </c>
      <c r="Q118" s="93" t="s">
        <v>290</v>
      </c>
      <c r="R118" s="164"/>
      <c r="S118" s="93"/>
      <c r="T118" s="145"/>
      <c r="U118" s="145"/>
      <c r="V118" s="146"/>
      <c r="W118" s="147"/>
    </row>
    <row r="119" spans="1:23" s="119" customFormat="1" ht="15.6">
      <c r="A119" s="162" t="s">
        <v>928</v>
      </c>
      <c r="B119" s="143"/>
      <c r="C119" s="143"/>
      <c r="D119" s="163"/>
      <c r="E119" s="93" t="s">
        <v>17</v>
      </c>
      <c r="F119" s="93" t="s">
        <v>14</v>
      </c>
      <c r="G119" s="96" t="s">
        <v>19</v>
      </c>
      <c r="H119" s="96" t="s">
        <v>28</v>
      </c>
      <c r="I119" s="96" t="s">
        <v>24</v>
      </c>
      <c r="J119" s="93">
        <v>3</v>
      </c>
      <c r="K119" s="93"/>
      <c r="L119" s="93"/>
      <c r="M119" s="93"/>
      <c r="N119" s="93"/>
      <c r="O119" s="93"/>
      <c r="P119" s="93" t="s">
        <v>291</v>
      </c>
      <c r="Q119" s="93" t="s">
        <v>290</v>
      </c>
      <c r="R119" s="164"/>
      <c r="S119" s="93"/>
      <c r="T119" s="145"/>
      <c r="U119" s="145"/>
      <c r="V119" s="146"/>
      <c r="W119" s="147"/>
    </row>
    <row r="120" spans="1:23" s="119" customFormat="1" ht="15.6">
      <c r="A120" s="162" t="s">
        <v>927</v>
      </c>
      <c r="B120" s="143"/>
      <c r="C120" s="143"/>
      <c r="D120" s="163"/>
      <c r="E120" s="93" t="s">
        <v>17</v>
      </c>
      <c r="F120" s="93" t="s">
        <v>14</v>
      </c>
      <c r="G120" s="96" t="s">
        <v>19</v>
      </c>
      <c r="H120" s="96" t="s">
        <v>28</v>
      </c>
      <c r="I120" s="96" t="s">
        <v>49</v>
      </c>
      <c r="J120" s="93">
        <v>3</v>
      </c>
      <c r="K120" s="93"/>
      <c r="L120" s="93"/>
      <c r="M120" s="93"/>
      <c r="N120" s="93"/>
      <c r="O120" s="93"/>
      <c r="P120" s="93" t="s">
        <v>291</v>
      </c>
      <c r="Q120" s="93" t="s">
        <v>290</v>
      </c>
      <c r="R120" s="164"/>
      <c r="S120" s="93"/>
      <c r="T120" s="145"/>
      <c r="U120" s="145"/>
      <c r="V120" s="146"/>
      <c r="W120" s="147"/>
    </row>
    <row r="121" spans="1:23" s="119" customFormat="1" ht="15.6">
      <c r="A121" s="162" t="s">
        <v>926</v>
      </c>
      <c r="B121" s="143"/>
      <c r="C121" s="143"/>
      <c r="D121" s="163"/>
      <c r="E121" s="93" t="s">
        <v>18</v>
      </c>
      <c r="F121" s="93" t="s">
        <v>15</v>
      </c>
      <c r="G121" s="96" t="s">
        <v>19</v>
      </c>
      <c r="H121" s="96" t="s">
        <v>28</v>
      </c>
      <c r="I121" s="96" t="s">
        <v>49</v>
      </c>
      <c r="J121" s="93">
        <v>3</v>
      </c>
      <c r="K121" s="93"/>
      <c r="L121" s="93"/>
      <c r="M121" s="93"/>
      <c r="N121" s="93"/>
      <c r="O121" s="93"/>
      <c r="P121" s="93" t="s">
        <v>291</v>
      </c>
      <c r="Q121" s="93" t="s">
        <v>290</v>
      </c>
      <c r="R121" s="164"/>
      <c r="S121" s="93"/>
      <c r="T121" s="145"/>
      <c r="U121" s="145"/>
      <c r="V121" s="146"/>
      <c r="W121" s="147"/>
    </row>
    <row r="122" spans="1:23" s="119" customFormat="1" ht="15.6" hidden="1">
      <c r="A122" s="162" t="s">
        <v>925</v>
      </c>
      <c r="B122" s="143"/>
      <c r="C122" s="143"/>
      <c r="D122" s="163"/>
      <c r="E122" s="93" t="s">
        <v>17</v>
      </c>
      <c r="F122" s="93" t="s">
        <v>15</v>
      </c>
      <c r="G122" s="96" t="s">
        <v>20</v>
      </c>
      <c r="H122" s="96" t="s">
        <v>29</v>
      </c>
      <c r="I122" s="96" t="s">
        <v>26</v>
      </c>
      <c r="J122" s="93">
        <v>4</v>
      </c>
      <c r="K122" s="93"/>
      <c r="L122" s="93"/>
      <c r="M122" s="93"/>
      <c r="N122" s="93"/>
      <c r="O122" s="93"/>
      <c r="P122" s="93" t="s">
        <v>291</v>
      </c>
      <c r="Q122" s="93" t="s">
        <v>290</v>
      </c>
      <c r="R122" s="164"/>
      <c r="S122" s="93"/>
      <c r="T122" s="145"/>
      <c r="U122" s="145"/>
      <c r="V122" s="146"/>
      <c r="W122" s="147"/>
    </row>
    <row r="123" spans="1:23" s="119" customFormat="1" ht="15.6" hidden="1">
      <c r="A123" s="162" t="s">
        <v>924</v>
      </c>
      <c r="B123" s="143"/>
      <c r="C123" s="143"/>
      <c r="D123" s="287" t="s">
        <v>711</v>
      </c>
      <c r="E123" s="93" t="s">
        <v>18</v>
      </c>
      <c r="F123" s="93" t="s">
        <v>14</v>
      </c>
      <c r="G123" s="96" t="s">
        <v>20</v>
      </c>
      <c r="H123" s="96" t="s">
        <v>29</v>
      </c>
      <c r="I123" s="96" t="s">
        <v>26</v>
      </c>
      <c r="J123" s="93">
        <v>4</v>
      </c>
      <c r="K123" s="93"/>
      <c r="L123" s="93"/>
      <c r="M123" s="93"/>
      <c r="N123" s="93"/>
      <c r="O123" s="93"/>
      <c r="P123" s="93" t="s">
        <v>291</v>
      </c>
      <c r="Q123" s="93" t="s">
        <v>290</v>
      </c>
      <c r="R123" s="164"/>
      <c r="S123" s="93"/>
      <c r="T123" s="145"/>
      <c r="U123" s="145"/>
      <c r="V123" s="146"/>
      <c r="W123" s="147"/>
    </row>
    <row r="124" spans="1:23" ht="15.6" hidden="1">
      <c r="A124" s="162" t="s">
        <v>923</v>
      </c>
      <c r="B124" s="143"/>
      <c r="C124" s="143"/>
      <c r="D124" s="287" t="s">
        <v>711</v>
      </c>
      <c r="E124" s="93" t="s">
        <v>17</v>
      </c>
      <c r="F124" s="93" t="s">
        <v>14</v>
      </c>
      <c r="G124" s="96" t="s">
        <v>19</v>
      </c>
      <c r="H124" s="96" t="s">
        <v>29</v>
      </c>
      <c r="I124" s="96" t="s">
        <v>30</v>
      </c>
      <c r="J124" s="93">
        <v>4</v>
      </c>
      <c r="K124" s="93"/>
      <c r="L124" s="93"/>
      <c r="M124" s="93"/>
      <c r="N124" s="93"/>
      <c r="O124" s="93"/>
      <c r="P124" s="93" t="s">
        <v>291</v>
      </c>
      <c r="Q124" s="93" t="s">
        <v>290</v>
      </c>
      <c r="R124" s="164"/>
      <c r="S124" s="93"/>
      <c r="T124" s="145"/>
      <c r="U124" s="145"/>
      <c r="V124" s="146"/>
      <c r="W124" s="147" t="s">
        <v>712</v>
      </c>
    </row>
    <row r="125" spans="1:23" ht="15.6">
      <c r="A125" s="162" t="s">
        <v>922</v>
      </c>
      <c r="B125" s="143"/>
      <c r="C125" s="143"/>
      <c r="D125" s="163"/>
      <c r="E125" s="93" t="s">
        <v>17</v>
      </c>
      <c r="F125" s="93" t="s">
        <v>14</v>
      </c>
      <c r="G125" s="96" t="s">
        <v>19</v>
      </c>
      <c r="H125" s="96" t="s">
        <v>28</v>
      </c>
      <c r="I125" s="96" t="s">
        <v>49</v>
      </c>
      <c r="J125" s="93">
        <v>1</v>
      </c>
      <c r="K125" s="93"/>
      <c r="L125" s="93"/>
      <c r="M125" s="93"/>
      <c r="N125" s="93" t="s">
        <v>36</v>
      </c>
      <c r="O125" s="93"/>
      <c r="P125" s="93" t="s">
        <v>291</v>
      </c>
      <c r="Q125" s="93" t="s">
        <v>290</v>
      </c>
      <c r="R125" s="164"/>
      <c r="S125" s="93"/>
      <c r="T125" s="145"/>
      <c r="U125" s="145"/>
      <c r="V125" s="146"/>
      <c r="W125" s="147"/>
    </row>
    <row r="126" spans="1:23" ht="15.6" hidden="1">
      <c r="A126" s="162" t="s">
        <v>921</v>
      </c>
      <c r="B126" s="143"/>
      <c r="C126" s="143"/>
      <c r="D126" s="163"/>
      <c r="E126" s="93" t="s">
        <v>18</v>
      </c>
      <c r="F126" s="93" t="s">
        <v>14</v>
      </c>
      <c r="G126" s="96" t="s">
        <v>19</v>
      </c>
      <c r="H126" s="96" t="s">
        <v>28</v>
      </c>
      <c r="I126" s="96" t="s">
        <v>24</v>
      </c>
      <c r="J126" s="93">
        <v>4</v>
      </c>
      <c r="K126" s="93"/>
      <c r="L126" s="93"/>
      <c r="M126" s="93"/>
      <c r="N126" s="93"/>
      <c r="O126" s="93"/>
      <c r="P126" s="93" t="s">
        <v>286</v>
      </c>
      <c r="Q126" s="93" t="s">
        <v>290</v>
      </c>
      <c r="R126" s="164"/>
      <c r="S126" s="93"/>
      <c r="T126" s="145"/>
      <c r="U126" s="145"/>
      <c r="V126" s="146"/>
      <c r="W126" s="147"/>
    </row>
    <row r="127" spans="1:23" ht="15.6" hidden="1">
      <c r="A127" s="162" t="s">
        <v>920</v>
      </c>
      <c r="B127" s="143"/>
      <c r="C127" s="143"/>
      <c r="D127" s="163"/>
      <c r="E127" s="93" t="s">
        <v>18</v>
      </c>
      <c r="F127" s="93" t="s">
        <v>15</v>
      </c>
      <c r="G127" s="96" t="s">
        <v>19</v>
      </c>
      <c r="H127" s="96" t="s">
        <v>28</v>
      </c>
      <c r="I127" s="96" t="s">
        <v>24</v>
      </c>
      <c r="J127" s="93">
        <v>4</v>
      </c>
      <c r="K127" s="93"/>
      <c r="L127" s="93"/>
      <c r="M127" s="93"/>
      <c r="N127" s="93"/>
      <c r="O127" s="93"/>
      <c r="P127" s="93" t="s">
        <v>286</v>
      </c>
      <c r="Q127" s="93" t="s">
        <v>290</v>
      </c>
      <c r="R127" s="164"/>
      <c r="S127" s="93"/>
      <c r="T127" s="145"/>
      <c r="U127" s="145"/>
      <c r="V127" s="146"/>
      <c r="W127" s="147"/>
    </row>
    <row r="128" spans="1:23" ht="15.6" hidden="1">
      <c r="A128" s="162" t="s">
        <v>917</v>
      </c>
      <c r="B128" s="143"/>
      <c r="C128" s="143"/>
      <c r="D128" s="163"/>
      <c r="E128" s="93" t="s">
        <v>18</v>
      </c>
      <c r="F128" s="93" t="s">
        <v>14</v>
      </c>
      <c r="G128" s="96" t="s">
        <v>19</v>
      </c>
      <c r="H128" s="96" t="s">
        <v>28</v>
      </c>
      <c r="I128" s="96" t="s">
        <v>24</v>
      </c>
      <c r="J128" s="93">
        <v>4</v>
      </c>
      <c r="K128" s="93"/>
      <c r="L128" s="93"/>
      <c r="M128" s="93"/>
      <c r="N128" s="93"/>
      <c r="O128" s="93"/>
      <c r="P128" s="93" t="s">
        <v>286</v>
      </c>
      <c r="Q128" s="93" t="s">
        <v>290</v>
      </c>
      <c r="R128" s="164"/>
      <c r="S128" s="93"/>
      <c r="T128" s="145"/>
      <c r="U128" s="145"/>
      <c r="V128" s="146"/>
      <c r="W128" s="147"/>
    </row>
    <row r="129" spans="1:23" ht="15.6" hidden="1">
      <c r="A129" s="162" t="s">
        <v>916</v>
      </c>
      <c r="B129" s="143"/>
      <c r="C129" s="143"/>
      <c r="D129" s="163"/>
      <c r="E129" s="93" t="s">
        <v>18</v>
      </c>
      <c r="F129" s="93" t="s">
        <v>15</v>
      </c>
      <c r="G129" s="96" t="s">
        <v>19</v>
      </c>
      <c r="H129" s="96" t="s">
        <v>28</v>
      </c>
      <c r="I129" s="96" t="s">
        <v>24</v>
      </c>
      <c r="J129" s="93">
        <v>4</v>
      </c>
      <c r="K129" s="93"/>
      <c r="L129" s="93"/>
      <c r="M129" s="93"/>
      <c r="N129" s="93"/>
      <c r="O129" s="93"/>
      <c r="P129" s="93" t="s">
        <v>286</v>
      </c>
      <c r="Q129" s="93" t="s">
        <v>290</v>
      </c>
      <c r="R129" s="164"/>
      <c r="S129" s="93"/>
      <c r="T129" s="145"/>
      <c r="U129" s="145"/>
      <c r="V129" s="146"/>
      <c r="W129" s="147"/>
    </row>
    <row r="130" spans="1:23" ht="15.6" hidden="1">
      <c r="A130" s="162" t="s">
        <v>915</v>
      </c>
      <c r="B130" s="143"/>
      <c r="C130" s="143"/>
      <c r="D130" s="163"/>
      <c r="E130" s="93" t="s">
        <v>18</v>
      </c>
      <c r="F130" s="93" t="s">
        <v>14</v>
      </c>
      <c r="G130" s="96" t="s">
        <v>19</v>
      </c>
      <c r="H130" s="96" t="s">
        <v>28</v>
      </c>
      <c r="I130" s="96" t="s">
        <v>24</v>
      </c>
      <c r="J130" s="93">
        <v>4</v>
      </c>
      <c r="K130" s="93"/>
      <c r="L130" s="93"/>
      <c r="M130" s="93"/>
      <c r="N130" s="93"/>
      <c r="O130" s="93"/>
      <c r="P130" s="93" t="s">
        <v>286</v>
      </c>
      <c r="Q130" s="93" t="s">
        <v>290</v>
      </c>
      <c r="R130" s="164"/>
      <c r="S130" s="93"/>
      <c r="T130" s="145"/>
      <c r="U130" s="145"/>
      <c r="V130" s="146"/>
      <c r="W130" s="147"/>
    </row>
    <row r="131" spans="1:23" ht="15.6" hidden="1">
      <c r="A131" s="162" t="s">
        <v>913</v>
      </c>
      <c r="B131" s="143"/>
      <c r="C131" s="143"/>
      <c r="D131" s="163"/>
      <c r="E131" s="93" t="s">
        <v>18</v>
      </c>
      <c r="F131" s="93" t="s">
        <v>15</v>
      </c>
      <c r="G131" s="96" t="s">
        <v>19</v>
      </c>
      <c r="H131" s="96" t="s">
        <v>28</v>
      </c>
      <c r="I131" s="96" t="s">
        <v>24</v>
      </c>
      <c r="J131" s="93">
        <v>4</v>
      </c>
      <c r="K131" s="93"/>
      <c r="L131" s="93"/>
      <c r="M131" s="93"/>
      <c r="N131" s="93"/>
      <c r="O131" s="93"/>
      <c r="P131" s="93" t="s">
        <v>286</v>
      </c>
      <c r="Q131" s="93" t="s">
        <v>290</v>
      </c>
      <c r="R131" s="164"/>
      <c r="S131" s="93"/>
      <c r="T131" s="145"/>
      <c r="U131" s="145"/>
      <c r="V131" s="146"/>
      <c r="W131" s="147"/>
    </row>
    <row r="132" spans="1:23" ht="15.6" hidden="1">
      <c r="A132" s="162" t="s">
        <v>912</v>
      </c>
      <c r="B132" s="143"/>
      <c r="C132" s="143"/>
      <c r="D132" s="163"/>
      <c r="E132" s="93" t="s">
        <v>18</v>
      </c>
      <c r="F132" s="93" t="s">
        <v>14</v>
      </c>
      <c r="G132" s="96" t="s">
        <v>19</v>
      </c>
      <c r="H132" s="96" t="s">
        <v>28</v>
      </c>
      <c r="I132" s="96" t="s">
        <v>24</v>
      </c>
      <c r="J132" s="93">
        <v>4</v>
      </c>
      <c r="K132" s="93"/>
      <c r="L132" s="93"/>
      <c r="M132" s="93"/>
      <c r="N132" s="93"/>
      <c r="O132" s="93"/>
      <c r="P132" s="93" t="s">
        <v>286</v>
      </c>
      <c r="Q132" s="93" t="s">
        <v>290</v>
      </c>
      <c r="R132" s="164"/>
      <c r="S132" s="93"/>
      <c r="T132" s="145"/>
      <c r="U132" s="145"/>
      <c r="V132" s="146"/>
      <c r="W132" s="147"/>
    </row>
    <row r="133" spans="1:23" ht="15.6" hidden="1">
      <c r="A133" s="162" t="s">
        <v>910</v>
      </c>
      <c r="B133" s="143"/>
      <c r="C133" s="143"/>
      <c r="D133" s="163"/>
      <c r="E133" s="93" t="s">
        <v>18</v>
      </c>
      <c r="F133" s="93" t="s">
        <v>15</v>
      </c>
      <c r="G133" s="96" t="s">
        <v>19</v>
      </c>
      <c r="H133" s="96" t="s">
        <v>28</v>
      </c>
      <c r="I133" s="96" t="s">
        <v>24</v>
      </c>
      <c r="J133" s="93">
        <v>4</v>
      </c>
      <c r="K133" s="93"/>
      <c r="L133" s="93"/>
      <c r="M133" s="93"/>
      <c r="N133" s="93"/>
      <c r="O133" s="93"/>
      <c r="P133" s="93" t="s">
        <v>286</v>
      </c>
      <c r="Q133" s="93" t="s">
        <v>290</v>
      </c>
      <c r="R133" s="164"/>
      <c r="S133" s="93"/>
      <c r="T133" s="145"/>
      <c r="U133" s="145"/>
      <c r="V133" s="146"/>
      <c r="W133" s="147"/>
    </row>
    <row r="134" spans="1:23" ht="15.6" hidden="1">
      <c r="A134" s="162" t="s">
        <v>908</v>
      </c>
      <c r="B134" s="143"/>
      <c r="C134" s="143"/>
      <c r="D134" s="163"/>
      <c r="E134" s="93" t="s">
        <v>18</v>
      </c>
      <c r="F134" s="93" t="s">
        <v>14</v>
      </c>
      <c r="G134" s="96" t="s">
        <v>19</v>
      </c>
      <c r="H134" s="96" t="s">
        <v>28</v>
      </c>
      <c r="I134" s="96" t="s">
        <v>24</v>
      </c>
      <c r="J134" s="93">
        <v>4</v>
      </c>
      <c r="K134" s="93"/>
      <c r="L134" s="93"/>
      <c r="M134" s="93"/>
      <c r="N134" s="93"/>
      <c r="O134" s="93"/>
      <c r="P134" s="93" t="s">
        <v>286</v>
      </c>
      <c r="Q134" s="93" t="s">
        <v>290</v>
      </c>
      <c r="R134" s="164"/>
      <c r="S134" s="93"/>
      <c r="T134" s="145"/>
      <c r="U134" s="145"/>
      <c r="V134" s="146"/>
      <c r="W134" s="147"/>
    </row>
    <row r="135" spans="1:23" ht="15.6" hidden="1">
      <c r="A135" s="162" t="s">
        <v>906</v>
      </c>
      <c r="B135" s="143"/>
      <c r="C135" s="143"/>
      <c r="D135" s="163"/>
      <c r="E135" s="93" t="s">
        <v>18</v>
      </c>
      <c r="F135" s="93" t="s">
        <v>15</v>
      </c>
      <c r="G135" s="96" t="s">
        <v>19</v>
      </c>
      <c r="H135" s="96" t="s">
        <v>28</v>
      </c>
      <c r="I135" s="96" t="s">
        <v>24</v>
      </c>
      <c r="J135" s="93">
        <v>4</v>
      </c>
      <c r="K135" s="93"/>
      <c r="L135" s="93"/>
      <c r="M135" s="93"/>
      <c r="N135" s="93"/>
      <c r="O135" s="93"/>
      <c r="P135" s="93" t="s">
        <v>286</v>
      </c>
      <c r="Q135" s="93" t="s">
        <v>290</v>
      </c>
      <c r="R135" s="164"/>
      <c r="S135" s="93"/>
      <c r="T135" s="145"/>
      <c r="U135" s="145"/>
      <c r="V135" s="146"/>
      <c r="W135" s="147"/>
    </row>
    <row r="136" spans="1:23" ht="15.6" hidden="1">
      <c r="A136" s="162" t="s">
        <v>904</v>
      </c>
      <c r="B136" s="143"/>
      <c r="C136" s="143"/>
      <c r="D136" s="163"/>
      <c r="E136" s="93" t="s">
        <v>18</v>
      </c>
      <c r="F136" s="93" t="s">
        <v>15</v>
      </c>
      <c r="G136" s="96" t="s">
        <v>19</v>
      </c>
      <c r="H136" s="96" t="s">
        <v>28</v>
      </c>
      <c r="I136" s="96" t="s">
        <v>24</v>
      </c>
      <c r="J136" s="93">
        <v>4</v>
      </c>
      <c r="K136" s="93"/>
      <c r="L136" s="93"/>
      <c r="M136" s="93"/>
      <c r="N136" s="93"/>
      <c r="O136" s="93"/>
      <c r="P136" s="93" t="s">
        <v>286</v>
      </c>
      <c r="Q136" s="93" t="s">
        <v>290</v>
      </c>
      <c r="R136" s="164"/>
      <c r="S136" s="93"/>
      <c r="T136" s="145"/>
      <c r="U136" s="145"/>
      <c r="V136" s="146"/>
      <c r="W136" s="147"/>
    </row>
    <row r="137" spans="1:23" ht="15.6" hidden="1">
      <c r="A137" s="162" t="s">
        <v>903</v>
      </c>
      <c r="B137" s="143"/>
      <c r="C137" s="143"/>
      <c r="D137" s="163"/>
      <c r="E137" s="93" t="s">
        <v>17</v>
      </c>
      <c r="F137" s="93" t="s">
        <v>14</v>
      </c>
      <c r="G137" s="96" t="s">
        <v>19</v>
      </c>
      <c r="H137" s="96" t="s">
        <v>28</v>
      </c>
      <c r="I137" s="96" t="s">
        <v>24</v>
      </c>
      <c r="J137" s="93">
        <v>4</v>
      </c>
      <c r="K137" s="93"/>
      <c r="L137" s="93"/>
      <c r="M137" s="93"/>
      <c r="N137" s="93"/>
      <c r="O137" s="93"/>
      <c r="P137" s="93" t="s">
        <v>286</v>
      </c>
      <c r="Q137" s="93" t="s">
        <v>290</v>
      </c>
      <c r="R137" s="164"/>
      <c r="S137" s="93"/>
      <c r="T137" s="145"/>
      <c r="U137" s="145"/>
      <c r="V137" s="146"/>
      <c r="W137" s="147"/>
    </row>
    <row r="138" spans="1:23" ht="15.6" hidden="1">
      <c r="A138" s="162" t="s">
        <v>902</v>
      </c>
      <c r="B138" s="143"/>
      <c r="C138" s="143"/>
      <c r="D138" s="163"/>
      <c r="E138" s="93" t="s">
        <v>17</v>
      </c>
      <c r="F138" s="93" t="s">
        <v>14</v>
      </c>
      <c r="G138" s="96" t="s">
        <v>19</v>
      </c>
      <c r="H138" s="96" t="s">
        <v>28</v>
      </c>
      <c r="I138" s="96" t="s">
        <v>24</v>
      </c>
      <c r="J138" s="93">
        <v>4</v>
      </c>
      <c r="K138" s="93"/>
      <c r="L138" s="93"/>
      <c r="M138" s="93"/>
      <c r="N138" s="93"/>
      <c r="O138" s="93"/>
      <c r="P138" s="93" t="s">
        <v>286</v>
      </c>
      <c r="Q138" s="93" t="s">
        <v>290</v>
      </c>
      <c r="R138" s="164"/>
      <c r="S138" s="93"/>
      <c r="T138" s="145"/>
      <c r="U138" s="145"/>
      <c r="V138" s="146"/>
      <c r="W138" s="147"/>
    </row>
    <row r="139" spans="1:23" ht="15.6" hidden="1">
      <c r="A139" s="162" t="s">
        <v>901</v>
      </c>
      <c r="B139" s="143"/>
      <c r="C139" s="143"/>
      <c r="D139" s="163"/>
      <c r="E139" s="93" t="s">
        <v>18</v>
      </c>
      <c r="F139" s="93" t="s">
        <v>15</v>
      </c>
      <c r="G139" s="96" t="s">
        <v>19</v>
      </c>
      <c r="H139" s="96" t="s">
        <v>28</v>
      </c>
      <c r="I139" s="96" t="s">
        <v>24</v>
      </c>
      <c r="J139" s="93">
        <v>4</v>
      </c>
      <c r="K139" s="93"/>
      <c r="L139" s="93"/>
      <c r="M139" s="93"/>
      <c r="N139" s="93"/>
      <c r="O139" s="93"/>
      <c r="P139" s="93" t="s">
        <v>286</v>
      </c>
      <c r="Q139" s="93" t="s">
        <v>290</v>
      </c>
      <c r="R139" s="164"/>
      <c r="S139" s="93"/>
      <c r="T139" s="145"/>
      <c r="U139" s="145"/>
      <c r="V139" s="146"/>
      <c r="W139" s="147"/>
    </row>
    <row r="140" spans="1:23" ht="15.6" hidden="1">
      <c r="A140" s="162" t="s">
        <v>456</v>
      </c>
      <c r="B140" s="143"/>
      <c r="C140" s="143"/>
      <c r="D140" s="163"/>
      <c r="E140" s="93" t="s">
        <v>18</v>
      </c>
      <c r="F140" s="93" t="s">
        <v>14</v>
      </c>
      <c r="G140" s="96" t="s">
        <v>19</v>
      </c>
      <c r="H140" s="96" t="s">
        <v>28</v>
      </c>
      <c r="I140" s="96" t="s">
        <v>24</v>
      </c>
      <c r="J140" s="93">
        <v>4</v>
      </c>
      <c r="K140" s="93"/>
      <c r="L140" s="93"/>
      <c r="M140" s="93"/>
      <c r="N140" s="93"/>
      <c r="O140" s="93"/>
      <c r="P140" s="93" t="s">
        <v>286</v>
      </c>
      <c r="Q140" s="93" t="s">
        <v>290</v>
      </c>
      <c r="R140" s="164"/>
      <c r="S140" s="93"/>
      <c r="T140" s="145"/>
      <c r="U140" s="145"/>
      <c r="V140" s="146"/>
      <c r="W140" s="147"/>
    </row>
    <row r="141" spans="1:23" ht="15.6" hidden="1">
      <c r="A141" s="162" t="s">
        <v>457</v>
      </c>
      <c r="B141" s="143"/>
      <c r="C141" s="143"/>
      <c r="D141" s="163"/>
      <c r="E141" s="93" t="s">
        <v>18</v>
      </c>
      <c r="F141" s="93" t="s">
        <v>15</v>
      </c>
      <c r="G141" s="96" t="s">
        <v>19</v>
      </c>
      <c r="H141" s="96" t="s">
        <v>28</v>
      </c>
      <c r="I141" s="96" t="s">
        <v>24</v>
      </c>
      <c r="J141" s="93">
        <v>4</v>
      </c>
      <c r="K141" s="93"/>
      <c r="L141" s="93"/>
      <c r="M141" s="93"/>
      <c r="N141" s="93"/>
      <c r="O141" s="93"/>
      <c r="P141" s="93" t="s">
        <v>286</v>
      </c>
      <c r="Q141" s="93" t="s">
        <v>290</v>
      </c>
      <c r="R141" s="164"/>
      <c r="S141" s="93"/>
      <c r="T141" s="145"/>
      <c r="U141" s="145"/>
      <c r="V141" s="146"/>
      <c r="W141" s="147"/>
    </row>
    <row r="142" spans="1:23" ht="15.6" hidden="1">
      <c r="A142" s="162" t="s">
        <v>900</v>
      </c>
      <c r="B142" s="143"/>
      <c r="C142" s="143"/>
      <c r="D142" s="163"/>
      <c r="E142" s="93" t="s">
        <v>17</v>
      </c>
      <c r="F142" s="93" t="s">
        <v>14</v>
      </c>
      <c r="G142" s="96" t="s">
        <v>19</v>
      </c>
      <c r="H142" s="96" t="s">
        <v>28</v>
      </c>
      <c r="I142" s="96" t="s">
        <v>24</v>
      </c>
      <c r="J142" s="93">
        <v>4</v>
      </c>
      <c r="K142" s="93"/>
      <c r="L142" s="93"/>
      <c r="M142" s="93"/>
      <c r="N142" s="93"/>
      <c r="O142" s="93"/>
      <c r="P142" s="93" t="s">
        <v>286</v>
      </c>
      <c r="Q142" s="93" t="s">
        <v>290</v>
      </c>
      <c r="R142" s="164"/>
      <c r="S142" s="93"/>
      <c r="T142" s="145"/>
      <c r="U142" s="145"/>
      <c r="V142" s="146"/>
      <c r="W142" s="147"/>
    </row>
    <row r="143" spans="1:23" ht="15.6" hidden="1">
      <c r="A143" s="162" t="s">
        <v>899</v>
      </c>
      <c r="B143" s="143"/>
      <c r="C143" s="143"/>
      <c r="D143" s="163"/>
      <c r="E143" s="93" t="s">
        <v>17</v>
      </c>
      <c r="F143" s="93" t="s">
        <v>15</v>
      </c>
      <c r="G143" s="96" t="s">
        <v>19</v>
      </c>
      <c r="H143" s="96" t="s">
        <v>28</v>
      </c>
      <c r="I143" s="96" t="s">
        <v>24</v>
      </c>
      <c r="J143" s="93">
        <v>4</v>
      </c>
      <c r="K143" s="93"/>
      <c r="L143" s="93"/>
      <c r="M143" s="93"/>
      <c r="N143" s="93"/>
      <c r="O143" s="93"/>
      <c r="P143" s="93" t="s">
        <v>286</v>
      </c>
      <c r="Q143" s="93" t="s">
        <v>290</v>
      </c>
      <c r="R143" s="164"/>
      <c r="S143" s="93"/>
      <c r="T143" s="145"/>
      <c r="U143" s="145"/>
      <c r="V143" s="146"/>
      <c r="W143" s="147"/>
    </row>
    <row r="144" spans="1:23" ht="15.6" hidden="1">
      <c r="A144" s="162" t="s">
        <v>896</v>
      </c>
      <c r="B144" s="143"/>
      <c r="C144" s="143"/>
      <c r="D144" s="163"/>
      <c r="E144" s="93" t="s">
        <v>17</v>
      </c>
      <c r="F144" s="93" t="s">
        <v>14</v>
      </c>
      <c r="G144" s="96" t="s">
        <v>19</v>
      </c>
      <c r="H144" s="96" t="s">
        <v>28</v>
      </c>
      <c r="I144" s="96" t="s">
        <v>24</v>
      </c>
      <c r="J144" s="93">
        <v>4</v>
      </c>
      <c r="K144" s="93"/>
      <c r="L144" s="93"/>
      <c r="M144" s="93"/>
      <c r="N144" s="93"/>
      <c r="O144" s="93"/>
      <c r="P144" s="93" t="s">
        <v>286</v>
      </c>
      <c r="Q144" s="93" t="s">
        <v>290</v>
      </c>
      <c r="R144" s="164"/>
      <c r="S144" s="93"/>
      <c r="T144" s="145"/>
      <c r="U144" s="145"/>
      <c r="V144" s="146"/>
      <c r="W144" s="147"/>
    </row>
    <row r="145" spans="1:23" ht="15.6" hidden="1">
      <c r="A145" s="162" t="s">
        <v>895</v>
      </c>
      <c r="B145" s="143"/>
      <c r="C145" s="143"/>
      <c r="D145" s="163"/>
      <c r="E145" s="93" t="s">
        <v>17</v>
      </c>
      <c r="F145" s="93" t="s">
        <v>15</v>
      </c>
      <c r="G145" s="96" t="s">
        <v>19</v>
      </c>
      <c r="H145" s="96" t="s">
        <v>28</v>
      </c>
      <c r="I145" s="96" t="s">
        <v>24</v>
      </c>
      <c r="J145" s="93">
        <v>4</v>
      </c>
      <c r="K145" s="93"/>
      <c r="L145" s="93"/>
      <c r="M145" s="93"/>
      <c r="N145" s="93"/>
      <c r="O145" s="93"/>
      <c r="P145" s="93" t="s">
        <v>286</v>
      </c>
      <c r="Q145" s="93" t="s">
        <v>290</v>
      </c>
      <c r="R145" s="164"/>
      <c r="S145" s="93"/>
      <c r="T145" s="145"/>
      <c r="U145" s="145"/>
      <c r="V145" s="146"/>
      <c r="W145" s="147"/>
    </row>
    <row r="146" spans="1:23" ht="15.6" hidden="1">
      <c r="A146" s="162" t="s">
        <v>894</v>
      </c>
      <c r="B146" s="143"/>
      <c r="C146" s="143"/>
      <c r="D146" s="163"/>
      <c r="E146" s="93" t="s">
        <v>17</v>
      </c>
      <c r="F146" s="93" t="s">
        <v>14</v>
      </c>
      <c r="G146" s="96" t="s">
        <v>19</v>
      </c>
      <c r="H146" s="96" t="s">
        <v>28</v>
      </c>
      <c r="I146" s="96" t="s">
        <v>24</v>
      </c>
      <c r="J146" s="93">
        <v>4</v>
      </c>
      <c r="K146" s="93"/>
      <c r="L146" s="93"/>
      <c r="M146" s="93"/>
      <c r="N146" s="93"/>
      <c r="O146" s="93"/>
      <c r="P146" s="93" t="s">
        <v>286</v>
      </c>
      <c r="Q146" s="93" t="s">
        <v>290</v>
      </c>
      <c r="R146" s="164"/>
      <c r="S146" s="93"/>
      <c r="T146" s="145"/>
      <c r="U146" s="145"/>
      <c r="V146" s="146"/>
      <c r="W146" s="147"/>
    </row>
    <row r="147" spans="1:23" ht="15.6" hidden="1">
      <c r="A147" s="162" t="s">
        <v>893</v>
      </c>
      <c r="B147" s="143"/>
      <c r="C147" s="143"/>
      <c r="D147" s="163"/>
      <c r="E147" s="93" t="s">
        <v>17</v>
      </c>
      <c r="F147" s="93" t="s">
        <v>15</v>
      </c>
      <c r="G147" s="96" t="s">
        <v>19</v>
      </c>
      <c r="H147" s="96" t="s">
        <v>28</v>
      </c>
      <c r="I147" s="96" t="s">
        <v>24</v>
      </c>
      <c r="J147" s="93">
        <v>4</v>
      </c>
      <c r="K147" s="93"/>
      <c r="L147" s="93"/>
      <c r="M147" s="93"/>
      <c r="N147" s="93"/>
      <c r="O147" s="93"/>
      <c r="P147" s="93" t="s">
        <v>286</v>
      </c>
      <c r="Q147" s="93" t="s">
        <v>290</v>
      </c>
      <c r="R147" s="164"/>
      <c r="S147" s="93"/>
      <c r="T147" s="145"/>
      <c r="U147" s="145"/>
      <c r="V147" s="146"/>
      <c r="W147" s="147"/>
    </row>
    <row r="148" spans="1:23" s="246" customFormat="1" ht="16.2" hidden="1" thickBot="1">
      <c r="A148" s="162" t="s">
        <v>892</v>
      </c>
      <c r="B148" s="241"/>
      <c r="C148" s="241"/>
      <c r="D148" s="247" t="s">
        <v>713</v>
      </c>
      <c r="E148" s="203" t="s">
        <v>17</v>
      </c>
      <c r="F148" s="203" t="s">
        <v>15</v>
      </c>
      <c r="G148" s="204" t="s">
        <v>19</v>
      </c>
      <c r="H148" s="204" t="s">
        <v>28</v>
      </c>
      <c r="I148" s="204" t="s">
        <v>24</v>
      </c>
      <c r="J148" s="203">
        <v>4</v>
      </c>
      <c r="K148" s="203"/>
      <c r="L148" s="203"/>
      <c r="M148" s="203"/>
      <c r="N148" s="203"/>
      <c r="O148" s="203"/>
      <c r="P148" s="203" t="s">
        <v>286</v>
      </c>
      <c r="Q148" s="203" t="s">
        <v>290</v>
      </c>
      <c r="R148" s="242"/>
      <c r="S148" s="203"/>
      <c r="T148" s="243"/>
      <c r="U148" s="243"/>
      <c r="V148" s="244"/>
      <c r="W148" s="245"/>
    </row>
    <row r="149" spans="1:23" ht="15.6" hidden="1">
      <c r="A149" s="162" t="s">
        <v>891</v>
      </c>
      <c r="B149" s="236"/>
      <c r="C149" s="236"/>
      <c r="D149" s="248" t="s">
        <v>714</v>
      </c>
      <c r="E149" s="199" t="s">
        <v>18</v>
      </c>
      <c r="F149" s="199" t="s">
        <v>14</v>
      </c>
      <c r="G149" s="200" t="s">
        <v>19</v>
      </c>
      <c r="H149" s="200" t="s">
        <v>28</v>
      </c>
      <c r="I149" s="200" t="s">
        <v>24</v>
      </c>
      <c r="J149" s="199">
        <v>4</v>
      </c>
      <c r="K149" s="199"/>
      <c r="L149" s="199"/>
      <c r="M149" s="199"/>
      <c r="N149" s="199"/>
      <c r="O149" s="199"/>
      <c r="P149" s="199" t="s">
        <v>286</v>
      </c>
      <c r="Q149" s="199" t="s">
        <v>290</v>
      </c>
      <c r="R149" s="237"/>
      <c r="S149" s="199"/>
      <c r="T149" s="238"/>
      <c r="U149" s="238"/>
      <c r="V149" s="239"/>
      <c r="W149" s="240"/>
    </row>
    <row r="150" spans="1:23" ht="15.6" hidden="1">
      <c r="A150" s="162" t="s">
        <v>890</v>
      </c>
      <c r="B150" s="143"/>
      <c r="C150" s="143"/>
      <c r="D150" s="163"/>
      <c r="E150" s="93" t="s">
        <v>18</v>
      </c>
      <c r="F150" s="93" t="s">
        <v>15</v>
      </c>
      <c r="G150" s="96" t="s">
        <v>19</v>
      </c>
      <c r="H150" s="96" t="s">
        <v>28</v>
      </c>
      <c r="I150" s="96" t="s">
        <v>24</v>
      </c>
      <c r="J150" s="93">
        <v>4</v>
      </c>
      <c r="K150" s="93"/>
      <c r="L150" s="93"/>
      <c r="M150" s="93"/>
      <c r="N150" s="93"/>
      <c r="O150" s="93"/>
      <c r="P150" s="93" t="s">
        <v>286</v>
      </c>
      <c r="Q150" s="93" t="s">
        <v>290</v>
      </c>
      <c r="R150" s="164"/>
      <c r="S150" s="93"/>
      <c r="T150" s="145"/>
      <c r="U150" s="145"/>
      <c r="V150" s="146"/>
      <c r="W150" s="147"/>
    </row>
    <row r="151" spans="1:23" ht="15.6" hidden="1">
      <c r="A151" s="162" t="s">
        <v>889</v>
      </c>
      <c r="B151" s="143"/>
      <c r="C151" s="143"/>
      <c r="D151" s="163"/>
      <c r="E151" s="93" t="s">
        <v>18</v>
      </c>
      <c r="F151" s="93" t="s">
        <v>14</v>
      </c>
      <c r="G151" s="96" t="s">
        <v>19</v>
      </c>
      <c r="H151" s="96" t="s">
        <v>28</v>
      </c>
      <c r="I151" s="96" t="s">
        <v>24</v>
      </c>
      <c r="J151" s="93">
        <v>4</v>
      </c>
      <c r="K151" s="93" t="s">
        <v>59</v>
      </c>
      <c r="L151" s="93"/>
      <c r="M151" s="93"/>
      <c r="N151" s="93"/>
      <c r="O151" s="93"/>
      <c r="P151" s="93" t="s">
        <v>286</v>
      </c>
      <c r="Q151" s="93" t="s">
        <v>289</v>
      </c>
      <c r="R151" s="164"/>
      <c r="S151" s="93"/>
      <c r="T151" s="145"/>
      <c r="U151" s="145"/>
      <c r="V151" s="146"/>
      <c r="W151" s="147"/>
    </row>
    <row r="152" spans="1:23" ht="15.6" hidden="1">
      <c r="A152" s="162" t="s">
        <v>888</v>
      </c>
      <c r="B152" s="143"/>
      <c r="C152" s="143"/>
      <c r="D152" s="163"/>
      <c r="E152" s="93" t="s">
        <v>18</v>
      </c>
      <c r="F152" s="93" t="s">
        <v>15</v>
      </c>
      <c r="G152" s="96" t="s">
        <v>19</v>
      </c>
      <c r="H152" s="96" t="s">
        <v>28</v>
      </c>
      <c r="I152" s="96" t="s">
        <v>24</v>
      </c>
      <c r="J152" s="93">
        <v>4</v>
      </c>
      <c r="K152" s="93" t="s">
        <v>59</v>
      </c>
      <c r="L152" s="93"/>
      <c r="M152" s="93"/>
      <c r="N152" s="93"/>
      <c r="O152" s="93"/>
      <c r="P152" s="93" t="s">
        <v>286</v>
      </c>
      <c r="Q152" s="93" t="s">
        <v>289</v>
      </c>
      <c r="R152" s="164"/>
      <c r="S152" s="93"/>
      <c r="T152" s="145"/>
      <c r="U152" s="145"/>
      <c r="V152" s="146"/>
      <c r="W152" s="147"/>
    </row>
    <row r="153" spans="1:23" ht="15.6" hidden="1">
      <c r="A153" s="162" t="s">
        <v>887</v>
      </c>
      <c r="B153" s="143"/>
      <c r="C153" s="143"/>
      <c r="D153" s="163"/>
      <c r="E153" s="93" t="s">
        <v>18</v>
      </c>
      <c r="F153" s="93" t="s">
        <v>14</v>
      </c>
      <c r="G153" s="96" t="s">
        <v>22</v>
      </c>
      <c r="H153" s="96" t="s">
        <v>28</v>
      </c>
      <c r="I153" s="96" t="s">
        <v>24</v>
      </c>
      <c r="J153" s="93">
        <v>4</v>
      </c>
      <c r="K153" s="93"/>
      <c r="L153" s="93"/>
      <c r="M153" s="93"/>
      <c r="N153" s="93"/>
      <c r="O153" s="93"/>
      <c r="P153" s="93" t="s">
        <v>286</v>
      </c>
      <c r="Q153" s="93" t="s">
        <v>290</v>
      </c>
      <c r="R153" s="164"/>
      <c r="S153" s="93"/>
      <c r="T153" s="145"/>
      <c r="U153" s="145"/>
      <c r="V153" s="146"/>
      <c r="W153" s="147"/>
    </row>
    <row r="154" spans="1:23" ht="15.6" hidden="1">
      <c r="A154" s="162" t="s">
        <v>886</v>
      </c>
      <c r="B154" s="143"/>
      <c r="C154" s="143"/>
      <c r="D154" s="163"/>
      <c r="E154" s="93" t="s">
        <v>17</v>
      </c>
      <c r="F154" s="93" t="s">
        <v>15</v>
      </c>
      <c r="G154" s="96" t="s">
        <v>22</v>
      </c>
      <c r="H154" s="96" t="s">
        <v>28</v>
      </c>
      <c r="I154" s="96" t="s">
        <v>24</v>
      </c>
      <c r="J154" s="93">
        <v>4</v>
      </c>
      <c r="K154" s="93"/>
      <c r="L154" s="93"/>
      <c r="M154" s="93"/>
      <c r="N154" s="93"/>
      <c r="O154" s="93"/>
      <c r="P154" s="93" t="s">
        <v>286</v>
      </c>
      <c r="Q154" s="93" t="s">
        <v>290</v>
      </c>
      <c r="R154" s="164"/>
      <c r="S154" s="93"/>
      <c r="T154" s="145"/>
      <c r="U154" s="145"/>
      <c r="V154" s="146"/>
      <c r="W154" s="147"/>
    </row>
    <row r="155" spans="1:23" ht="15.6" hidden="1">
      <c r="A155" s="162" t="s">
        <v>885</v>
      </c>
      <c r="B155" s="143"/>
      <c r="C155" s="143"/>
      <c r="D155" s="163"/>
      <c r="E155" s="93" t="s">
        <v>18</v>
      </c>
      <c r="F155" s="93" t="s">
        <v>14</v>
      </c>
      <c r="G155" s="96" t="s">
        <v>19</v>
      </c>
      <c r="H155" s="96" t="s">
        <v>28</v>
      </c>
      <c r="I155" s="96" t="s">
        <v>24</v>
      </c>
      <c r="J155" s="93">
        <v>4</v>
      </c>
      <c r="K155" s="93"/>
      <c r="L155" s="93"/>
      <c r="M155" s="93"/>
      <c r="N155" s="93"/>
      <c r="O155" s="93"/>
      <c r="P155" s="93" t="s">
        <v>286</v>
      </c>
      <c r="Q155" s="93" t="s">
        <v>290</v>
      </c>
      <c r="R155" s="164"/>
      <c r="S155" s="93"/>
      <c r="T155" s="145"/>
      <c r="U155" s="145"/>
      <c r="V155" s="146"/>
      <c r="W155" s="147"/>
    </row>
    <row r="156" spans="1:23" ht="15.6" hidden="1">
      <c r="A156" s="162" t="s">
        <v>884</v>
      </c>
      <c r="B156" s="143"/>
      <c r="C156" s="143"/>
      <c r="D156" s="163"/>
      <c r="E156" s="93" t="s">
        <v>18</v>
      </c>
      <c r="F156" s="93" t="s">
        <v>15</v>
      </c>
      <c r="G156" s="96" t="s">
        <v>22</v>
      </c>
      <c r="H156" s="96" t="s">
        <v>28</v>
      </c>
      <c r="I156" s="96" t="s">
        <v>24</v>
      </c>
      <c r="J156" s="93">
        <v>4</v>
      </c>
      <c r="K156" s="93"/>
      <c r="L156" s="93"/>
      <c r="M156" s="93"/>
      <c r="N156" s="93"/>
      <c r="O156" s="93"/>
      <c r="P156" s="93" t="s">
        <v>286</v>
      </c>
      <c r="Q156" s="93" t="s">
        <v>290</v>
      </c>
      <c r="R156" s="164"/>
      <c r="S156" s="93"/>
      <c r="T156" s="145"/>
      <c r="U156" s="145"/>
      <c r="V156" s="146"/>
      <c r="W156" s="147"/>
    </row>
    <row r="157" spans="1:23" ht="15.6" hidden="1">
      <c r="A157" s="162" t="s">
        <v>883</v>
      </c>
      <c r="B157" s="143"/>
      <c r="C157" s="143"/>
      <c r="D157" s="163"/>
      <c r="E157" s="93" t="s">
        <v>17</v>
      </c>
      <c r="F157" s="93" t="s">
        <v>14</v>
      </c>
      <c r="G157" s="96" t="s">
        <v>22</v>
      </c>
      <c r="H157" s="96" t="s">
        <v>28</v>
      </c>
      <c r="I157" s="96" t="s">
        <v>24</v>
      </c>
      <c r="J157" s="93">
        <v>4</v>
      </c>
      <c r="K157" s="93"/>
      <c r="L157" s="93"/>
      <c r="M157" s="93"/>
      <c r="N157" s="93"/>
      <c r="O157" s="93"/>
      <c r="P157" s="93" t="s">
        <v>286</v>
      </c>
      <c r="Q157" s="93" t="s">
        <v>290</v>
      </c>
      <c r="R157" s="164"/>
      <c r="S157" s="93"/>
      <c r="T157" s="145"/>
      <c r="U157" s="145"/>
      <c r="V157" s="146"/>
      <c r="W157" s="147"/>
    </row>
    <row r="158" spans="1:23" ht="15.6" hidden="1">
      <c r="A158" s="162" t="s">
        <v>882</v>
      </c>
      <c r="B158" s="143"/>
      <c r="C158" s="143"/>
      <c r="D158" s="163"/>
      <c r="E158" s="93" t="s">
        <v>17</v>
      </c>
      <c r="F158" s="93" t="s">
        <v>14</v>
      </c>
      <c r="G158" s="96" t="s">
        <v>22</v>
      </c>
      <c r="I158" s="96" t="s">
        <v>24</v>
      </c>
      <c r="K158" s="93"/>
      <c r="L158" s="93"/>
      <c r="M158" s="93"/>
      <c r="N158" s="93"/>
      <c r="O158" s="76" t="s">
        <v>28</v>
      </c>
      <c r="P158" s="93" t="s">
        <v>286</v>
      </c>
      <c r="Q158" s="93" t="s">
        <v>290</v>
      </c>
      <c r="R158" s="164"/>
      <c r="S158" s="93"/>
      <c r="T158" s="145"/>
      <c r="U158" s="145"/>
      <c r="V158" s="146"/>
      <c r="W158" s="147"/>
    </row>
    <row r="159" spans="1:23" s="246" customFormat="1" ht="16.2" hidden="1" thickBot="1">
      <c r="A159" s="162" t="s">
        <v>881</v>
      </c>
      <c r="B159" s="241"/>
      <c r="C159" s="241"/>
      <c r="D159" s="247" t="s">
        <v>714</v>
      </c>
      <c r="E159" s="203" t="s">
        <v>17</v>
      </c>
      <c r="F159" s="203" t="s">
        <v>15</v>
      </c>
      <c r="G159" s="204" t="s">
        <v>22</v>
      </c>
      <c r="H159" s="204" t="s">
        <v>28</v>
      </c>
      <c r="I159" s="204" t="s">
        <v>24</v>
      </c>
      <c r="J159" s="203">
        <v>4</v>
      </c>
      <c r="K159" s="203"/>
      <c r="L159" s="203"/>
      <c r="M159" s="203"/>
      <c r="N159" s="203"/>
      <c r="P159" s="203" t="s">
        <v>286</v>
      </c>
      <c r="Q159" s="203" t="s">
        <v>290</v>
      </c>
      <c r="R159" s="242"/>
      <c r="S159" s="203"/>
      <c r="T159" s="243"/>
      <c r="U159" s="243"/>
      <c r="V159" s="244"/>
      <c r="W159" s="245"/>
    </row>
    <row r="160" spans="1:23" ht="15.6" hidden="1">
      <c r="A160" s="162" t="s">
        <v>880</v>
      </c>
      <c r="B160" s="236"/>
      <c r="C160" s="236"/>
      <c r="D160" s="248" t="s">
        <v>713</v>
      </c>
      <c r="E160" s="199" t="s">
        <v>17</v>
      </c>
      <c r="F160" s="199" t="s">
        <v>14</v>
      </c>
      <c r="G160" s="200" t="s">
        <v>19</v>
      </c>
      <c r="H160" s="200" t="s">
        <v>28</v>
      </c>
      <c r="I160" s="200" t="s">
        <v>24</v>
      </c>
      <c r="J160" s="199">
        <v>4</v>
      </c>
      <c r="K160" s="199"/>
      <c r="L160" s="199"/>
      <c r="M160" s="199"/>
      <c r="N160" s="199"/>
      <c r="O160" s="199"/>
      <c r="P160" s="199" t="s">
        <v>286</v>
      </c>
      <c r="Q160" s="199" t="s">
        <v>290</v>
      </c>
      <c r="R160" s="237"/>
      <c r="S160" s="199"/>
      <c r="T160" s="238"/>
      <c r="U160" s="238"/>
      <c r="V160" s="239"/>
      <c r="W160" s="240"/>
    </row>
    <row r="161" spans="1:23" ht="15.6" hidden="1">
      <c r="A161" s="162" t="s">
        <v>879</v>
      </c>
      <c r="B161" s="143"/>
      <c r="C161" s="143"/>
      <c r="D161" s="163"/>
      <c r="E161" s="93" t="s">
        <v>17</v>
      </c>
      <c r="F161" s="93" t="s">
        <v>14</v>
      </c>
      <c r="G161" s="96" t="s">
        <v>19</v>
      </c>
      <c r="H161" s="96" t="s">
        <v>28</v>
      </c>
      <c r="I161" s="96" t="s">
        <v>25</v>
      </c>
      <c r="J161" s="93">
        <v>4</v>
      </c>
      <c r="K161" s="93"/>
      <c r="L161" s="93"/>
      <c r="M161" s="93"/>
      <c r="N161" s="93"/>
      <c r="O161" s="93"/>
      <c r="P161" s="93" t="s">
        <v>286</v>
      </c>
      <c r="Q161" s="93" t="s">
        <v>290</v>
      </c>
      <c r="R161" s="164"/>
      <c r="S161" s="93"/>
      <c r="T161" s="145"/>
      <c r="U161" s="145"/>
      <c r="V161" s="146"/>
      <c r="W161" s="147"/>
    </row>
    <row r="162" spans="1:23" ht="15.6">
      <c r="A162" s="162" t="s">
        <v>878</v>
      </c>
      <c r="B162" s="143"/>
      <c r="C162" s="143"/>
      <c r="D162" s="163"/>
      <c r="E162" s="93" t="s">
        <v>17</v>
      </c>
      <c r="F162" s="93" t="s">
        <v>15</v>
      </c>
      <c r="G162" s="96" t="s">
        <v>19</v>
      </c>
      <c r="H162" s="96" t="s">
        <v>28</v>
      </c>
      <c r="I162" s="96" t="s">
        <v>26</v>
      </c>
      <c r="J162" s="93">
        <v>2</v>
      </c>
      <c r="K162" s="93"/>
      <c r="L162" s="93"/>
      <c r="M162" s="93"/>
      <c r="N162" s="93"/>
      <c r="O162" s="93"/>
      <c r="P162" s="93" t="s">
        <v>286</v>
      </c>
      <c r="Q162" s="93" t="s">
        <v>290</v>
      </c>
      <c r="R162" s="164"/>
      <c r="S162" s="93"/>
      <c r="T162" s="145"/>
      <c r="U162" s="145"/>
      <c r="V162" s="146"/>
      <c r="W162" s="147"/>
    </row>
    <row r="163" spans="1:23" ht="15.6">
      <c r="A163" s="162" t="s">
        <v>1146</v>
      </c>
      <c r="B163" s="143"/>
      <c r="C163" s="143"/>
      <c r="D163" s="163"/>
      <c r="E163" s="93" t="s">
        <v>17</v>
      </c>
      <c r="F163" s="93" t="s">
        <v>14</v>
      </c>
      <c r="G163" s="96" t="s">
        <v>19</v>
      </c>
      <c r="H163" s="96" t="s">
        <v>28</v>
      </c>
      <c r="I163" s="96" t="s">
        <v>24</v>
      </c>
      <c r="J163" s="93">
        <v>2</v>
      </c>
      <c r="K163" s="93"/>
      <c r="L163" s="93"/>
      <c r="M163" s="93"/>
      <c r="N163" s="93"/>
      <c r="O163" s="93"/>
      <c r="P163" s="93" t="s">
        <v>286</v>
      </c>
      <c r="Q163" s="93" t="s">
        <v>290</v>
      </c>
      <c r="R163" s="164"/>
      <c r="S163" s="93"/>
      <c r="T163" s="145"/>
      <c r="U163" s="145"/>
      <c r="V163" s="146"/>
      <c r="W163" s="147"/>
    </row>
    <row r="164" spans="1:23" ht="15.6">
      <c r="A164" s="162" t="s">
        <v>1071</v>
      </c>
      <c r="B164" s="143"/>
      <c r="C164" s="143"/>
      <c r="D164" s="163"/>
      <c r="E164" s="93" t="s">
        <v>17</v>
      </c>
      <c r="F164" s="93" t="s">
        <v>15</v>
      </c>
      <c r="G164" s="96" t="s">
        <v>19</v>
      </c>
      <c r="H164" s="96" t="s">
        <v>28</v>
      </c>
      <c r="I164" s="96" t="s">
        <v>24</v>
      </c>
      <c r="J164" s="93">
        <v>3</v>
      </c>
      <c r="K164" s="93"/>
      <c r="L164" s="93"/>
      <c r="M164" s="93"/>
      <c r="N164" s="93"/>
      <c r="O164" s="93"/>
      <c r="P164" s="93" t="s">
        <v>286</v>
      </c>
      <c r="Q164" s="93" t="s">
        <v>290</v>
      </c>
      <c r="R164" s="164"/>
      <c r="S164" s="93"/>
      <c r="T164" s="145"/>
      <c r="U164" s="145"/>
      <c r="V164" s="146"/>
      <c r="W164" s="147"/>
    </row>
    <row r="165" spans="1:23" ht="27.6" hidden="1">
      <c r="A165" s="162" t="s">
        <v>1070</v>
      </c>
      <c r="B165" s="143"/>
      <c r="C165" s="143"/>
      <c r="D165" s="163"/>
      <c r="E165" s="93" t="s">
        <v>18</v>
      </c>
      <c r="F165" s="93" t="s">
        <v>14</v>
      </c>
      <c r="G165" s="96" t="s">
        <v>22</v>
      </c>
      <c r="H165" s="96" t="s">
        <v>304</v>
      </c>
      <c r="I165" s="96" t="s">
        <v>24</v>
      </c>
      <c r="J165" s="93">
        <v>4</v>
      </c>
      <c r="K165" s="93"/>
      <c r="L165" s="93"/>
      <c r="M165" s="93"/>
      <c r="N165" s="93"/>
      <c r="O165" s="93"/>
      <c r="P165" s="93" t="s">
        <v>291</v>
      </c>
      <c r="Q165" s="93" t="s">
        <v>288</v>
      </c>
      <c r="R165" s="164" t="s">
        <v>715</v>
      </c>
      <c r="S165" s="93"/>
      <c r="T165" s="145"/>
      <c r="U165" s="145"/>
      <c r="V165" s="146"/>
      <c r="W165" s="147"/>
    </row>
    <row r="166" spans="1:23" ht="15.6">
      <c r="A166" s="162" t="s">
        <v>1069</v>
      </c>
      <c r="B166" s="143"/>
      <c r="C166" s="143"/>
      <c r="D166" s="163"/>
      <c r="E166" s="93" t="s">
        <v>18</v>
      </c>
      <c r="F166" s="93" t="s">
        <v>14</v>
      </c>
      <c r="G166" s="96" t="s">
        <v>22</v>
      </c>
      <c r="H166" s="96" t="s">
        <v>28</v>
      </c>
      <c r="I166" s="96" t="s">
        <v>24</v>
      </c>
      <c r="J166" s="93">
        <v>3</v>
      </c>
      <c r="K166" s="93"/>
      <c r="L166" s="93"/>
      <c r="M166" s="93"/>
      <c r="N166" s="93"/>
      <c r="O166" s="93"/>
      <c r="P166" s="93" t="s">
        <v>291</v>
      </c>
      <c r="Q166" s="93" t="s">
        <v>288</v>
      </c>
      <c r="R166" s="164"/>
      <c r="S166" s="93"/>
      <c r="T166" s="145"/>
      <c r="U166" s="145"/>
      <c r="V166" s="146"/>
      <c r="W166" s="147"/>
    </row>
    <row r="167" spans="1:23" ht="15.6">
      <c r="A167" s="162" t="s">
        <v>1068</v>
      </c>
      <c r="B167" s="143"/>
      <c r="C167" s="143"/>
      <c r="D167" s="163"/>
      <c r="E167" s="93" t="s">
        <v>18</v>
      </c>
      <c r="F167" s="93" t="s">
        <v>15</v>
      </c>
      <c r="G167" s="96" t="s">
        <v>22</v>
      </c>
      <c r="H167" s="96" t="s">
        <v>28</v>
      </c>
      <c r="I167" s="96" t="s">
        <v>24</v>
      </c>
      <c r="J167" s="93">
        <v>3</v>
      </c>
      <c r="K167" s="93"/>
      <c r="L167" s="93"/>
      <c r="M167" s="93"/>
      <c r="N167" s="93"/>
      <c r="O167" s="93"/>
      <c r="P167" s="93" t="s">
        <v>291</v>
      </c>
      <c r="Q167" s="93" t="s">
        <v>288</v>
      </c>
      <c r="R167" s="164"/>
      <c r="S167" s="93"/>
      <c r="T167" s="145"/>
      <c r="U167" s="145"/>
      <c r="V167" s="146"/>
      <c r="W167" s="147"/>
    </row>
    <row r="168" spans="1:23" ht="15.6">
      <c r="A168" s="162" t="s">
        <v>1067</v>
      </c>
      <c r="B168" s="143"/>
      <c r="C168" s="143"/>
      <c r="D168" s="163"/>
      <c r="E168" s="93" t="s">
        <v>17</v>
      </c>
      <c r="F168" s="93" t="s">
        <v>14</v>
      </c>
      <c r="G168" s="96" t="s">
        <v>22</v>
      </c>
      <c r="H168" s="96" t="s">
        <v>28</v>
      </c>
      <c r="I168" s="96" t="s">
        <v>25</v>
      </c>
      <c r="J168" s="93">
        <v>3</v>
      </c>
      <c r="K168" s="93"/>
      <c r="L168" s="93"/>
      <c r="M168" s="93"/>
      <c r="N168" s="93"/>
      <c r="O168" s="93"/>
      <c r="P168" s="93" t="s">
        <v>291</v>
      </c>
      <c r="Q168" s="93" t="s">
        <v>288</v>
      </c>
      <c r="R168" s="164"/>
      <c r="S168" s="93"/>
      <c r="T168" s="145"/>
      <c r="U168" s="145"/>
      <c r="V168" s="146"/>
      <c r="W168" s="147"/>
    </row>
    <row r="169" spans="1:23" ht="15.6">
      <c r="A169" s="162" t="s">
        <v>1066</v>
      </c>
      <c r="B169" s="143"/>
      <c r="C169" s="143"/>
      <c r="D169" s="163"/>
      <c r="E169" s="93" t="s">
        <v>17</v>
      </c>
      <c r="F169" s="93" t="s">
        <v>15</v>
      </c>
      <c r="G169" s="96" t="s">
        <v>22</v>
      </c>
      <c r="H169" s="96" t="s">
        <v>28</v>
      </c>
      <c r="I169" s="96" t="s">
        <v>26</v>
      </c>
      <c r="J169" s="93">
        <v>3</v>
      </c>
      <c r="K169" s="93"/>
      <c r="L169" s="93"/>
      <c r="M169" s="93"/>
      <c r="N169" s="93"/>
      <c r="O169" s="93"/>
      <c r="P169" s="93" t="s">
        <v>291</v>
      </c>
      <c r="Q169" s="93" t="s">
        <v>288</v>
      </c>
      <c r="R169" s="164"/>
      <c r="S169" s="93"/>
      <c r="T169" s="145"/>
      <c r="U169" s="145"/>
      <c r="V169" s="146"/>
      <c r="W169" s="147"/>
    </row>
    <row r="170" spans="1:23" ht="15.6" hidden="1">
      <c r="A170" s="162" t="s">
        <v>1065</v>
      </c>
      <c r="B170" s="143"/>
      <c r="C170" s="143"/>
      <c r="D170" s="163"/>
      <c r="E170" s="93" t="s">
        <v>17</v>
      </c>
      <c r="F170" s="93" t="s">
        <v>14</v>
      </c>
      <c r="G170" s="96" t="s">
        <v>19</v>
      </c>
      <c r="H170" s="96" t="s">
        <v>28</v>
      </c>
      <c r="I170" s="96" t="s">
        <v>25</v>
      </c>
      <c r="J170" s="93">
        <v>4</v>
      </c>
      <c r="K170" s="93"/>
      <c r="L170" s="93"/>
      <c r="M170" s="93"/>
      <c r="N170" s="93"/>
      <c r="O170" s="93"/>
      <c r="P170" s="93" t="s">
        <v>291</v>
      </c>
      <c r="Q170" s="93" t="s">
        <v>288</v>
      </c>
      <c r="R170" s="164"/>
      <c r="S170" s="93"/>
      <c r="T170" s="145"/>
      <c r="U170" s="145"/>
      <c r="V170" s="146"/>
      <c r="W170" s="147"/>
    </row>
    <row r="171" spans="1:23" ht="15.6" hidden="1">
      <c r="A171" s="162" t="s">
        <v>1064</v>
      </c>
      <c r="B171" s="143"/>
      <c r="C171" s="143"/>
      <c r="D171" s="163"/>
      <c r="E171" s="93" t="s">
        <v>17</v>
      </c>
      <c r="F171" s="93" t="s">
        <v>14</v>
      </c>
      <c r="G171" s="96" t="s">
        <v>19</v>
      </c>
      <c r="H171" s="96" t="s">
        <v>28</v>
      </c>
      <c r="I171" s="249" t="s">
        <v>26</v>
      </c>
      <c r="J171" s="93">
        <v>4</v>
      </c>
      <c r="K171" s="93"/>
      <c r="L171" s="93"/>
      <c r="M171" s="93"/>
      <c r="N171" s="93"/>
      <c r="O171" s="93"/>
      <c r="P171" s="93" t="s">
        <v>291</v>
      </c>
      <c r="Q171" s="93" t="s">
        <v>288</v>
      </c>
      <c r="R171" s="164" t="s">
        <v>716</v>
      </c>
      <c r="S171" s="93"/>
      <c r="T171" s="145"/>
      <c r="U171" s="145"/>
      <c r="V171" s="146"/>
      <c r="W171" s="147"/>
    </row>
    <row r="172" spans="1:23" ht="15.6" hidden="1">
      <c r="A172" s="162" t="s">
        <v>1063</v>
      </c>
      <c r="B172" s="143"/>
      <c r="C172" s="143"/>
      <c r="D172" s="163"/>
      <c r="E172" s="93" t="s">
        <v>18</v>
      </c>
      <c r="F172" s="93" t="s">
        <v>14</v>
      </c>
      <c r="G172" s="96" t="s">
        <v>22</v>
      </c>
      <c r="H172" s="96" t="s">
        <v>304</v>
      </c>
      <c r="I172" s="249" t="s">
        <v>26</v>
      </c>
      <c r="J172" s="93">
        <v>4</v>
      </c>
      <c r="K172" s="93"/>
      <c r="L172" s="93"/>
      <c r="M172" s="93"/>
      <c r="N172" s="93"/>
      <c r="O172" s="93"/>
      <c r="P172" s="93" t="s">
        <v>291</v>
      </c>
      <c r="Q172" s="93" t="s">
        <v>288</v>
      </c>
      <c r="R172" s="164" t="s">
        <v>717</v>
      </c>
      <c r="S172" s="93"/>
      <c r="T172" s="145"/>
      <c r="U172" s="145"/>
      <c r="V172" s="146"/>
      <c r="W172" s="147"/>
    </row>
    <row r="173" spans="1:23" ht="15.6" hidden="1">
      <c r="A173" s="162" t="s">
        <v>1062</v>
      </c>
      <c r="B173" s="143"/>
      <c r="C173" s="143"/>
      <c r="D173" s="163"/>
      <c r="E173" s="93" t="s">
        <v>18</v>
      </c>
      <c r="F173" s="93" t="s">
        <v>15</v>
      </c>
      <c r="G173" s="96" t="s">
        <v>22</v>
      </c>
      <c r="H173" s="96" t="s">
        <v>304</v>
      </c>
      <c r="I173" s="249" t="s">
        <v>25</v>
      </c>
      <c r="J173" s="93">
        <v>4</v>
      </c>
      <c r="K173" s="93"/>
      <c r="L173" s="93"/>
      <c r="M173" s="93"/>
      <c r="N173" s="93"/>
      <c r="O173" s="93"/>
      <c r="P173" s="93" t="s">
        <v>291</v>
      </c>
      <c r="Q173" s="93" t="s">
        <v>288</v>
      </c>
      <c r="R173" s="164"/>
      <c r="S173" s="93"/>
      <c r="T173" s="145"/>
      <c r="U173" s="145"/>
      <c r="V173" s="146"/>
      <c r="W173" s="147"/>
    </row>
    <row r="174" spans="1:23" ht="15.6" hidden="1">
      <c r="A174" s="162" t="s">
        <v>1061</v>
      </c>
      <c r="B174" s="143"/>
      <c r="C174" s="143"/>
      <c r="D174" s="163"/>
      <c r="E174" s="93" t="s">
        <v>18</v>
      </c>
      <c r="F174" s="93" t="s">
        <v>14</v>
      </c>
      <c r="G174" s="96" t="s">
        <v>22</v>
      </c>
      <c r="H174" s="96" t="s">
        <v>29</v>
      </c>
      <c r="I174" s="96" t="s">
        <v>30</v>
      </c>
      <c r="J174" s="93">
        <v>4</v>
      </c>
      <c r="K174" s="93"/>
      <c r="L174" s="93"/>
      <c r="M174" s="93"/>
      <c r="N174" s="93"/>
      <c r="O174" s="93"/>
      <c r="P174" s="93" t="s">
        <v>291</v>
      </c>
      <c r="Q174" s="93" t="s">
        <v>288</v>
      </c>
      <c r="R174" s="164"/>
      <c r="S174" s="93"/>
      <c r="T174" s="145"/>
      <c r="U174" s="145"/>
      <c r="V174" s="146"/>
      <c r="W174" s="147" t="s">
        <v>718</v>
      </c>
    </row>
    <row r="175" spans="1:23" ht="15.6" hidden="1">
      <c r="A175" s="162" t="s">
        <v>1060</v>
      </c>
      <c r="B175" s="143"/>
      <c r="C175" s="143"/>
      <c r="D175" s="163"/>
      <c r="E175" s="93" t="s">
        <v>18</v>
      </c>
      <c r="F175" s="93" t="s">
        <v>15</v>
      </c>
      <c r="G175" s="96" t="s">
        <v>22</v>
      </c>
      <c r="H175" s="96" t="s">
        <v>29</v>
      </c>
      <c r="I175" s="96" t="s">
        <v>30</v>
      </c>
      <c r="J175" s="93">
        <v>4</v>
      </c>
      <c r="K175" s="93"/>
      <c r="L175" s="93"/>
      <c r="M175" s="93"/>
      <c r="N175" s="93"/>
      <c r="O175" s="93"/>
      <c r="P175" s="93" t="s">
        <v>291</v>
      </c>
      <c r="Q175" s="93" t="s">
        <v>288</v>
      </c>
      <c r="R175" s="164"/>
      <c r="S175" s="93"/>
      <c r="T175" s="145"/>
      <c r="U175" s="145"/>
      <c r="V175" s="146"/>
      <c r="W175" s="147" t="s">
        <v>719</v>
      </c>
    </row>
    <row r="176" spans="1:23" ht="15.6" hidden="1">
      <c r="A176" s="162" t="s">
        <v>1059</v>
      </c>
      <c r="B176" s="143"/>
      <c r="C176" s="143"/>
      <c r="D176" s="163"/>
      <c r="E176" s="93" t="s">
        <v>17</v>
      </c>
      <c r="F176" s="93" t="s">
        <v>14</v>
      </c>
      <c r="G176" s="96" t="s">
        <v>21</v>
      </c>
      <c r="H176" s="96" t="s">
        <v>28</v>
      </c>
      <c r="I176" s="96" t="s">
        <v>24</v>
      </c>
      <c r="J176" s="93">
        <v>4</v>
      </c>
      <c r="K176" s="93"/>
      <c r="L176" s="93"/>
      <c r="M176" s="93"/>
      <c r="N176" s="93"/>
      <c r="O176" s="93"/>
      <c r="P176" s="93" t="s">
        <v>291</v>
      </c>
      <c r="Q176" s="93" t="s">
        <v>288</v>
      </c>
      <c r="R176" s="164"/>
      <c r="S176" s="93"/>
      <c r="T176" s="145"/>
      <c r="U176" s="145"/>
      <c r="V176" s="146"/>
      <c r="W176" s="147"/>
    </row>
    <row r="177" spans="1:23" ht="15.6" hidden="1">
      <c r="A177" s="162" t="s">
        <v>1058</v>
      </c>
      <c r="B177" s="143"/>
      <c r="C177" s="143"/>
      <c r="D177" s="163"/>
      <c r="E177" s="93" t="s">
        <v>18</v>
      </c>
      <c r="F177" s="93" t="s">
        <v>14</v>
      </c>
      <c r="G177" s="96" t="s">
        <v>56</v>
      </c>
      <c r="H177" s="96" t="s">
        <v>29</v>
      </c>
      <c r="I177" s="96" t="s">
        <v>26</v>
      </c>
      <c r="J177" s="93">
        <v>4</v>
      </c>
      <c r="K177" s="93"/>
      <c r="L177" s="93"/>
      <c r="M177" s="93"/>
      <c r="N177" s="93"/>
      <c r="O177" s="93"/>
      <c r="P177" s="93" t="s">
        <v>291</v>
      </c>
      <c r="Q177" s="93" t="s">
        <v>288</v>
      </c>
      <c r="R177" s="164"/>
      <c r="S177" s="93"/>
      <c r="T177" s="145"/>
      <c r="U177" s="145"/>
      <c r="V177" s="146"/>
      <c r="W177" s="147"/>
    </row>
    <row r="178" spans="1:23" ht="15.6" hidden="1">
      <c r="A178" s="162" t="s">
        <v>1057</v>
      </c>
      <c r="B178" s="143"/>
      <c r="C178" s="143"/>
      <c r="D178" s="163"/>
      <c r="E178" s="93" t="s">
        <v>18</v>
      </c>
      <c r="F178" s="93" t="s">
        <v>15</v>
      </c>
      <c r="G178" s="96" t="s">
        <v>56</v>
      </c>
      <c r="H178" s="96" t="s">
        <v>29</v>
      </c>
      <c r="I178" s="96" t="s">
        <v>25</v>
      </c>
      <c r="J178" s="93">
        <v>4</v>
      </c>
      <c r="K178" s="93"/>
      <c r="L178" s="93"/>
      <c r="M178" s="93"/>
      <c r="N178" s="93"/>
      <c r="O178" s="93"/>
      <c r="P178" s="93" t="s">
        <v>291</v>
      </c>
      <c r="Q178" s="93" t="s">
        <v>288</v>
      </c>
      <c r="R178" s="164"/>
      <c r="S178" s="93"/>
      <c r="T178" s="145"/>
      <c r="U178" s="145"/>
      <c r="V178" s="146"/>
      <c r="W178" s="147"/>
    </row>
    <row r="179" spans="1:23" ht="15.6" hidden="1">
      <c r="A179" s="162" t="s">
        <v>1056</v>
      </c>
      <c r="B179" s="143"/>
      <c r="C179" s="143"/>
      <c r="D179" s="163"/>
      <c r="E179" s="93" t="s">
        <v>17</v>
      </c>
      <c r="F179" s="93" t="s">
        <v>15</v>
      </c>
      <c r="G179" s="96" t="s">
        <v>19</v>
      </c>
      <c r="H179" s="96" t="s">
        <v>28</v>
      </c>
      <c r="I179" s="96" t="s">
        <v>24</v>
      </c>
      <c r="J179" s="93">
        <v>4</v>
      </c>
      <c r="K179" s="93"/>
      <c r="L179" s="93"/>
      <c r="M179" s="93"/>
      <c r="N179" s="93"/>
      <c r="O179" s="93"/>
      <c r="P179" s="93" t="s">
        <v>286</v>
      </c>
      <c r="Q179" s="93" t="s">
        <v>288</v>
      </c>
      <c r="R179" s="164"/>
      <c r="S179" s="93"/>
      <c r="T179" s="145"/>
      <c r="U179" s="145"/>
      <c r="V179" s="146"/>
      <c r="W179" s="147"/>
    </row>
    <row r="180" spans="1:23" ht="15.6" hidden="1">
      <c r="A180" s="162" t="s">
        <v>1054</v>
      </c>
      <c r="B180" s="143"/>
      <c r="C180" s="143"/>
      <c r="D180" s="163"/>
      <c r="E180" s="93" t="s">
        <v>17</v>
      </c>
      <c r="F180" s="93" t="s">
        <v>14</v>
      </c>
      <c r="G180" s="96" t="s">
        <v>19</v>
      </c>
      <c r="H180" s="96" t="s">
        <v>28</v>
      </c>
      <c r="I180" s="96" t="s">
        <v>24</v>
      </c>
      <c r="J180" s="93">
        <v>4</v>
      </c>
      <c r="K180" s="93"/>
      <c r="L180" s="93"/>
      <c r="M180" s="93"/>
      <c r="N180" s="93"/>
      <c r="O180" s="93"/>
      <c r="P180" s="93" t="s">
        <v>286</v>
      </c>
      <c r="Q180" s="93" t="s">
        <v>288</v>
      </c>
      <c r="R180" s="164"/>
      <c r="S180" s="93"/>
      <c r="T180" s="145"/>
      <c r="U180" s="145"/>
      <c r="V180" s="146"/>
      <c r="W180" s="147"/>
    </row>
    <row r="181" spans="1:23" ht="15.6">
      <c r="A181" s="162" t="s">
        <v>1053</v>
      </c>
      <c r="B181" s="143"/>
      <c r="C181" s="143"/>
      <c r="D181" s="163"/>
      <c r="E181" s="93" t="s">
        <v>17</v>
      </c>
      <c r="F181" s="93" t="s">
        <v>14</v>
      </c>
      <c r="G181" s="96" t="s">
        <v>21</v>
      </c>
      <c r="H181" s="96" t="s">
        <v>28</v>
      </c>
      <c r="I181" s="96" t="s">
        <v>24</v>
      </c>
      <c r="J181" s="93">
        <v>3</v>
      </c>
      <c r="K181" s="93"/>
      <c r="L181" s="93"/>
      <c r="M181" s="93"/>
      <c r="N181" s="93"/>
      <c r="O181" s="93"/>
      <c r="P181" s="93" t="s">
        <v>286</v>
      </c>
      <c r="Q181" s="93" t="s">
        <v>289</v>
      </c>
      <c r="R181" s="164" t="s">
        <v>720</v>
      </c>
      <c r="S181" s="93"/>
      <c r="T181" s="145"/>
      <c r="U181" s="145"/>
      <c r="V181" s="146"/>
      <c r="W181" s="147"/>
    </row>
    <row r="182" spans="1:23" ht="15.6">
      <c r="A182" s="162" t="s">
        <v>1048</v>
      </c>
      <c r="B182" s="143"/>
      <c r="C182" s="143"/>
      <c r="D182" s="163"/>
      <c r="E182" s="93" t="s">
        <v>18</v>
      </c>
      <c r="F182" s="93" t="s">
        <v>15</v>
      </c>
      <c r="G182" s="96" t="s">
        <v>19</v>
      </c>
      <c r="H182" s="96" t="s">
        <v>28</v>
      </c>
      <c r="I182" s="96" t="s">
        <v>24</v>
      </c>
      <c r="J182" s="93">
        <v>3</v>
      </c>
      <c r="K182" s="93"/>
      <c r="L182" s="93"/>
      <c r="M182" s="93"/>
      <c r="N182" s="93"/>
      <c r="O182" s="93"/>
      <c r="P182" s="93" t="s">
        <v>291</v>
      </c>
      <c r="Q182" s="93" t="s">
        <v>290</v>
      </c>
      <c r="R182" s="164"/>
      <c r="S182" s="93"/>
      <c r="T182" s="145"/>
      <c r="U182" s="145"/>
      <c r="V182" s="146"/>
    </row>
    <row r="183" spans="1:23" ht="15.6" hidden="1">
      <c r="A183" s="162" t="s">
        <v>1047</v>
      </c>
      <c r="B183" s="143"/>
      <c r="C183" s="143"/>
      <c r="D183" s="163"/>
      <c r="E183" s="93" t="s">
        <v>17</v>
      </c>
      <c r="F183" s="93" t="s">
        <v>14</v>
      </c>
      <c r="G183" s="96" t="s">
        <v>56</v>
      </c>
      <c r="H183" s="96" t="s">
        <v>29</v>
      </c>
      <c r="I183" s="96" t="s">
        <v>30</v>
      </c>
      <c r="J183" s="93">
        <v>4</v>
      </c>
      <c r="K183" s="93"/>
      <c r="L183" s="93"/>
      <c r="M183" s="93"/>
      <c r="N183" s="93"/>
      <c r="O183" s="93"/>
      <c r="P183" s="93" t="s">
        <v>291</v>
      </c>
      <c r="Q183" s="93" t="s">
        <v>290</v>
      </c>
      <c r="R183" s="164"/>
      <c r="S183" s="93"/>
      <c r="T183" s="145"/>
      <c r="U183" s="145"/>
      <c r="V183" s="146"/>
      <c r="W183" s="147" t="s">
        <v>721</v>
      </c>
    </row>
    <row r="184" spans="1:23" ht="15.6" hidden="1">
      <c r="A184" s="162" t="s">
        <v>1046</v>
      </c>
      <c r="B184" s="143"/>
      <c r="C184" s="143"/>
      <c r="D184" s="163"/>
      <c r="E184" s="93" t="s">
        <v>17</v>
      </c>
      <c r="F184" s="93" t="s">
        <v>15</v>
      </c>
      <c r="G184" s="96" t="s">
        <v>56</v>
      </c>
      <c r="H184" s="96" t="s">
        <v>29</v>
      </c>
      <c r="I184" s="96" t="s">
        <v>30</v>
      </c>
      <c r="J184" s="93">
        <v>4</v>
      </c>
      <c r="K184" s="93"/>
      <c r="L184" s="93"/>
      <c r="M184" s="93"/>
      <c r="N184" s="93"/>
      <c r="O184" s="93"/>
      <c r="P184" s="93" t="s">
        <v>291</v>
      </c>
      <c r="Q184" s="93" t="s">
        <v>290</v>
      </c>
      <c r="R184" s="164"/>
      <c r="S184" s="93"/>
      <c r="T184" s="145"/>
      <c r="U184" s="145"/>
      <c r="V184" s="146"/>
      <c r="W184" s="147" t="s">
        <v>722</v>
      </c>
    </row>
    <row r="185" spans="1:23" ht="15.6" hidden="1">
      <c r="A185" s="162" t="s">
        <v>1045</v>
      </c>
      <c r="B185" s="143"/>
      <c r="C185" s="143"/>
      <c r="D185" s="163"/>
      <c r="E185" s="93" t="s">
        <v>18</v>
      </c>
      <c r="F185" s="93" t="s">
        <v>14</v>
      </c>
      <c r="G185" s="96" t="s">
        <v>20</v>
      </c>
      <c r="H185" s="96" t="s">
        <v>29</v>
      </c>
      <c r="I185" s="96" t="s">
        <v>26</v>
      </c>
      <c r="J185" s="93">
        <v>4</v>
      </c>
      <c r="K185" s="93"/>
      <c r="L185" s="93"/>
      <c r="M185" s="93"/>
      <c r="N185" s="93"/>
      <c r="O185" s="93"/>
      <c r="P185" s="93" t="s">
        <v>291</v>
      </c>
      <c r="Q185" s="93" t="s">
        <v>290</v>
      </c>
      <c r="R185" s="164"/>
      <c r="S185" s="93"/>
      <c r="T185" s="145"/>
      <c r="U185" s="145"/>
      <c r="V185" s="146"/>
      <c r="W185" s="147"/>
    </row>
    <row r="186" spans="1:23" ht="15.6" hidden="1">
      <c r="A186" s="162" t="s">
        <v>1044</v>
      </c>
      <c r="B186" s="143"/>
      <c r="C186" s="143"/>
      <c r="D186" s="163"/>
      <c r="E186" s="93" t="s">
        <v>18</v>
      </c>
      <c r="F186" s="93" t="s">
        <v>15</v>
      </c>
      <c r="G186" s="96" t="s">
        <v>20</v>
      </c>
      <c r="H186" s="96" t="s">
        <v>29</v>
      </c>
      <c r="I186" s="96" t="s">
        <v>25</v>
      </c>
      <c r="J186" s="93">
        <v>4</v>
      </c>
      <c r="K186" s="93"/>
      <c r="L186" s="93"/>
      <c r="M186" s="93"/>
      <c r="N186" s="93"/>
      <c r="O186" s="93"/>
      <c r="P186" s="93" t="s">
        <v>291</v>
      </c>
      <c r="Q186" s="93" t="s">
        <v>290</v>
      </c>
      <c r="R186" s="164"/>
      <c r="S186" s="93"/>
      <c r="T186" s="145"/>
      <c r="U186" s="145"/>
      <c r="V186" s="146"/>
      <c r="W186" s="147"/>
    </row>
    <row r="187" spans="1:23" ht="15.6" hidden="1">
      <c r="A187" s="162" t="s">
        <v>1043</v>
      </c>
      <c r="B187" s="143"/>
      <c r="C187" s="143"/>
      <c r="D187" s="163"/>
      <c r="E187" s="93" t="s">
        <v>18</v>
      </c>
      <c r="F187" s="93" t="s">
        <v>14</v>
      </c>
      <c r="G187" s="96" t="s">
        <v>19</v>
      </c>
      <c r="H187" s="96" t="s">
        <v>28</v>
      </c>
      <c r="I187" s="96" t="s">
        <v>24</v>
      </c>
      <c r="J187" s="93">
        <v>4</v>
      </c>
      <c r="K187" s="93"/>
      <c r="L187" s="93"/>
      <c r="M187" s="93"/>
      <c r="N187" s="93"/>
      <c r="O187" s="93"/>
      <c r="P187" s="93" t="s">
        <v>291</v>
      </c>
      <c r="Q187" s="93" t="s">
        <v>290</v>
      </c>
      <c r="R187" s="164"/>
      <c r="S187" s="93"/>
      <c r="T187" s="145"/>
      <c r="U187" s="145"/>
      <c r="V187" s="146"/>
      <c r="W187" s="147"/>
    </row>
    <row r="188" spans="1:23" ht="15.6" hidden="1">
      <c r="A188" s="162" t="s">
        <v>1042</v>
      </c>
      <c r="B188" s="143"/>
      <c r="C188" s="143"/>
      <c r="D188" s="163"/>
      <c r="E188" s="93" t="s">
        <v>18</v>
      </c>
      <c r="F188" s="93" t="s">
        <v>15</v>
      </c>
      <c r="G188" s="96" t="s">
        <v>19</v>
      </c>
      <c r="H188" s="96" t="s">
        <v>28</v>
      </c>
      <c r="I188" s="96" t="s">
        <v>24</v>
      </c>
      <c r="J188" s="93">
        <v>4</v>
      </c>
      <c r="K188" s="93"/>
      <c r="L188" s="93"/>
      <c r="M188" s="93"/>
      <c r="N188" s="93"/>
      <c r="O188" s="93"/>
      <c r="P188" s="93" t="s">
        <v>291</v>
      </c>
      <c r="Q188" s="93" t="s">
        <v>290</v>
      </c>
      <c r="R188" s="164"/>
      <c r="S188" s="93"/>
      <c r="T188" s="145"/>
      <c r="U188" s="145"/>
      <c r="V188" s="146"/>
      <c r="W188" s="147"/>
    </row>
    <row r="189" spans="1:23" ht="15.6" hidden="1">
      <c r="A189" s="162" t="s">
        <v>1041</v>
      </c>
      <c r="B189" s="143"/>
      <c r="C189" s="143"/>
      <c r="D189" s="163"/>
      <c r="E189" s="93" t="s">
        <v>17</v>
      </c>
      <c r="F189" s="93" t="s">
        <v>14</v>
      </c>
      <c r="G189" s="96" t="s">
        <v>19</v>
      </c>
      <c r="H189" s="96" t="s">
        <v>28</v>
      </c>
      <c r="I189" s="96" t="s">
        <v>24</v>
      </c>
      <c r="J189" s="93">
        <v>4</v>
      </c>
      <c r="K189" s="93"/>
      <c r="L189" s="93"/>
      <c r="M189" s="93"/>
      <c r="N189" s="93"/>
      <c r="O189" s="93"/>
      <c r="P189" s="93" t="s">
        <v>291</v>
      </c>
      <c r="Q189" s="93" t="s">
        <v>290</v>
      </c>
      <c r="R189" s="164"/>
      <c r="S189" s="93"/>
      <c r="T189" s="145"/>
      <c r="U189" s="145"/>
      <c r="V189" s="146"/>
      <c r="W189" s="147"/>
    </row>
    <row r="190" spans="1:23" ht="15.6" hidden="1">
      <c r="A190" s="162" t="s">
        <v>1040</v>
      </c>
      <c r="B190" s="143"/>
      <c r="C190" s="143"/>
      <c r="D190" s="163"/>
      <c r="E190" s="93" t="s">
        <v>18</v>
      </c>
      <c r="F190" s="93" t="s">
        <v>15</v>
      </c>
      <c r="G190" s="96" t="s">
        <v>19</v>
      </c>
      <c r="H190" s="96" t="s">
        <v>28</v>
      </c>
      <c r="I190" s="96" t="s">
        <v>24</v>
      </c>
      <c r="J190" s="93">
        <v>4</v>
      </c>
      <c r="K190" s="93"/>
      <c r="L190" s="93"/>
      <c r="M190" s="93"/>
      <c r="N190" s="93"/>
      <c r="O190" s="93"/>
      <c r="P190" s="93" t="s">
        <v>291</v>
      </c>
      <c r="Q190" s="93" t="s">
        <v>290</v>
      </c>
      <c r="R190" s="164"/>
      <c r="S190" s="93"/>
      <c r="T190" s="145"/>
      <c r="U190" s="145"/>
      <c r="V190" s="146"/>
      <c r="W190" s="147"/>
    </row>
    <row r="191" spans="1:23" ht="15.6" hidden="1">
      <c r="A191" s="162" t="s">
        <v>1039</v>
      </c>
      <c r="B191" s="143"/>
      <c r="C191" s="143"/>
      <c r="D191" s="163"/>
      <c r="E191" s="93" t="s">
        <v>18</v>
      </c>
      <c r="F191" s="93" t="s">
        <v>14</v>
      </c>
      <c r="G191" s="96" t="s">
        <v>723</v>
      </c>
      <c r="H191" s="96" t="s">
        <v>28</v>
      </c>
      <c r="I191" s="96" t="s">
        <v>24</v>
      </c>
      <c r="J191" s="93">
        <v>4</v>
      </c>
      <c r="K191" s="93"/>
      <c r="L191" s="93"/>
      <c r="M191" s="93"/>
      <c r="N191" s="93"/>
      <c r="O191" s="93"/>
      <c r="P191" s="93" t="s">
        <v>291</v>
      </c>
      <c r="Q191" s="93" t="s">
        <v>290</v>
      </c>
      <c r="R191" s="164"/>
      <c r="S191" s="93"/>
      <c r="T191" s="145"/>
      <c r="U191" s="145"/>
      <c r="V191" s="146"/>
      <c r="W191" s="147"/>
    </row>
    <row r="192" spans="1:23" ht="15.6" hidden="1">
      <c r="A192" s="162" t="s">
        <v>1038</v>
      </c>
      <c r="B192" s="143"/>
      <c r="C192" s="143"/>
      <c r="D192" s="163"/>
      <c r="E192" s="93" t="s">
        <v>18</v>
      </c>
      <c r="F192" s="93" t="s">
        <v>15</v>
      </c>
      <c r="G192" s="96" t="s">
        <v>723</v>
      </c>
      <c r="H192" s="96" t="s">
        <v>28</v>
      </c>
      <c r="I192" s="96" t="s">
        <v>24</v>
      </c>
      <c r="J192" s="93">
        <v>4</v>
      </c>
      <c r="K192" s="93"/>
      <c r="L192" s="93"/>
      <c r="M192" s="93"/>
      <c r="N192" s="93"/>
      <c r="O192" s="93"/>
      <c r="P192" s="93" t="s">
        <v>291</v>
      </c>
      <c r="Q192" s="93" t="s">
        <v>290</v>
      </c>
      <c r="R192" s="164"/>
      <c r="S192" s="93"/>
      <c r="T192" s="145"/>
      <c r="U192" s="145"/>
      <c r="V192" s="146"/>
      <c r="W192" s="147"/>
    </row>
    <row r="193" spans="1:23" ht="15.6" hidden="1">
      <c r="A193" s="162" t="s">
        <v>1037</v>
      </c>
      <c r="B193" s="143"/>
      <c r="C193" s="143"/>
      <c r="D193" s="163"/>
      <c r="E193" s="93" t="s">
        <v>18</v>
      </c>
      <c r="F193" s="93" t="s">
        <v>14</v>
      </c>
      <c r="G193" s="96" t="s">
        <v>56</v>
      </c>
      <c r="H193" s="96" t="s">
        <v>29</v>
      </c>
      <c r="I193" s="96" t="s">
        <v>24</v>
      </c>
      <c r="J193" s="93">
        <v>4</v>
      </c>
      <c r="K193" s="93"/>
      <c r="L193" s="93"/>
      <c r="M193" s="93"/>
      <c r="N193" s="93"/>
      <c r="O193" s="93"/>
      <c r="P193" s="93" t="s">
        <v>291</v>
      </c>
      <c r="Q193" s="93" t="s">
        <v>290</v>
      </c>
      <c r="R193" s="164"/>
      <c r="S193" s="93"/>
      <c r="T193" s="145"/>
      <c r="U193" s="145"/>
      <c r="V193" s="146"/>
      <c r="W193" s="147"/>
    </row>
    <row r="194" spans="1:23" ht="15.6" hidden="1">
      <c r="A194" s="162" t="s">
        <v>1036</v>
      </c>
      <c r="B194" s="143"/>
      <c r="C194" s="143"/>
      <c r="D194" s="163"/>
      <c r="E194" s="93" t="s">
        <v>18</v>
      </c>
      <c r="F194" s="93" t="s">
        <v>15</v>
      </c>
      <c r="G194" s="96" t="s">
        <v>56</v>
      </c>
      <c r="H194" s="96" t="s">
        <v>29</v>
      </c>
      <c r="I194" s="96" t="s">
        <v>24</v>
      </c>
      <c r="J194" s="93">
        <v>4</v>
      </c>
      <c r="K194" s="93"/>
      <c r="L194" s="93"/>
      <c r="M194" s="93"/>
      <c r="N194" s="93"/>
      <c r="O194" s="93"/>
      <c r="P194" s="93" t="s">
        <v>291</v>
      </c>
      <c r="Q194" s="93" t="s">
        <v>290</v>
      </c>
      <c r="R194" s="164"/>
      <c r="S194" s="93"/>
      <c r="T194" s="145"/>
      <c r="U194" s="145"/>
      <c r="V194" s="146"/>
      <c r="W194" s="147"/>
    </row>
    <row r="195" spans="1:23" ht="15.6" hidden="1">
      <c r="A195" s="162" t="s">
        <v>1147</v>
      </c>
      <c r="B195" s="143"/>
      <c r="C195" s="143"/>
      <c r="D195" s="163"/>
      <c r="E195" s="93" t="s">
        <v>18</v>
      </c>
      <c r="F195" s="93" t="s">
        <v>14</v>
      </c>
      <c r="G195" s="96" t="s">
        <v>56</v>
      </c>
      <c r="H195" s="96" t="s">
        <v>29</v>
      </c>
      <c r="I195" s="96" t="s">
        <v>24</v>
      </c>
      <c r="J195" s="93">
        <v>4</v>
      </c>
      <c r="K195" s="93"/>
      <c r="L195" s="93"/>
      <c r="M195" s="93"/>
      <c r="N195" s="93"/>
      <c r="O195" s="93"/>
      <c r="P195" s="93" t="s">
        <v>291</v>
      </c>
      <c r="Q195" s="93" t="s">
        <v>290</v>
      </c>
      <c r="R195" s="164"/>
      <c r="S195" s="93"/>
      <c r="T195" s="145"/>
      <c r="U195" s="145"/>
      <c r="V195" s="146"/>
      <c r="W195" s="147"/>
    </row>
    <row r="196" spans="1:23" s="246" customFormat="1" ht="16.2" hidden="1" thickBot="1">
      <c r="A196" s="162" t="s">
        <v>1035</v>
      </c>
      <c r="B196" s="241"/>
      <c r="C196" s="241"/>
      <c r="D196" s="247" t="s">
        <v>713</v>
      </c>
      <c r="E196" s="203" t="s">
        <v>18</v>
      </c>
      <c r="F196" s="203" t="s">
        <v>15</v>
      </c>
      <c r="G196" s="204" t="s">
        <v>56</v>
      </c>
      <c r="H196" s="204" t="s">
        <v>29</v>
      </c>
      <c r="I196" s="204" t="s">
        <v>24</v>
      </c>
      <c r="J196" s="203">
        <v>4</v>
      </c>
      <c r="K196" s="203"/>
      <c r="L196" s="203"/>
      <c r="M196" s="203"/>
      <c r="N196" s="203"/>
      <c r="O196" s="203"/>
      <c r="P196" s="203" t="s">
        <v>291</v>
      </c>
      <c r="Q196" s="203" t="s">
        <v>290</v>
      </c>
      <c r="R196" s="242"/>
      <c r="S196" s="203"/>
      <c r="T196" s="243"/>
      <c r="U196" s="243"/>
      <c r="V196" s="244"/>
      <c r="W196" s="245"/>
    </row>
    <row r="197" spans="1:23" s="257" customFormat="1" ht="16.2" hidden="1" thickBot="1">
      <c r="A197" s="162" t="s">
        <v>1034</v>
      </c>
      <c r="B197" s="250"/>
      <c r="C197" s="250"/>
      <c r="D197" s="258" t="s">
        <v>714</v>
      </c>
      <c r="E197" s="251"/>
      <c r="F197" s="251"/>
      <c r="G197" s="252"/>
      <c r="H197" s="252"/>
      <c r="I197" s="252"/>
      <c r="J197" s="251"/>
      <c r="K197" s="251"/>
      <c r="L197" s="251"/>
      <c r="M197" s="251"/>
      <c r="N197" s="251"/>
      <c r="O197" s="251"/>
      <c r="P197" s="203" t="s">
        <v>291</v>
      </c>
      <c r="Q197" s="203" t="s">
        <v>290</v>
      </c>
      <c r="R197" s="253"/>
      <c r="S197" s="251"/>
      <c r="T197" s="254"/>
      <c r="U197" s="254"/>
      <c r="V197" s="255"/>
      <c r="W197" s="256"/>
    </row>
    <row r="198" spans="1:23" ht="16.2" hidden="1" thickBot="1">
      <c r="A198" s="162" t="s">
        <v>1033</v>
      </c>
      <c r="B198" s="236"/>
      <c r="C198" s="236"/>
      <c r="D198" s="248" t="s">
        <v>713</v>
      </c>
      <c r="E198" s="199" t="s">
        <v>17</v>
      </c>
      <c r="F198" s="199" t="s">
        <v>14</v>
      </c>
      <c r="G198" s="200" t="s">
        <v>19</v>
      </c>
      <c r="H198" s="200" t="s">
        <v>28</v>
      </c>
      <c r="I198" s="200" t="s">
        <v>24</v>
      </c>
      <c r="J198" s="199">
        <v>4</v>
      </c>
      <c r="K198" s="199"/>
      <c r="L198" s="199"/>
      <c r="M198" s="199"/>
      <c r="N198" s="199"/>
      <c r="O198" s="199"/>
      <c r="P198" s="203" t="s">
        <v>291</v>
      </c>
      <c r="Q198" s="203" t="s">
        <v>290</v>
      </c>
      <c r="R198" s="237" t="s">
        <v>724</v>
      </c>
      <c r="S198" s="199"/>
      <c r="T198" s="238"/>
      <c r="U198" s="238"/>
      <c r="V198" s="239"/>
      <c r="W198" s="240"/>
    </row>
    <row r="199" spans="1:23" ht="16.2" hidden="1" thickBot="1">
      <c r="A199" s="162" t="s">
        <v>1148</v>
      </c>
      <c r="B199" s="143"/>
      <c r="C199" s="143"/>
      <c r="D199" s="163"/>
      <c r="E199" s="93" t="s">
        <v>18</v>
      </c>
      <c r="F199" s="93" t="s">
        <v>15</v>
      </c>
      <c r="G199" s="96" t="s">
        <v>20</v>
      </c>
      <c r="H199" s="96" t="s">
        <v>29</v>
      </c>
      <c r="I199" s="96" t="s">
        <v>24</v>
      </c>
      <c r="J199" s="93">
        <v>4</v>
      </c>
      <c r="K199" s="93"/>
      <c r="L199" s="93"/>
      <c r="M199" s="93"/>
      <c r="N199" s="93"/>
      <c r="O199" s="93"/>
      <c r="P199" s="203" t="s">
        <v>291</v>
      </c>
      <c r="Q199" s="203" t="s">
        <v>290</v>
      </c>
      <c r="R199" s="164"/>
      <c r="S199" s="93"/>
      <c r="T199" s="145"/>
      <c r="U199" s="145"/>
      <c r="V199" s="146"/>
      <c r="W199" s="147"/>
    </row>
    <row r="200" spans="1:23" ht="16.2" hidden="1" thickBot="1">
      <c r="A200" s="162" t="s">
        <v>1032</v>
      </c>
      <c r="B200" s="143"/>
      <c r="C200" s="143"/>
      <c r="D200" s="163"/>
      <c r="E200" s="93" t="s">
        <v>18</v>
      </c>
      <c r="F200" s="93" t="s">
        <v>14</v>
      </c>
      <c r="G200" s="96" t="s">
        <v>19</v>
      </c>
      <c r="H200" s="96" t="s">
        <v>28</v>
      </c>
      <c r="I200" s="96" t="s">
        <v>24</v>
      </c>
      <c r="J200" s="93">
        <v>4</v>
      </c>
      <c r="K200" s="93"/>
      <c r="L200" s="93"/>
      <c r="M200" s="93"/>
      <c r="N200" s="93"/>
      <c r="O200" s="93"/>
      <c r="P200" s="203" t="s">
        <v>291</v>
      </c>
      <c r="Q200" s="203" t="s">
        <v>290</v>
      </c>
      <c r="R200" s="164"/>
      <c r="S200" s="93"/>
      <c r="T200" s="145"/>
      <c r="U200" s="145"/>
      <c r="V200" s="146"/>
      <c r="W200" s="147"/>
    </row>
    <row r="201" spans="1:23" ht="16.2" hidden="1" thickBot="1">
      <c r="A201" s="162" t="s">
        <v>1031</v>
      </c>
      <c r="B201" s="143"/>
      <c r="C201" s="143"/>
      <c r="D201" s="163"/>
      <c r="E201" s="93" t="s">
        <v>18</v>
      </c>
      <c r="F201" s="93" t="s">
        <v>15</v>
      </c>
      <c r="G201" s="96" t="s">
        <v>19</v>
      </c>
      <c r="H201" s="96" t="s">
        <v>28</v>
      </c>
      <c r="I201" s="96" t="s">
        <v>24</v>
      </c>
      <c r="J201" s="93">
        <v>4</v>
      </c>
      <c r="K201" s="93"/>
      <c r="L201" s="93"/>
      <c r="M201" s="93"/>
      <c r="N201" s="93"/>
      <c r="O201" s="93"/>
      <c r="P201" s="203" t="s">
        <v>291</v>
      </c>
      <c r="Q201" s="203" t="s">
        <v>290</v>
      </c>
      <c r="R201" s="164"/>
      <c r="S201" s="93"/>
      <c r="T201" s="145"/>
      <c r="U201" s="145"/>
      <c r="V201" s="146"/>
      <c r="W201" s="147"/>
    </row>
    <row r="202" spans="1:23" s="246" customFormat="1" ht="16.2" hidden="1" thickBot="1">
      <c r="A202" s="162" t="s">
        <v>1030</v>
      </c>
      <c r="B202" s="241"/>
      <c r="C202" s="241"/>
      <c r="D202" s="247" t="s">
        <v>713</v>
      </c>
      <c r="E202" s="203" t="s">
        <v>18</v>
      </c>
      <c r="F202" s="203" t="s">
        <v>14</v>
      </c>
      <c r="G202" s="204" t="s">
        <v>19</v>
      </c>
      <c r="H202" s="204" t="s">
        <v>28</v>
      </c>
      <c r="I202" s="204" t="s">
        <v>24</v>
      </c>
      <c r="J202" s="203">
        <v>4</v>
      </c>
      <c r="K202" s="203"/>
      <c r="L202" s="203"/>
      <c r="M202" s="203"/>
      <c r="N202" s="203"/>
      <c r="O202" s="203"/>
      <c r="P202" s="203" t="s">
        <v>291</v>
      </c>
      <c r="Q202" s="203" t="s">
        <v>290</v>
      </c>
      <c r="R202" s="242"/>
      <c r="S202" s="203"/>
      <c r="T202" s="243"/>
      <c r="U202" s="243"/>
      <c r="V202" s="244"/>
      <c r="W202" s="245"/>
    </row>
    <row r="203" spans="1:23" s="257" customFormat="1" ht="16.2" hidden="1" thickBot="1">
      <c r="A203" s="162" t="s">
        <v>1029</v>
      </c>
      <c r="B203" s="250"/>
      <c r="C203" s="250"/>
      <c r="D203" s="258" t="s">
        <v>714</v>
      </c>
      <c r="E203" s="251"/>
      <c r="F203" s="251"/>
      <c r="G203" s="252"/>
      <c r="H203" s="252"/>
      <c r="I203" s="252"/>
      <c r="J203" s="251">
        <v>4</v>
      </c>
      <c r="K203" s="251"/>
      <c r="L203" s="251"/>
      <c r="M203" s="251"/>
      <c r="N203" s="251"/>
      <c r="O203" s="251"/>
      <c r="P203" s="203" t="s">
        <v>291</v>
      </c>
      <c r="Q203" s="203" t="s">
        <v>290</v>
      </c>
      <c r="R203" s="253"/>
      <c r="S203" s="251"/>
      <c r="T203" s="254"/>
      <c r="U203" s="254"/>
      <c r="V203" s="255"/>
      <c r="W203" s="256"/>
    </row>
    <row r="204" spans="1:23" ht="16.2" hidden="1" thickBot="1">
      <c r="A204" s="162" t="s">
        <v>1028</v>
      </c>
      <c r="B204" s="236"/>
      <c r="C204" s="236"/>
      <c r="D204" s="248" t="s">
        <v>713</v>
      </c>
      <c r="E204" s="199" t="s">
        <v>17</v>
      </c>
      <c r="F204" s="199" t="s">
        <v>14</v>
      </c>
      <c r="G204" s="200" t="s">
        <v>19</v>
      </c>
      <c r="H204" s="200" t="s">
        <v>28</v>
      </c>
      <c r="I204" s="200" t="s">
        <v>24</v>
      </c>
      <c r="J204" s="199">
        <v>4</v>
      </c>
      <c r="K204" s="199"/>
      <c r="L204" s="199"/>
      <c r="M204" s="199"/>
      <c r="N204" s="199"/>
      <c r="O204" s="199"/>
      <c r="P204" s="203" t="s">
        <v>291</v>
      </c>
      <c r="Q204" s="203" t="s">
        <v>290</v>
      </c>
      <c r="R204" s="237"/>
      <c r="S204" s="199"/>
      <c r="T204" s="238"/>
      <c r="U204" s="238"/>
      <c r="V204" s="239"/>
      <c r="W204" s="240"/>
    </row>
    <row r="205" spans="1:23" ht="16.2" hidden="1" thickBot="1">
      <c r="A205" s="162" t="s">
        <v>1149</v>
      </c>
      <c r="B205" s="143"/>
      <c r="C205" s="143"/>
      <c r="D205" s="163"/>
      <c r="E205" s="93" t="s">
        <v>17</v>
      </c>
      <c r="F205" s="93" t="s">
        <v>15</v>
      </c>
      <c r="G205" s="96" t="s">
        <v>19</v>
      </c>
      <c r="H205" s="96" t="s">
        <v>28</v>
      </c>
      <c r="I205" s="96" t="s">
        <v>24</v>
      </c>
      <c r="J205" s="93">
        <v>4</v>
      </c>
      <c r="K205" s="93"/>
      <c r="L205" s="93"/>
      <c r="M205" s="93"/>
      <c r="N205" s="93"/>
      <c r="O205" s="93"/>
      <c r="P205" s="203" t="s">
        <v>291</v>
      </c>
      <c r="Q205" s="203" t="s">
        <v>290</v>
      </c>
      <c r="R205" s="164"/>
      <c r="S205" s="93"/>
      <c r="T205" s="145"/>
      <c r="U205" s="145"/>
      <c r="V205" s="146"/>
      <c r="W205" s="147"/>
    </row>
    <row r="206" spans="1:23" ht="16.2" hidden="1" thickBot="1">
      <c r="A206" s="162" t="s">
        <v>1027</v>
      </c>
      <c r="B206" s="143"/>
      <c r="C206" s="143"/>
      <c r="D206" s="163"/>
      <c r="E206" s="93" t="s">
        <v>17</v>
      </c>
      <c r="F206" s="93" t="s">
        <v>14</v>
      </c>
      <c r="G206" s="96" t="s">
        <v>19</v>
      </c>
      <c r="H206" s="96" t="s">
        <v>28</v>
      </c>
      <c r="I206" s="96" t="s">
        <v>24</v>
      </c>
      <c r="J206" s="93">
        <v>4</v>
      </c>
      <c r="K206" s="93"/>
      <c r="L206" s="93"/>
      <c r="M206" s="93"/>
      <c r="N206" s="93"/>
      <c r="O206" s="93"/>
      <c r="P206" s="203" t="s">
        <v>291</v>
      </c>
      <c r="Q206" s="203" t="s">
        <v>290</v>
      </c>
      <c r="R206" s="164"/>
      <c r="S206" s="93"/>
      <c r="T206" s="145"/>
      <c r="U206" s="145"/>
      <c r="V206" s="146"/>
      <c r="W206" s="147"/>
    </row>
    <row r="207" spans="1:23" ht="16.2" hidden="1" thickBot="1">
      <c r="A207" s="162" t="s">
        <v>1026</v>
      </c>
      <c r="B207" s="143"/>
      <c r="C207" s="143"/>
      <c r="D207" s="163"/>
      <c r="E207" s="93" t="s">
        <v>17</v>
      </c>
      <c r="F207" s="93" t="s">
        <v>15</v>
      </c>
      <c r="G207" s="96" t="s">
        <v>19</v>
      </c>
      <c r="H207" s="96" t="s">
        <v>28</v>
      </c>
      <c r="I207" s="96" t="s">
        <v>24</v>
      </c>
      <c r="J207" s="93">
        <v>4</v>
      </c>
      <c r="K207" s="93"/>
      <c r="L207" s="93"/>
      <c r="M207" s="93"/>
      <c r="N207" s="93"/>
      <c r="O207" s="93"/>
      <c r="P207" s="203" t="s">
        <v>291</v>
      </c>
      <c r="Q207" s="203" t="s">
        <v>290</v>
      </c>
      <c r="R207" s="164"/>
      <c r="S207" s="93"/>
      <c r="T207" s="145"/>
      <c r="U207" s="145"/>
      <c r="V207" s="146"/>
      <c r="W207" s="147"/>
    </row>
    <row r="208" spans="1:23" ht="15.6" hidden="1">
      <c r="A208" s="162" t="s">
        <v>1025</v>
      </c>
      <c r="B208" s="143"/>
      <c r="C208" s="143"/>
      <c r="D208" s="163"/>
      <c r="E208" s="93" t="s">
        <v>17</v>
      </c>
      <c r="F208" s="93" t="s">
        <v>14</v>
      </c>
      <c r="G208" s="96" t="s">
        <v>20</v>
      </c>
      <c r="H208" s="96" t="s">
        <v>29</v>
      </c>
      <c r="I208" s="96" t="s">
        <v>25</v>
      </c>
      <c r="J208" s="93">
        <v>4</v>
      </c>
      <c r="K208" s="93"/>
      <c r="L208" s="93"/>
      <c r="M208" s="93"/>
      <c r="N208" s="93"/>
      <c r="O208" s="93"/>
      <c r="P208" s="93" t="s">
        <v>286</v>
      </c>
      <c r="Q208" s="93" t="s">
        <v>288</v>
      </c>
      <c r="R208" s="164"/>
      <c r="S208" s="93"/>
      <c r="T208" s="145"/>
      <c r="U208" s="145"/>
      <c r="V208" s="146"/>
      <c r="W208" s="147"/>
    </row>
    <row r="209" spans="1:23" ht="15.6">
      <c r="A209" s="162" t="s">
        <v>1024</v>
      </c>
      <c r="B209" s="143"/>
      <c r="C209" s="143"/>
      <c r="D209" s="163"/>
      <c r="E209" s="93" t="s">
        <v>18</v>
      </c>
      <c r="F209" s="93" t="s">
        <v>15</v>
      </c>
      <c r="G209" s="96" t="s">
        <v>19</v>
      </c>
      <c r="H209" s="96" t="s">
        <v>28</v>
      </c>
      <c r="I209" s="96" t="s">
        <v>24</v>
      </c>
      <c r="J209" s="93">
        <v>3</v>
      </c>
      <c r="K209" s="93"/>
      <c r="L209" s="93"/>
      <c r="M209" s="93"/>
      <c r="N209" s="93"/>
      <c r="O209" s="93"/>
      <c r="P209" s="93" t="s">
        <v>286</v>
      </c>
      <c r="Q209" s="93" t="s">
        <v>289</v>
      </c>
      <c r="R209" s="164"/>
      <c r="S209" s="93"/>
      <c r="T209" s="145"/>
      <c r="U209" s="145"/>
      <c r="V209" s="146"/>
      <c r="W209" s="147"/>
    </row>
    <row r="210" spans="1:23" ht="15.6">
      <c r="A210" s="162" t="s">
        <v>1021</v>
      </c>
      <c r="B210" s="143"/>
      <c r="C210" s="143"/>
      <c r="D210" s="163"/>
      <c r="E210" s="93" t="s">
        <v>17</v>
      </c>
      <c r="F210" s="93" t="s">
        <v>14</v>
      </c>
      <c r="G210" s="96" t="s">
        <v>22</v>
      </c>
      <c r="H210" s="96" t="s">
        <v>28</v>
      </c>
      <c r="I210" s="96" t="s">
        <v>24</v>
      </c>
      <c r="J210" s="93">
        <v>3</v>
      </c>
      <c r="K210" s="93"/>
      <c r="L210" s="93"/>
      <c r="M210" s="93"/>
      <c r="N210" s="93"/>
      <c r="O210" s="93"/>
      <c r="P210" s="93" t="s">
        <v>291</v>
      </c>
      <c r="Q210" s="93" t="s">
        <v>288</v>
      </c>
      <c r="R210" s="164"/>
      <c r="S210" s="93"/>
      <c r="T210" s="145"/>
      <c r="U210" s="145"/>
      <c r="V210" s="146"/>
      <c r="W210" s="147"/>
    </row>
    <row r="211" spans="1:23">
      <c r="A211" s="162" t="s">
        <v>1150</v>
      </c>
      <c r="B211" s="123"/>
      <c r="C211" s="123"/>
      <c r="D211" s="264"/>
      <c r="E211" s="93" t="s">
        <v>17</v>
      </c>
      <c r="F211" s="93" t="s">
        <v>15</v>
      </c>
      <c r="G211" s="96" t="s">
        <v>22</v>
      </c>
      <c r="H211" s="96" t="s">
        <v>28</v>
      </c>
      <c r="I211" s="96" t="s">
        <v>26</v>
      </c>
      <c r="J211" s="93">
        <v>2</v>
      </c>
      <c r="K211" s="93"/>
      <c r="L211" s="93"/>
      <c r="M211" s="93"/>
      <c r="N211" s="93"/>
      <c r="O211" s="93"/>
      <c r="P211" s="93" t="s">
        <v>291</v>
      </c>
      <c r="Q211" s="93" t="s">
        <v>288</v>
      </c>
      <c r="R211" s="89"/>
      <c r="S211" s="123"/>
      <c r="T211" s="123"/>
      <c r="U211" s="123"/>
      <c r="V211" s="123"/>
      <c r="W211" s="272"/>
    </row>
    <row r="212" spans="1:23">
      <c r="A212" s="162" t="s">
        <v>1151</v>
      </c>
      <c r="B212" s="123"/>
      <c r="C212" s="123"/>
      <c r="D212" s="264"/>
      <c r="E212" s="93" t="s">
        <v>17</v>
      </c>
      <c r="F212" s="93" t="s">
        <v>14</v>
      </c>
      <c r="G212" s="96" t="s">
        <v>22</v>
      </c>
      <c r="H212" s="96" t="s">
        <v>28</v>
      </c>
      <c r="I212" s="96" t="s">
        <v>24</v>
      </c>
      <c r="J212" s="93">
        <v>3</v>
      </c>
      <c r="K212" s="93"/>
      <c r="L212" s="93"/>
      <c r="M212" s="93"/>
      <c r="N212" s="93"/>
      <c r="O212" s="93"/>
      <c r="P212" s="93" t="s">
        <v>291</v>
      </c>
      <c r="Q212" s="93" t="s">
        <v>288</v>
      </c>
      <c r="R212" s="89"/>
      <c r="S212" s="123"/>
      <c r="T212" s="123"/>
      <c r="U212" s="123"/>
      <c r="V212" s="123"/>
      <c r="W212" s="272"/>
    </row>
    <row r="213" spans="1:23">
      <c r="A213" s="162" t="s">
        <v>1152</v>
      </c>
      <c r="B213" s="123"/>
      <c r="C213" s="123"/>
      <c r="D213" s="264"/>
      <c r="E213" s="93" t="s">
        <v>18</v>
      </c>
      <c r="F213" s="93" t="s">
        <v>14</v>
      </c>
      <c r="G213" s="96" t="s">
        <v>22</v>
      </c>
      <c r="H213" s="96" t="s">
        <v>28</v>
      </c>
      <c r="I213" s="96" t="s">
        <v>26</v>
      </c>
      <c r="J213" s="93">
        <v>3</v>
      </c>
      <c r="K213" s="93"/>
      <c r="L213" s="93"/>
      <c r="M213" s="93"/>
      <c r="N213" s="93"/>
      <c r="O213" s="93"/>
      <c r="P213" s="93" t="s">
        <v>291</v>
      </c>
      <c r="Q213" s="93" t="s">
        <v>288</v>
      </c>
      <c r="R213" s="89"/>
      <c r="S213" s="123"/>
      <c r="T213" s="123"/>
      <c r="U213" s="123"/>
      <c r="V213" s="123"/>
      <c r="W213" s="272"/>
    </row>
    <row r="214" spans="1:23">
      <c r="A214" s="162" t="s">
        <v>1153</v>
      </c>
      <c r="B214" s="123"/>
      <c r="C214" s="123"/>
      <c r="D214" s="264"/>
      <c r="E214" s="93" t="s">
        <v>18</v>
      </c>
      <c r="F214" s="93" t="s">
        <v>15</v>
      </c>
      <c r="G214" s="96" t="s">
        <v>22</v>
      </c>
      <c r="H214" s="96" t="s">
        <v>28</v>
      </c>
      <c r="I214" s="96" t="s">
        <v>25</v>
      </c>
      <c r="J214" s="93">
        <v>3</v>
      </c>
      <c r="K214" s="93"/>
      <c r="L214" s="93"/>
      <c r="M214" s="93"/>
      <c r="N214" s="93"/>
      <c r="O214" s="93"/>
      <c r="P214" s="93" t="s">
        <v>291</v>
      </c>
      <c r="Q214" s="93" t="s">
        <v>288</v>
      </c>
      <c r="R214" s="89"/>
      <c r="S214" s="123"/>
      <c r="T214" s="123"/>
      <c r="U214" s="123"/>
      <c r="V214" s="123"/>
      <c r="W214" s="272"/>
    </row>
    <row r="215" spans="1:23" hidden="1">
      <c r="A215" s="162" t="s">
        <v>1154</v>
      </c>
      <c r="B215" s="123"/>
      <c r="C215" s="123"/>
      <c r="D215" s="264"/>
      <c r="E215" s="93" t="s">
        <v>18</v>
      </c>
      <c r="F215" s="93" t="s">
        <v>15</v>
      </c>
      <c r="G215" s="96" t="s">
        <v>22</v>
      </c>
      <c r="H215" s="96" t="s">
        <v>29</v>
      </c>
      <c r="I215" s="96" t="s">
        <v>30</v>
      </c>
      <c r="J215" s="93">
        <v>4</v>
      </c>
      <c r="K215" s="93"/>
      <c r="L215" s="93"/>
      <c r="M215" s="93"/>
      <c r="N215" s="93"/>
      <c r="O215" s="93"/>
      <c r="P215" s="93" t="s">
        <v>291</v>
      </c>
      <c r="Q215" s="93" t="s">
        <v>288</v>
      </c>
      <c r="R215" s="89"/>
      <c r="S215" s="123"/>
      <c r="T215" s="123"/>
      <c r="U215" s="123"/>
      <c r="V215" s="123"/>
      <c r="W215" s="272" t="s">
        <v>725</v>
      </c>
    </row>
    <row r="216" spans="1:23">
      <c r="A216" s="162" t="s">
        <v>1155</v>
      </c>
      <c r="B216" s="123"/>
      <c r="C216" s="123"/>
      <c r="D216" s="264"/>
      <c r="E216" s="93" t="s">
        <v>17</v>
      </c>
      <c r="F216" s="93" t="s">
        <v>14</v>
      </c>
      <c r="G216" s="96" t="s">
        <v>22</v>
      </c>
      <c r="H216" s="96" t="s">
        <v>28</v>
      </c>
      <c r="I216" s="96" t="s">
        <v>24</v>
      </c>
      <c r="J216" s="93">
        <v>2</v>
      </c>
      <c r="K216" s="93"/>
      <c r="L216" s="93"/>
      <c r="M216" s="93"/>
      <c r="N216" s="93"/>
      <c r="O216" s="93"/>
      <c r="P216" s="93" t="s">
        <v>291</v>
      </c>
      <c r="Q216" s="93" t="s">
        <v>288</v>
      </c>
      <c r="R216" s="89"/>
      <c r="S216" s="123"/>
      <c r="T216" s="123"/>
      <c r="U216" s="123"/>
      <c r="V216" s="123"/>
      <c r="W216" s="147"/>
    </row>
    <row r="217" spans="1:23">
      <c r="A217" s="162" t="s">
        <v>1156</v>
      </c>
      <c r="B217" s="123"/>
      <c r="C217" s="123"/>
      <c r="D217" s="264"/>
      <c r="E217" s="93" t="s">
        <v>17</v>
      </c>
      <c r="F217" s="93" t="s">
        <v>15</v>
      </c>
      <c r="G217" s="96" t="s">
        <v>22</v>
      </c>
      <c r="H217" s="96" t="s">
        <v>28</v>
      </c>
      <c r="I217" s="96" t="s">
        <v>25</v>
      </c>
      <c r="J217" s="93">
        <v>2</v>
      </c>
      <c r="K217" s="93"/>
      <c r="L217" s="93"/>
      <c r="M217" s="93"/>
      <c r="N217" s="93"/>
      <c r="O217" s="93"/>
      <c r="P217" s="93" t="s">
        <v>291</v>
      </c>
      <c r="Q217" s="93" t="s">
        <v>288</v>
      </c>
      <c r="R217" s="89"/>
      <c r="S217" s="123"/>
      <c r="T217" s="123"/>
      <c r="U217" s="123"/>
      <c r="V217" s="123"/>
      <c r="W217" s="147"/>
    </row>
    <row r="218" spans="1:23" hidden="1">
      <c r="A218" s="162" t="s">
        <v>1157</v>
      </c>
      <c r="B218" s="123"/>
      <c r="C218" s="123"/>
      <c r="D218" s="264"/>
      <c r="E218" s="93" t="s">
        <v>18</v>
      </c>
      <c r="F218" s="93" t="s">
        <v>14</v>
      </c>
      <c r="G218" s="96" t="s">
        <v>726</v>
      </c>
      <c r="H218" s="96" t="s">
        <v>28</v>
      </c>
      <c r="I218" s="96" t="s">
        <v>24</v>
      </c>
      <c r="J218" s="93">
        <v>4</v>
      </c>
      <c r="K218" s="93"/>
      <c r="L218" s="93"/>
      <c r="M218" s="93"/>
      <c r="N218" s="93"/>
      <c r="O218" s="93"/>
      <c r="P218" s="93" t="s">
        <v>291</v>
      </c>
      <c r="Q218" s="93" t="s">
        <v>288</v>
      </c>
      <c r="R218" s="89"/>
      <c r="S218" s="123"/>
      <c r="T218" s="123"/>
      <c r="U218" s="123"/>
      <c r="V218" s="123"/>
      <c r="W218" s="147"/>
    </row>
    <row r="219" spans="1:23" hidden="1">
      <c r="A219" s="162" t="s">
        <v>1158</v>
      </c>
      <c r="B219" s="123"/>
      <c r="C219" s="123"/>
      <c r="D219" s="264"/>
      <c r="E219" s="93" t="s">
        <v>18</v>
      </c>
      <c r="F219" s="93" t="s">
        <v>15</v>
      </c>
      <c r="G219" s="96" t="s">
        <v>726</v>
      </c>
      <c r="H219" s="96" t="s">
        <v>28</v>
      </c>
      <c r="I219" s="96" t="s">
        <v>24</v>
      </c>
      <c r="J219" s="93">
        <v>4</v>
      </c>
      <c r="K219" s="93"/>
      <c r="L219" s="93"/>
      <c r="M219" s="93"/>
      <c r="N219" s="93"/>
      <c r="O219" s="93"/>
      <c r="P219" s="93" t="s">
        <v>291</v>
      </c>
      <c r="Q219" s="93" t="s">
        <v>288</v>
      </c>
      <c r="R219" s="89"/>
      <c r="S219" s="123"/>
      <c r="T219" s="123"/>
      <c r="U219" s="123"/>
      <c r="V219" s="123"/>
      <c r="W219" s="147"/>
    </row>
    <row r="220" spans="1:23">
      <c r="A220" s="162" t="s">
        <v>1159</v>
      </c>
      <c r="B220" s="123"/>
      <c r="C220" s="123"/>
      <c r="D220" s="264"/>
      <c r="E220" s="93" t="s">
        <v>17</v>
      </c>
      <c r="F220" s="93" t="s">
        <v>14</v>
      </c>
      <c r="G220" s="96" t="s">
        <v>22</v>
      </c>
      <c r="H220" s="96" t="s">
        <v>28</v>
      </c>
      <c r="I220" s="96" t="s">
        <v>24</v>
      </c>
      <c r="J220" s="93">
        <v>3</v>
      </c>
      <c r="K220" s="93"/>
      <c r="L220" s="93"/>
      <c r="M220" s="93"/>
      <c r="N220" s="93"/>
      <c r="O220" s="93"/>
      <c r="P220" s="93" t="s">
        <v>291</v>
      </c>
      <c r="Q220" s="93" t="s">
        <v>288</v>
      </c>
      <c r="R220" s="89"/>
      <c r="S220" s="123"/>
      <c r="T220" s="123"/>
      <c r="U220" s="123"/>
      <c r="V220" s="123"/>
      <c r="W220" s="147"/>
    </row>
    <row r="221" spans="1:23" hidden="1">
      <c r="A221" s="162" t="s">
        <v>1160</v>
      </c>
      <c r="B221" s="123"/>
      <c r="C221" s="123"/>
      <c r="D221" s="264" t="s">
        <v>727</v>
      </c>
      <c r="E221" s="93" t="s">
        <v>17</v>
      </c>
      <c r="F221" s="93" t="s">
        <v>15</v>
      </c>
      <c r="G221" s="96" t="s">
        <v>22</v>
      </c>
      <c r="H221" s="96"/>
      <c r="I221" s="96" t="s">
        <v>24</v>
      </c>
      <c r="J221" s="93"/>
      <c r="K221" s="93"/>
      <c r="L221" s="93"/>
      <c r="M221" s="93"/>
      <c r="N221" s="93"/>
      <c r="O221" s="76" t="s">
        <v>28</v>
      </c>
      <c r="P221" s="93" t="s">
        <v>291</v>
      </c>
      <c r="Q221" s="93" t="s">
        <v>288</v>
      </c>
      <c r="R221" s="89"/>
      <c r="S221" s="123"/>
      <c r="T221" s="123"/>
      <c r="U221" s="123"/>
      <c r="V221" s="123"/>
      <c r="W221" s="147"/>
    </row>
    <row r="222" spans="1:23" hidden="1">
      <c r="A222" s="162" t="s">
        <v>476</v>
      </c>
      <c r="B222" s="123"/>
      <c r="C222" s="123"/>
      <c r="D222" s="264"/>
      <c r="E222" s="93" t="s">
        <v>18</v>
      </c>
      <c r="F222" s="93" t="s">
        <v>15</v>
      </c>
      <c r="G222" s="96" t="s">
        <v>19</v>
      </c>
      <c r="H222" s="96" t="s">
        <v>28</v>
      </c>
      <c r="I222" s="96" t="s">
        <v>24</v>
      </c>
      <c r="J222" s="93">
        <v>4</v>
      </c>
      <c r="K222" s="93"/>
      <c r="L222" s="93"/>
      <c r="M222" s="93"/>
      <c r="N222" s="93"/>
      <c r="O222" s="93"/>
      <c r="P222" s="93" t="s">
        <v>291</v>
      </c>
      <c r="Q222" s="93" t="s">
        <v>288</v>
      </c>
      <c r="R222" s="89"/>
      <c r="S222" s="123"/>
      <c r="T222" s="123"/>
      <c r="U222" s="123"/>
      <c r="V222" s="123"/>
      <c r="W222" s="147"/>
    </row>
    <row r="223" spans="1:23">
      <c r="A223" s="162" t="s">
        <v>477</v>
      </c>
      <c r="B223" s="123"/>
      <c r="C223" s="123"/>
      <c r="D223" s="264"/>
      <c r="E223" s="93" t="s">
        <v>17</v>
      </c>
      <c r="F223" s="93" t="s">
        <v>14</v>
      </c>
      <c r="G223" s="96" t="s">
        <v>22</v>
      </c>
      <c r="H223" s="96" t="s">
        <v>28</v>
      </c>
      <c r="I223" s="96" t="s">
        <v>24</v>
      </c>
      <c r="J223" s="93">
        <v>1</v>
      </c>
      <c r="K223" s="93"/>
      <c r="L223" s="93"/>
      <c r="M223" s="93"/>
      <c r="N223" s="93"/>
      <c r="O223" s="93"/>
      <c r="P223" s="93" t="s">
        <v>291</v>
      </c>
      <c r="Q223" s="93" t="s">
        <v>288</v>
      </c>
      <c r="R223" s="89"/>
      <c r="S223" s="123"/>
      <c r="T223" s="123"/>
      <c r="U223" s="123"/>
      <c r="V223" s="123"/>
      <c r="W223" s="147"/>
    </row>
    <row r="224" spans="1:23">
      <c r="A224" s="162" t="s">
        <v>478</v>
      </c>
      <c r="B224" s="123"/>
      <c r="C224" s="89"/>
      <c r="D224" s="264"/>
      <c r="E224" s="93" t="s">
        <v>17</v>
      </c>
      <c r="F224" s="93" t="s">
        <v>14</v>
      </c>
      <c r="G224" s="96" t="s">
        <v>22</v>
      </c>
      <c r="H224" s="96" t="s">
        <v>28</v>
      </c>
      <c r="I224" s="96" t="s">
        <v>24</v>
      </c>
      <c r="J224" s="93">
        <v>2</v>
      </c>
      <c r="K224" s="93"/>
      <c r="L224" s="93"/>
      <c r="M224" s="93"/>
      <c r="N224" s="93"/>
      <c r="O224" s="93"/>
      <c r="P224" s="93" t="s">
        <v>291</v>
      </c>
      <c r="Q224" s="93" t="s">
        <v>288</v>
      </c>
      <c r="R224" s="89"/>
      <c r="S224" s="123"/>
      <c r="T224" s="123"/>
      <c r="U224" s="123"/>
      <c r="V224" s="123"/>
      <c r="W224" s="147"/>
    </row>
    <row r="225" spans="1:23">
      <c r="A225" s="162" t="s">
        <v>479</v>
      </c>
      <c r="B225" s="123"/>
      <c r="C225" s="123"/>
      <c r="D225" s="264"/>
      <c r="E225" s="93" t="s">
        <v>17</v>
      </c>
      <c r="F225" s="93" t="s">
        <v>15</v>
      </c>
      <c r="G225" s="96" t="s">
        <v>22</v>
      </c>
      <c r="H225" s="96" t="s">
        <v>28</v>
      </c>
      <c r="I225" s="96" t="s">
        <v>24</v>
      </c>
      <c r="J225" s="93">
        <v>3</v>
      </c>
      <c r="K225" s="93"/>
      <c r="L225" s="93"/>
      <c r="M225" s="93"/>
      <c r="N225" s="93"/>
      <c r="O225" s="93"/>
      <c r="P225" s="93" t="s">
        <v>291</v>
      </c>
      <c r="Q225" s="93" t="s">
        <v>288</v>
      </c>
      <c r="R225" s="89"/>
      <c r="S225" s="123"/>
      <c r="T225" s="123"/>
      <c r="U225" s="123"/>
      <c r="V225" s="123"/>
      <c r="W225" s="147"/>
    </row>
    <row r="226" spans="1:23" hidden="1">
      <c r="A226" s="162" t="s">
        <v>1161</v>
      </c>
      <c r="B226" s="123"/>
      <c r="C226" s="123"/>
      <c r="D226" s="264"/>
      <c r="E226" s="93" t="s">
        <v>18</v>
      </c>
      <c r="F226" s="93" t="s">
        <v>14</v>
      </c>
      <c r="G226" s="96" t="s">
        <v>22</v>
      </c>
      <c r="H226" s="96" t="s">
        <v>28</v>
      </c>
      <c r="I226" s="96" t="s">
        <v>24</v>
      </c>
      <c r="J226" s="93">
        <v>4</v>
      </c>
      <c r="K226" s="93"/>
      <c r="L226" s="93"/>
      <c r="M226" s="93"/>
      <c r="N226" s="93"/>
      <c r="O226" s="93"/>
      <c r="P226" s="93" t="s">
        <v>291</v>
      </c>
      <c r="Q226" s="93" t="s">
        <v>288</v>
      </c>
      <c r="R226" s="89"/>
      <c r="S226" s="123"/>
      <c r="T226" s="123"/>
      <c r="U226" s="123"/>
      <c r="V226" s="123"/>
      <c r="W226" s="147"/>
    </row>
    <row r="227" spans="1:23" hidden="1">
      <c r="A227" s="162" t="s">
        <v>1162</v>
      </c>
      <c r="B227" s="123"/>
      <c r="C227" s="123"/>
      <c r="D227" s="264"/>
      <c r="E227" s="93" t="s">
        <v>18</v>
      </c>
      <c r="F227" s="93" t="s">
        <v>15</v>
      </c>
      <c r="G227" s="96" t="s">
        <v>22</v>
      </c>
      <c r="H227" s="96" t="s">
        <v>28</v>
      </c>
      <c r="I227" s="96" t="s">
        <v>24</v>
      </c>
      <c r="J227" s="93">
        <v>4</v>
      </c>
      <c r="K227" s="93"/>
      <c r="L227" s="93"/>
      <c r="M227" s="93"/>
      <c r="N227" s="93"/>
      <c r="O227" s="93"/>
      <c r="P227" s="93" t="s">
        <v>291</v>
      </c>
      <c r="Q227" s="93" t="s">
        <v>288</v>
      </c>
      <c r="R227" s="89"/>
      <c r="S227" s="123"/>
      <c r="T227" s="123"/>
      <c r="U227" s="123"/>
      <c r="V227" s="123"/>
      <c r="W227" s="147"/>
    </row>
    <row r="228" spans="1:23">
      <c r="A228" s="162" t="s">
        <v>1163</v>
      </c>
      <c r="B228" s="123"/>
      <c r="C228" s="123"/>
      <c r="D228" s="264"/>
      <c r="E228" s="93" t="s">
        <v>17</v>
      </c>
      <c r="F228" s="93" t="s">
        <v>15</v>
      </c>
      <c r="G228" s="96" t="s">
        <v>20</v>
      </c>
      <c r="H228" s="96" t="s">
        <v>28</v>
      </c>
      <c r="I228" s="96" t="s">
        <v>24</v>
      </c>
      <c r="J228" s="93">
        <v>3</v>
      </c>
      <c r="K228" s="93"/>
      <c r="L228" s="93"/>
      <c r="M228" s="93"/>
      <c r="N228" s="93"/>
      <c r="O228" s="93"/>
      <c r="P228" s="93" t="s">
        <v>291</v>
      </c>
      <c r="Q228" s="93" t="s">
        <v>288</v>
      </c>
      <c r="R228" s="89"/>
      <c r="S228" s="123"/>
      <c r="T228" s="123"/>
      <c r="U228" s="123"/>
      <c r="V228" s="123"/>
      <c r="W228" s="147"/>
    </row>
    <row r="229" spans="1:23">
      <c r="A229" s="162" t="s">
        <v>1164</v>
      </c>
      <c r="B229" s="123"/>
      <c r="C229" s="123"/>
      <c r="D229" s="264"/>
      <c r="E229" s="93" t="s">
        <v>18</v>
      </c>
      <c r="F229" s="93" t="s">
        <v>14</v>
      </c>
      <c r="G229" s="96" t="s">
        <v>22</v>
      </c>
      <c r="H229" s="96" t="s">
        <v>28</v>
      </c>
      <c r="I229" s="96" t="s">
        <v>26</v>
      </c>
      <c r="J229" s="93">
        <v>3</v>
      </c>
      <c r="K229" s="93"/>
      <c r="L229" s="93"/>
      <c r="M229" s="93"/>
      <c r="N229" s="93"/>
      <c r="O229" s="93"/>
      <c r="P229" s="93" t="s">
        <v>291</v>
      </c>
      <c r="Q229" s="93" t="s">
        <v>288</v>
      </c>
      <c r="R229" s="89"/>
      <c r="S229" s="123"/>
      <c r="T229" s="123"/>
      <c r="U229" s="123"/>
      <c r="V229" s="123"/>
      <c r="W229" s="147"/>
    </row>
    <row r="230" spans="1:23" hidden="1">
      <c r="A230" s="162" t="s">
        <v>1165</v>
      </c>
      <c r="B230" s="123"/>
      <c r="C230" s="123"/>
      <c r="D230" s="264"/>
      <c r="E230" s="93" t="s">
        <v>17</v>
      </c>
      <c r="F230" s="93" t="s">
        <v>14</v>
      </c>
      <c r="G230" s="96" t="s">
        <v>20</v>
      </c>
      <c r="H230" s="96" t="s">
        <v>29</v>
      </c>
      <c r="I230" s="96" t="s">
        <v>26</v>
      </c>
      <c r="J230" s="93">
        <v>4</v>
      </c>
      <c r="K230" s="93"/>
      <c r="L230" s="93"/>
      <c r="M230" s="93"/>
      <c r="N230" s="93"/>
      <c r="O230" s="93"/>
      <c r="P230" s="93" t="s">
        <v>291</v>
      </c>
      <c r="Q230" s="93" t="s">
        <v>288</v>
      </c>
      <c r="R230" s="89"/>
      <c r="S230" s="123"/>
      <c r="T230" s="123"/>
      <c r="U230" s="123"/>
      <c r="V230" s="123"/>
      <c r="W230" s="147"/>
    </row>
    <row r="231" spans="1:23">
      <c r="A231" s="162" t="s">
        <v>1166</v>
      </c>
      <c r="B231" s="123"/>
      <c r="C231" s="123"/>
      <c r="D231" s="264"/>
      <c r="E231" s="93" t="s">
        <v>18</v>
      </c>
      <c r="F231" s="93" t="s">
        <v>15</v>
      </c>
      <c r="G231" s="96" t="s">
        <v>19</v>
      </c>
      <c r="H231" s="96" t="s">
        <v>28</v>
      </c>
      <c r="I231" s="96" t="s">
        <v>25</v>
      </c>
      <c r="J231" s="93">
        <v>3</v>
      </c>
      <c r="K231" s="93"/>
      <c r="L231" s="93"/>
      <c r="M231" s="93"/>
      <c r="N231" s="93"/>
      <c r="O231" s="93"/>
      <c r="P231" s="93" t="s">
        <v>291</v>
      </c>
      <c r="Q231" s="93" t="s">
        <v>288</v>
      </c>
      <c r="R231" s="89"/>
      <c r="S231" s="123"/>
      <c r="T231" s="123"/>
      <c r="U231" s="123"/>
      <c r="V231" s="123"/>
      <c r="W231" s="147"/>
    </row>
    <row r="232" spans="1:23">
      <c r="A232" s="162" t="s">
        <v>1167</v>
      </c>
      <c r="B232" s="123"/>
      <c r="C232" s="123"/>
      <c r="D232" s="264"/>
      <c r="E232" s="93" t="s">
        <v>18</v>
      </c>
      <c r="F232" s="93" t="s">
        <v>14</v>
      </c>
      <c r="G232" s="96" t="s">
        <v>22</v>
      </c>
      <c r="H232" s="96" t="s">
        <v>28</v>
      </c>
      <c r="I232" s="96" t="s">
        <v>26</v>
      </c>
      <c r="J232" s="93">
        <v>3</v>
      </c>
      <c r="K232" s="93"/>
      <c r="L232" s="93"/>
      <c r="M232" s="93"/>
      <c r="N232" s="93"/>
      <c r="O232" s="93"/>
      <c r="P232" s="93" t="s">
        <v>291</v>
      </c>
      <c r="Q232" s="93" t="s">
        <v>288</v>
      </c>
      <c r="R232" s="89"/>
      <c r="S232" s="123"/>
      <c r="T232" s="123"/>
      <c r="U232" s="123"/>
      <c r="V232" s="123"/>
      <c r="W232" s="147"/>
    </row>
    <row r="233" spans="1:23" hidden="1">
      <c r="A233" s="162" t="s">
        <v>1168</v>
      </c>
      <c r="B233" s="123"/>
      <c r="C233" s="123"/>
      <c r="D233" s="265"/>
      <c r="E233" s="93" t="s">
        <v>18</v>
      </c>
      <c r="F233" s="93" t="s">
        <v>14</v>
      </c>
      <c r="G233" s="96" t="s">
        <v>22</v>
      </c>
      <c r="H233" s="96" t="s">
        <v>29</v>
      </c>
      <c r="I233" s="96" t="s">
        <v>30</v>
      </c>
      <c r="J233" s="93">
        <v>4</v>
      </c>
      <c r="K233" s="93"/>
      <c r="L233" s="93"/>
      <c r="M233" s="93"/>
      <c r="N233" s="93"/>
      <c r="O233" s="93"/>
      <c r="P233" s="93" t="s">
        <v>291</v>
      </c>
      <c r="Q233" s="93" t="s">
        <v>288</v>
      </c>
      <c r="R233" s="89"/>
      <c r="S233" s="123"/>
      <c r="T233" s="123"/>
      <c r="U233" s="123"/>
      <c r="V233" s="123"/>
      <c r="W233" s="272" t="s">
        <v>728</v>
      </c>
    </row>
    <row r="234" spans="1:23">
      <c r="A234" s="162" t="s">
        <v>1169</v>
      </c>
      <c r="B234" s="123"/>
      <c r="C234" s="123"/>
      <c r="D234" s="265"/>
      <c r="E234" s="93" t="s">
        <v>18</v>
      </c>
      <c r="F234" s="93" t="s">
        <v>14</v>
      </c>
      <c r="G234" s="96" t="s">
        <v>19</v>
      </c>
      <c r="H234" s="96" t="s">
        <v>28</v>
      </c>
      <c r="I234" s="96" t="s">
        <v>24</v>
      </c>
      <c r="J234" s="93">
        <v>1</v>
      </c>
      <c r="K234" s="93"/>
      <c r="L234" s="93"/>
      <c r="M234" s="93"/>
      <c r="N234" s="93"/>
      <c r="O234" s="93"/>
      <c r="P234" s="93" t="s">
        <v>291</v>
      </c>
      <c r="Q234" s="93" t="s">
        <v>289</v>
      </c>
      <c r="R234" s="89"/>
      <c r="S234" s="123"/>
      <c r="T234" s="123"/>
      <c r="U234" s="123"/>
      <c r="V234" s="123"/>
      <c r="W234" s="272"/>
    </row>
    <row r="235" spans="1:23">
      <c r="A235" s="162" t="s">
        <v>1097</v>
      </c>
      <c r="B235" s="123"/>
      <c r="C235" s="123"/>
      <c r="D235" s="265"/>
      <c r="E235" s="93" t="s">
        <v>18</v>
      </c>
      <c r="F235" s="93" t="s">
        <v>15</v>
      </c>
      <c r="G235" s="96" t="s">
        <v>19</v>
      </c>
      <c r="H235" s="96" t="s">
        <v>28</v>
      </c>
      <c r="I235" s="96" t="s">
        <v>26</v>
      </c>
      <c r="J235" s="93">
        <v>3</v>
      </c>
      <c r="K235" s="93"/>
      <c r="L235" s="93"/>
      <c r="M235" s="93"/>
      <c r="N235" s="93"/>
      <c r="O235" s="93"/>
      <c r="P235" s="93" t="s">
        <v>291</v>
      </c>
      <c r="Q235" s="93" t="s">
        <v>289</v>
      </c>
      <c r="R235" s="89"/>
      <c r="S235" s="123"/>
      <c r="T235" s="123"/>
      <c r="U235" s="123"/>
      <c r="V235" s="123"/>
      <c r="W235" s="272"/>
    </row>
    <row r="236" spans="1:23" hidden="1">
      <c r="A236" s="162" t="s">
        <v>1170</v>
      </c>
      <c r="B236" s="123"/>
      <c r="C236" s="123"/>
      <c r="D236" s="265"/>
      <c r="E236" s="93" t="s">
        <v>18</v>
      </c>
      <c r="F236" s="93" t="s">
        <v>15</v>
      </c>
      <c r="G236" s="96" t="s">
        <v>20</v>
      </c>
      <c r="H236" s="96" t="s">
        <v>28</v>
      </c>
      <c r="I236" s="96" t="s">
        <v>24</v>
      </c>
      <c r="J236" s="93">
        <v>4</v>
      </c>
      <c r="K236" s="93"/>
      <c r="L236" s="93"/>
      <c r="M236" s="93"/>
      <c r="N236" s="93"/>
      <c r="O236" s="93"/>
      <c r="P236" s="93" t="s">
        <v>291</v>
      </c>
      <c r="Q236" s="93" t="s">
        <v>289</v>
      </c>
      <c r="R236" s="89"/>
      <c r="S236" s="123"/>
      <c r="T236" s="123"/>
      <c r="U236" s="123"/>
      <c r="V236" s="123"/>
      <c r="W236" s="272"/>
    </row>
    <row r="237" spans="1:23">
      <c r="A237" s="162" t="s">
        <v>1096</v>
      </c>
      <c r="B237" s="123"/>
      <c r="C237" s="123"/>
      <c r="D237" s="265"/>
      <c r="E237" s="93" t="s">
        <v>18</v>
      </c>
      <c r="F237" s="93" t="s">
        <v>14</v>
      </c>
      <c r="G237" s="96" t="s">
        <v>19</v>
      </c>
      <c r="H237" s="96" t="s">
        <v>28</v>
      </c>
      <c r="I237" s="96" t="s">
        <v>24</v>
      </c>
      <c r="J237" s="93">
        <v>3</v>
      </c>
      <c r="K237" s="93"/>
      <c r="L237" s="93"/>
      <c r="M237" s="93"/>
      <c r="N237" s="93"/>
      <c r="O237" s="93"/>
      <c r="P237" s="93" t="s">
        <v>291</v>
      </c>
      <c r="Q237" s="93" t="s">
        <v>289</v>
      </c>
      <c r="R237" s="89"/>
      <c r="S237" s="123"/>
      <c r="T237" s="123"/>
      <c r="U237" s="123"/>
      <c r="V237" s="123"/>
      <c r="W237" s="272"/>
    </row>
    <row r="238" spans="1:23">
      <c r="A238" s="162" t="s">
        <v>1171</v>
      </c>
      <c r="B238" s="123"/>
      <c r="C238" s="123"/>
      <c r="D238" s="265"/>
      <c r="E238" s="93" t="s">
        <v>18</v>
      </c>
      <c r="F238" s="93" t="s">
        <v>15</v>
      </c>
      <c r="G238" s="96" t="s">
        <v>19</v>
      </c>
      <c r="H238" s="96" t="s">
        <v>28</v>
      </c>
      <c r="I238" s="96" t="s">
        <v>24</v>
      </c>
      <c r="J238" s="93">
        <v>3</v>
      </c>
      <c r="K238" s="93"/>
      <c r="L238" s="93"/>
      <c r="M238" s="93"/>
      <c r="N238" s="93"/>
      <c r="O238" s="93"/>
      <c r="P238" s="93" t="s">
        <v>291</v>
      </c>
      <c r="Q238" s="93" t="s">
        <v>289</v>
      </c>
      <c r="R238" s="89"/>
      <c r="S238" s="123"/>
      <c r="T238" s="123"/>
      <c r="U238" s="123"/>
      <c r="V238" s="123"/>
      <c r="W238" s="272"/>
    </row>
    <row r="239" spans="1:23" hidden="1">
      <c r="A239" s="162" t="s">
        <v>1095</v>
      </c>
      <c r="B239" s="123"/>
      <c r="C239" s="123"/>
      <c r="D239" s="265"/>
      <c r="E239" s="93" t="s">
        <v>18</v>
      </c>
      <c r="F239" s="93" t="s">
        <v>14</v>
      </c>
      <c r="G239" s="96" t="s">
        <v>56</v>
      </c>
      <c r="H239" s="96" t="s">
        <v>29</v>
      </c>
      <c r="I239" s="96" t="s">
        <v>30</v>
      </c>
      <c r="J239" s="93">
        <v>4</v>
      </c>
      <c r="K239" s="93"/>
      <c r="L239" s="93"/>
      <c r="M239" s="93"/>
      <c r="N239" s="93"/>
      <c r="O239" s="93"/>
      <c r="P239" s="93" t="s">
        <v>291</v>
      </c>
      <c r="Q239" s="93" t="s">
        <v>289</v>
      </c>
      <c r="R239" s="89"/>
      <c r="S239" s="123"/>
      <c r="T239" s="123"/>
      <c r="U239" s="123"/>
      <c r="V239" s="123"/>
      <c r="W239" s="272" t="s">
        <v>729</v>
      </c>
    </row>
    <row r="240" spans="1:23" hidden="1">
      <c r="A240" s="162" t="s">
        <v>1094</v>
      </c>
      <c r="B240" s="123"/>
      <c r="C240" s="123"/>
      <c r="D240" s="265"/>
      <c r="E240" s="93" t="s">
        <v>18</v>
      </c>
      <c r="F240" s="93" t="s">
        <v>15</v>
      </c>
      <c r="G240" s="96" t="s">
        <v>56</v>
      </c>
      <c r="H240" s="96"/>
      <c r="I240" s="96" t="s">
        <v>30</v>
      </c>
      <c r="J240" s="93"/>
      <c r="K240" s="93"/>
      <c r="L240" s="93"/>
      <c r="M240" s="93"/>
      <c r="N240" s="93"/>
      <c r="O240" s="76" t="s">
        <v>29</v>
      </c>
      <c r="P240" s="93" t="s">
        <v>291</v>
      </c>
      <c r="Q240" s="93" t="s">
        <v>289</v>
      </c>
      <c r="R240" s="89"/>
      <c r="S240" s="123"/>
      <c r="T240" s="123"/>
      <c r="U240" s="123"/>
      <c r="V240" s="123"/>
      <c r="W240" s="272"/>
    </row>
    <row r="241" spans="1:23">
      <c r="A241" s="162" t="s">
        <v>1172</v>
      </c>
      <c r="B241" s="123"/>
      <c r="C241" s="123"/>
      <c r="D241" s="265"/>
      <c r="E241" s="93" t="s">
        <v>18</v>
      </c>
      <c r="F241" s="93" t="s">
        <v>14</v>
      </c>
      <c r="G241" s="96" t="s">
        <v>22</v>
      </c>
      <c r="H241" s="96" t="s">
        <v>28</v>
      </c>
      <c r="I241" s="96" t="s">
        <v>24</v>
      </c>
      <c r="J241" s="93">
        <v>3</v>
      </c>
      <c r="K241" s="93"/>
      <c r="L241" s="93"/>
      <c r="M241" s="93"/>
      <c r="N241" s="93"/>
      <c r="O241" s="93"/>
      <c r="P241" s="93" t="s">
        <v>291</v>
      </c>
      <c r="Q241" s="93" t="s">
        <v>288</v>
      </c>
      <c r="R241" s="89"/>
      <c r="S241" s="123"/>
      <c r="T241" s="123"/>
      <c r="U241" s="123"/>
      <c r="V241" s="123"/>
      <c r="W241" s="272"/>
    </row>
    <row r="242" spans="1:23">
      <c r="A242" s="162" t="s">
        <v>1173</v>
      </c>
      <c r="B242" s="123"/>
      <c r="C242" s="123"/>
      <c r="D242" s="265"/>
      <c r="E242" s="93" t="s">
        <v>18</v>
      </c>
      <c r="F242" s="93" t="s">
        <v>15</v>
      </c>
      <c r="G242" s="96" t="s">
        <v>22</v>
      </c>
      <c r="H242" s="96" t="s">
        <v>28</v>
      </c>
      <c r="I242" s="96" t="s">
        <v>24</v>
      </c>
      <c r="J242" s="93">
        <v>3</v>
      </c>
      <c r="K242" s="93"/>
      <c r="L242" s="93"/>
      <c r="M242" s="93"/>
      <c r="N242" s="93"/>
      <c r="O242" s="93"/>
      <c r="P242" s="93" t="s">
        <v>291</v>
      </c>
      <c r="Q242" s="93" t="s">
        <v>288</v>
      </c>
      <c r="R242" s="89"/>
      <c r="S242" s="123"/>
      <c r="T242" s="123"/>
      <c r="U242" s="123"/>
      <c r="V242" s="123"/>
      <c r="W242" s="272"/>
    </row>
    <row r="243" spans="1:23">
      <c r="A243" s="162" t="s">
        <v>1174</v>
      </c>
      <c r="B243" s="123"/>
      <c r="C243" s="123"/>
      <c r="D243" s="265"/>
      <c r="E243" s="93" t="s">
        <v>17</v>
      </c>
      <c r="F243" s="93" t="s">
        <v>14</v>
      </c>
      <c r="G243" s="96" t="s">
        <v>19</v>
      </c>
      <c r="H243" s="96" t="s">
        <v>28</v>
      </c>
      <c r="I243" s="96" t="s">
        <v>24</v>
      </c>
      <c r="J243" s="93">
        <v>3</v>
      </c>
      <c r="K243" s="93"/>
      <c r="L243" s="93"/>
      <c r="M243" s="93"/>
      <c r="N243" s="93"/>
      <c r="O243" s="93"/>
      <c r="P243" s="93" t="s">
        <v>286</v>
      </c>
      <c r="Q243" s="93" t="s">
        <v>289</v>
      </c>
      <c r="R243" s="89"/>
      <c r="S243" s="123"/>
      <c r="T243" s="123"/>
      <c r="U243" s="123"/>
      <c r="V243" s="123"/>
      <c r="W243" s="272"/>
    </row>
    <row r="244" spans="1:23" s="246" customFormat="1" ht="15" thickBot="1">
      <c r="A244" s="162" t="s">
        <v>1093</v>
      </c>
      <c r="B244" s="261"/>
      <c r="C244" s="261"/>
      <c r="D244" s="266" t="s">
        <v>730</v>
      </c>
      <c r="E244" s="203" t="s">
        <v>17</v>
      </c>
      <c r="F244" s="203" t="s">
        <v>15</v>
      </c>
      <c r="G244" s="204" t="s">
        <v>19</v>
      </c>
      <c r="H244" s="204" t="s">
        <v>28</v>
      </c>
      <c r="I244" s="204" t="s">
        <v>24</v>
      </c>
      <c r="J244" s="203">
        <v>3</v>
      </c>
      <c r="K244" s="203"/>
      <c r="L244" s="203"/>
      <c r="M244" s="203"/>
      <c r="N244" s="203"/>
      <c r="O244" s="203"/>
      <c r="P244" s="203" t="s">
        <v>286</v>
      </c>
      <c r="Q244" s="203" t="s">
        <v>289</v>
      </c>
      <c r="R244" s="262"/>
      <c r="S244" s="261"/>
      <c r="T244" s="261"/>
      <c r="U244" s="261"/>
      <c r="V244" s="261"/>
      <c r="W244" s="273"/>
    </row>
    <row r="245" spans="1:23">
      <c r="A245" s="162" t="s">
        <v>1092</v>
      </c>
      <c r="B245" s="259"/>
      <c r="C245" s="259"/>
      <c r="D245" s="267" t="s">
        <v>689</v>
      </c>
      <c r="E245" s="199" t="s">
        <v>17</v>
      </c>
      <c r="F245" s="199" t="s">
        <v>14</v>
      </c>
      <c r="G245" s="200" t="s">
        <v>19</v>
      </c>
      <c r="H245" s="200" t="s">
        <v>28</v>
      </c>
      <c r="I245" s="200" t="s">
        <v>24</v>
      </c>
      <c r="J245" s="199">
        <v>3</v>
      </c>
      <c r="K245" s="199"/>
      <c r="L245" s="199"/>
      <c r="M245" s="199"/>
      <c r="N245" s="199"/>
      <c r="O245" s="199"/>
      <c r="P245" s="199" t="s">
        <v>286</v>
      </c>
      <c r="Q245" s="199" t="s">
        <v>290</v>
      </c>
      <c r="R245" s="260"/>
      <c r="S245" s="259"/>
      <c r="T245" s="259"/>
      <c r="U245" s="259"/>
      <c r="V245" s="259"/>
      <c r="W245" s="274"/>
    </row>
    <row r="246" spans="1:23">
      <c r="A246" s="162" t="s">
        <v>1175</v>
      </c>
      <c r="B246" s="123"/>
      <c r="C246" s="123"/>
      <c r="D246" s="265"/>
      <c r="E246" s="93" t="s">
        <v>17</v>
      </c>
      <c r="F246" s="93" t="s">
        <v>15</v>
      </c>
      <c r="G246" s="96" t="s">
        <v>19</v>
      </c>
      <c r="H246" s="96" t="s">
        <v>28</v>
      </c>
      <c r="I246" s="96" t="s">
        <v>24</v>
      </c>
      <c r="J246" s="93">
        <v>3</v>
      </c>
      <c r="K246" s="93"/>
      <c r="L246" s="93"/>
      <c r="M246" s="93"/>
      <c r="N246" s="93"/>
      <c r="O246" s="93"/>
      <c r="P246" s="93" t="s">
        <v>286</v>
      </c>
      <c r="Q246" s="93" t="s">
        <v>290</v>
      </c>
      <c r="R246" s="89"/>
      <c r="S246" s="123"/>
      <c r="T246" s="123"/>
      <c r="U246" s="123"/>
      <c r="V246" s="123"/>
      <c r="W246" s="272"/>
    </row>
    <row r="247" spans="1:23">
      <c r="A247" s="162" t="s">
        <v>1176</v>
      </c>
      <c r="B247" s="123"/>
      <c r="C247" s="123"/>
      <c r="D247" s="265"/>
      <c r="E247" s="93" t="s">
        <v>18</v>
      </c>
      <c r="F247" s="93" t="s">
        <v>14</v>
      </c>
      <c r="G247" s="96" t="s">
        <v>19</v>
      </c>
      <c r="H247" s="96" t="s">
        <v>28</v>
      </c>
      <c r="I247" s="96" t="s">
        <v>24</v>
      </c>
      <c r="J247" s="93">
        <v>3</v>
      </c>
      <c r="K247" s="93"/>
      <c r="L247" s="93"/>
      <c r="M247" s="93"/>
      <c r="N247" s="93"/>
      <c r="O247" s="93"/>
      <c r="P247" s="93" t="s">
        <v>286</v>
      </c>
      <c r="Q247" s="93" t="s">
        <v>289</v>
      </c>
      <c r="R247" s="89"/>
      <c r="S247" s="123"/>
      <c r="T247" s="123"/>
      <c r="U247" s="123"/>
      <c r="V247" s="123"/>
      <c r="W247" s="272"/>
    </row>
    <row r="248" spans="1:23">
      <c r="A248" s="162" t="s">
        <v>1091</v>
      </c>
      <c r="B248" s="123"/>
      <c r="C248" s="123"/>
      <c r="D248" s="265"/>
      <c r="E248" s="93" t="s">
        <v>18</v>
      </c>
      <c r="F248" s="93" t="s">
        <v>15</v>
      </c>
      <c r="G248" s="96" t="s">
        <v>19</v>
      </c>
      <c r="H248" s="96" t="s">
        <v>28</v>
      </c>
      <c r="I248" s="96" t="s">
        <v>24</v>
      </c>
      <c r="J248" s="93">
        <v>3</v>
      </c>
      <c r="K248" s="93"/>
      <c r="L248" s="93"/>
      <c r="M248" s="93"/>
      <c r="N248" s="93"/>
      <c r="O248" s="93"/>
      <c r="P248" s="93" t="s">
        <v>286</v>
      </c>
      <c r="Q248" s="93" t="s">
        <v>289</v>
      </c>
      <c r="R248" s="89"/>
      <c r="S248" s="123"/>
      <c r="T248" s="123"/>
      <c r="U248" s="123"/>
      <c r="V248" s="123"/>
      <c r="W248" s="272"/>
    </row>
    <row r="249" spans="1:23">
      <c r="A249" s="162" t="s">
        <v>1090</v>
      </c>
      <c r="B249" s="123"/>
      <c r="C249" s="123"/>
      <c r="D249" s="265"/>
      <c r="E249" s="93" t="s">
        <v>18</v>
      </c>
      <c r="F249" s="93" t="s">
        <v>14</v>
      </c>
      <c r="G249" s="96" t="s">
        <v>19</v>
      </c>
      <c r="H249" s="96" t="s">
        <v>28</v>
      </c>
      <c r="I249" s="96" t="s">
        <v>24</v>
      </c>
      <c r="J249" s="93">
        <v>3</v>
      </c>
      <c r="K249" s="93"/>
      <c r="L249" s="93"/>
      <c r="M249" s="93"/>
      <c r="N249" s="93"/>
      <c r="O249" s="93"/>
      <c r="P249" s="93" t="s">
        <v>286</v>
      </c>
      <c r="Q249" s="93" t="s">
        <v>289</v>
      </c>
      <c r="R249" s="89"/>
      <c r="S249" s="123"/>
      <c r="T249" s="123"/>
      <c r="U249" s="123"/>
      <c r="V249" s="123"/>
      <c r="W249" s="272"/>
    </row>
    <row r="250" spans="1:23">
      <c r="A250" s="162" t="s">
        <v>1177</v>
      </c>
      <c r="B250" s="123"/>
      <c r="C250" s="123"/>
      <c r="D250" s="265"/>
      <c r="E250" s="93" t="s">
        <v>18</v>
      </c>
      <c r="F250" s="93" t="s">
        <v>15</v>
      </c>
      <c r="G250" s="96" t="s">
        <v>19</v>
      </c>
      <c r="H250" s="96" t="s">
        <v>28</v>
      </c>
      <c r="I250" s="96" t="s">
        <v>24</v>
      </c>
      <c r="J250" s="93">
        <v>3</v>
      </c>
      <c r="K250" s="93"/>
      <c r="L250" s="93"/>
      <c r="M250" s="93"/>
      <c r="N250" s="93"/>
      <c r="O250" s="93"/>
      <c r="P250" s="93" t="s">
        <v>286</v>
      </c>
      <c r="Q250" s="93" t="s">
        <v>289</v>
      </c>
      <c r="R250" s="89"/>
      <c r="S250" s="123"/>
      <c r="T250" s="123"/>
      <c r="U250" s="123"/>
      <c r="V250" s="123"/>
      <c r="W250" s="272"/>
    </row>
    <row r="251" spans="1:23">
      <c r="A251" s="162" t="s">
        <v>1178</v>
      </c>
      <c r="B251" s="123"/>
      <c r="C251" s="123"/>
      <c r="D251" s="265"/>
      <c r="E251" s="93" t="s">
        <v>18</v>
      </c>
      <c r="F251" s="93" t="s">
        <v>15</v>
      </c>
      <c r="G251" s="96" t="s">
        <v>19</v>
      </c>
      <c r="H251" s="96" t="s">
        <v>28</v>
      </c>
      <c r="I251" s="96" t="s">
        <v>24</v>
      </c>
      <c r="J251" s="93">
        <v>3</v>
      </c>
      <c r="K251" s="93"/>
      <c r="L251" s="93"/>
      <c r="M251" s="93"/>
      <c r="N251" s="93"/>
      <c r="O251" s="93"/>
      <c r="P251" s="93" t="s">
        <v>291</v>
      </c>
      <c r="Q251" s="93" t="s">
        <v>288</v>
      </c>
      <c r="R251" s="89"/>
      <c r="S251" s="123"/>
      <c r="T251" s="123"/>
      <c r="U251" s="123"/>
      <c r="V251" s="123"/>
      <c r="W251" s="272"/>
    </row>
    <row r="252" spans="1:23" hidden="1">
      <c r="A252" s="162" t="s">
        <v>1179</v>
      </c>
      <c r="B252" s="123"/>
      <c r="C252" s="123"/>
      <c r="D252" s="265"/>
      <c r="E252" s="93" t="s">
        <v>18</v>
      </c>
      <c r="F252" s="93" t="s">
        <v>14</v>
      </c>
      <c r="G252" s="96" t="s">
        <v>19</v>
      </c>
      <c r="H252" s="96" t="s">
        <v>28</v>
      </c>
      <c r="I252" s="96" t="s">
        <v>24</v>
      </c>
      <c r="J252" s="93">
        <v>4</v>
      </c>
      <c r="K252" s="93"/>
      <c r="L252" s="93"/>
      <c r="M252" s="93"/>
      <c r="N252" s="93"/>
      <c r="O252" s="93"/>
      <c r="P252" s="93" t="s">
        <v>291</v>
      </c>
      <c r="Q252" s="93" t="s">
        <v>288</v>
      </c>
      <c r="R252" s="89"/>
      <c r="S252" s="123"/>
      <c r="T252" s="123"/>
      <c r="U252" s="123"/>
      <c r="V252" s="123"/>
      <c r="W252" s="272"/>
    </row>
    <row r="253" spans="1:23" hidden="1">
      <c r="A253" s="162" t="s">
        <v>1180</v>
      </c>
      <c r="B253" s="123"/>
      <c r="C253" s="123"/>
      <c r="D253" s="265"/>
      <c r="E253" s="93" t="s">
        <v>18</v>
      </c>
      <c r="F253" s="93" t="s">
        <v>15</v>
      </c>
      <c r="G253" s="96" t="s">
        <v>19</v>
      </c>
      <c r="H253" s="96" t="s">
        <v>28</v>
      </c>
      <c r="I253" s="96" t="s">
        <v>26</v>
      </c>
      <c r="J253" s="93">
        <v>4</v>
      </c>
      <c r="K253" s="93"/>
      <c r="L253" s="93"/>
      <c r="M253" s="93"/>
      <c r="N253" s="93"/>
      <c r="O253" s="93"/>
      <c r="P253" s="93" t="s">
        <v>291</v>
      </c>
      <c r="Q253" s="93" t="s">
        <v>288</v>
      </c>
      <c r="R253" s="89"/>
      <c r="S253" s="123"/>
      <c r="T253" s="123"/>
      <c r="U253" s="123"/>
      <c r="V253" s="123"/>
      <c r="W253" s="272"/>
    </row>
    <row r="254" spans="1:23">
      <c r="A254" s="162" t="s">
        <v>1181</v>
      </c>
      <c r="B254" s="123"/>
      <c r="C254" s="123"/>
      <c r="D254" s="265"/>
      <c r="E254" s="93" t="s">
        <v>17</v>
      </c>
      <c r="F254" s="93" t="s">
        <v>14</v>
      </c>
      <c r="G254" s="96" t="s">
        <v>19</v>
      </c>
      <c r="H254" s="96" t="s">
        <v>28</v>
      </c>
      <c r="I254" s="96" t="s">
        <v>25</v>
      </c>
      <c r="J254" s="93">
        <v>3</v>
      </c>
      <c r="K254" s="93"/>
      <c r="L254" s="93"/>
      <c r="M254" s="93"/>
      <c r="N254" s="93"/>
      <c r="O254" s="93"/>
      <c r="P254" s="93" t="s">
        <v>291</v>
      </c>
      <c r="Q254" s="93" t="s">
        <v>288</v>
      </c>
      <c r="R254" s="89"/>
      <c r="S254" s="123"/>
      <c r="T254" s="123"/>
      <c r="U254" s="123"/>
      <c r="V254" s="123"/>
      <c r="W254" s="272"/>
    </row>
    <row r="255" spans="1:23">
      <c r="A255" s="162" t="s">
        <v>1182</v>
      </c>
      <c r="B255" s="123"/>
      <c r="C255" s="123"/>
      <c r="D255" s="265" t="s">
        <v>731</v>
      </c>
      <c r="E255" s="93" t="s">
        <v>18</v>
      </c>
      <c r="F255" s="93" t="s">
        <v>15</v>
      </c>
      <c r="G255" s="96" t="s">
        <v>262</v>
      </c>
      <c r="H255" s="96" t="s">
        <v>28</v>
      </c>
      <c r="I255" s="96" t="s">
        <v>24</v>
      </c>
      <c r="J255" s="93">
        <v>3</v>
      </c>
      <c r="K255" s="93"/>
      <c r="L255" s="93"/>
      <c r="M255" s="93"/>
      <c r="N255" s="93"/>
      <c r="O255" s="93"/>
      <c r="P255" s="93" t="s">
        <v>291</v>
      </c>
      <c r="Q255" s="93" t="s">
        <v>288</v>
      </c>
      <c r="R255" s="89"/>
      <c r="S255" s="123"/>
      <c r="T255" s="123"/>
      <c r="U255" s="123"/>
      <c r="V255" s="123"/>
      <c r="W255" s="272"/>
    </row>
    <row r="256" spans="1:23" hidden="1">
      <c r="A256" s="162" t="s">
        <v>1183</v>
      </c>
      <c r="B256" s="123"/>
      <c r="C256" s="123"/>
      <c r="D256" s="265"/>
      <c r="E256" s="93" t="s">
        <v>17</v>
      </c>
      <c r="F256" s="93" t="s">
        <v>14</v>
      </c>
      <c r="G256" s="96" t="s">
        <v>19</v>
      </c>
      <c r="H256" s="96"/>
      <c r="I256" s="96" t="s">
        <v>24</v>
      </c>
      <c r="J256" s="93"/>
      <c r="K256" s="93"/>
      <c r="L256" s="93"/>
      <c r="M256" s="93"/>
      <c r="N256" s="93"/>
      <c r="O256" s="76" t="s">
        <v>28</v>
      </c>
      <c r="P256" s="93" t="s">
        <v>291</v>
      </c>
      <c r="Q256" s="93" t="s">
        <v>288</v>
      </c>
      <c r="R256" s="89"/>
      <c r="S256" s="123"/>
      <c r="T256" s="123"/>
      <c r="U256" s="123"/>
      <c r="V256" s="123"/>
      <c r="W256" s="272"/>
    </row>
    <row r="257" spans="1:23" hidden="1">
      <c r="A257" s="162" t="s">
        <v>1184</v>
      </c>
      <c r="B257" s="123"/>
      <c r="C257" s="123"/>
      <c r="D257" s="265"/>
      <c r="E257" s="93" t="s">
        <v>17</v>
      </c>
      <c r="F257" s="93" t="s">
        <v>14</v>
      </c>
      <c r="G257" s="96" t="s">
        <v>19</v>
      </c>
      <c r="H257" s="96" t="s">
        <v>28</v>
      </c>
      <c r="I257" s="96" t="s">
        <v>25</v>
      </c>
      <c r="J257" s="93">
        <v>4</v>
      </c>
      <c r="K257" s="93"/>
      <c r="L257" s="93"/>
      <c r="M257" s="93"/>
      <c r="N257" s="93"/>
      <c r="O257" s="93"/>
      <c r="P257" s="93" t="s">
        <v>291</v>
      </c>
      <c r="Q257" s="93" t="s">
        <v>288</v>
      </c>
      <c r="R257" s="89"/>
      <c r="S257" s="123"/>
      <c r="T257" s="123"/>
      <c r="U257" s="123"/>
      <c r="V257" s="123"/>
      <c r="W257" s="272"/>
    </row>
    <row r="258" spans="1:23" hidden="1">
      <c r="A258" s="162" t="s">
        <v>1185</v>
      </c>
      <c r="B258" s="123"/>
      <c r="C258" s="123"/>
      <c r="D258" s="265"/>
      <c r="E258" s="93" t="s">
        <v>17</v>
      </c>
      <c r="F258" s="93" t="s">
        <v>15</v>
      </c>
      <c r="G258" s="96" t="s">
        <v>19</v>
      </c>
      <c r="H258" s="96" t="s">
        <v>28</v>
      </c>
      <c r="I258" s="96" t="s">
        <v>26</v>
      </c>
      <c r="J258" s="93"/>
      <c r="K258" s="93" t="s">
        <v>33</v>
      </c>
      <c r="L258" s="93"/>
      <c r="M258" s="93"/>
      <c r="N258" s="93"/>
      <c r="O258" s="93"/>
      <c r="P258" s="93" t="s">
        <v>291</v>
      </c>
      <c r="Q258" s="93" t="s">
        <v>288</v>
      </c>
      <c r="R258" s="89"/>
      <c r="S258" s="123"/>
      <c r="T258" s="123"/>
      <c r="U258" s="123"/>
      <c r="V258" s="123"/>
      <c r="W258" s="272"/>
    </row>
    <row r="259" spans="1:23" hidden="1">
      <c r="A259" s="162" t="s">
        <v>1186</v>
      </c>
      <c r="B259" s="123"/>
      <c r="C259" s="123"/>
      <c r="D259" s="265"/>
      <c r="E259" s="93" t="s">
        <v>17</v>
      </c>
      <c r="F259" s="93" t="s">
        <v>14</v>
      </c>
      <c r="G259" s="96" t="s">
        <v>22</v>
      </c>
      <c r="H259" s="96" t="s">
        <v>28</v>
      </c>
      <c r="I259" s="96" t="s">
        <v>24</v>
      </c>
      <c r="J259" s="93">
        <v>4</v>
      </c>
      <c r="K259" s="93" t="s">
        <v>33</v>
      </c>
      <c r="L259" s="93"/>
      <c r="M259" s="93"/>
      <c r="N259" s="93"/>
      <c r="O259" s="93"/>
      <c r="P259" s="93" t="s">
        <v>291</v>
      </c>
      <c r="Q259" s="93" t="s">
        <v>288</v>
      </c>
      <c r="R259" s="89"/>
      <c r="S259" s="123"/>
      <c r="T259" s="123"/>
      <c r="U259" s="123"/>
      <c r="V259" s="123"/>
      <c r="W259" s="272"/>
    </row>
    <row r="260" spans="1:23" hidden="1">
      <c r="A260" s="162" t="s">
        <v>1187</v>
      </c>
      <c r="B260" s="123"/>
      <c r="C260" s="123"/>
      <c r="D260" s="265"/>
      <c r="E260" s="93" t="s">
        <v>17</v>
      </c>
      <c r="F260" s="93" t="s">
        <v>14</v>
      </c>
      <c r="G260" s="96" t="s">
        <v>22</v>
      </c>
      <c r="H260" s="96"/>
      <c r="I260" s="96" t="s">
        <v>30</v>
      </c>
      <c r="J260" s="93">
        <v>4</v>
      </c>
      <c r="K260" s="93" t="s">
        <v>33</v>
      </c>
      <c r="L260" s="93"/>
      <c r="M260" s="93"/>
      <c r="N260" s="93"/>
      <c r="O260" s="76" t="s">
        <v>30</v>
      </c>
      <c r="P260" s="93" t="s">
        <v>291</v>
      </c>
      <c r="Q260" s="93" t="s">
        <v>288</v>
      </c>
      <c r="R260" s="89" t="s">
        <v>732</v>
      </c>
      <c r="S260" s="123"/>
      <c r="T260" s="123"/>
      <c r="U260" s="123"/>
      <c r="V260" s="123"/>
      <c r="W260" s="272"/>
    </row>
    <row r="261" spans="1:23" hidden="1">
      <c r="A261" s="162" t="s">
        <v>1188</v>
      </c>
      <c r="B261" s="123"/>
      <c r="C261" s="123"/>
      <c r="D261" s="265"/>
      <c r="E261" s="93" t="s">
        <v>18</v>
      </c>
      <c r="F261" s="93" t="s">
        <v>15</v>
      </c>
      <c r="G261" s="96" t="s">
        <v>56</v>
      </c>
      <c r="H261" s="96"/>
      <c r="I261" s="96" t="s">
        <v>24</v>
      </c>
      <c r="J261" s="93"/>
      <c r="K261" s="93" t="s">
        <v>33</v>
      </c>
      <c r="L261" s="93"/>
      <c r="M261" s="93"/>
      <c r="N261" s="93"/>
      <c r="O261" s="76" t="s">
        <v>29</v>
      </c>
      <c r="P261" s="93" t="s">
        <v>291</v>
      </c>
      <c r="Q261" s="93" t="s">
        <v>288</v>
      </c>
      <c r="R261" s="89" t="s">
        <v>733</v>
      </c>
      <c r="S261" s="123"/>
      <c r="T261" s="123"/>
      <c r="U261" s="123"/>
      <c r="V261" s="123"/>
      <c r="W261" s="272"/>
    </row>
    <row r="262" spans="1:23" hidden="1">
      <c r="A262" s="162" t="s">
        <v>1189</v>
      </c>
      <c r="B262" s="123"/>
      <c r="C262" s="123"/>
      <c r="D262" s="265"/>
      <c r="E262" s="93" t="s">
        <v>17</v>
      </c>
      <c r="F262" s="93" t="s">
        <v>14</v>
      </c>
      <c r="G262" s="96" t="s">
        <v>22</v>
      </c>
      <c r="H262" s="96" t="s">
        <v>28</v>
      </c>
      <c r="I262" s="96" t="s">
        <v>24</v>
      </c>
      <c r="J262" s="93">
        <v>4</v>
      </c>
      <c r="K262" s="93" t="s">
        <v>33</v>
      </c>
      <c r="L262" s="93"/>
      <c r="M262" s="93"/>
      <c r="N262" s="93"/>
      <c r="O262" s="93"/>
      <c r="P262" s="93" t="s">
        <v>291</v>
      </c>
      <c r="Q262" s="93" t="s">
        <v>288</v>
      </c>
      <c r="R262" s="89"/>
      <c r="S262" s="123"/>
      <c r="T262" s="123"/>
      <c r="U262" s="123"/>
      <c r="V262" s="123"/>
      <c r="W262" s="272"/>
    </row>
    <row r="263" spans="1:23" hidden="1">
      <c r="A263" s="162" t="s">
        <v>1190</v>
      </c>
      <c r="B263" s="123"/>
      <c r="C263" s="123"/>
      <c r="D263" s="265"/>
      <c r="E263" s="93" t="s">
        <v>17</v>
      </c>
      <c r="F263" s="93" t="s">
        <v>15</v>
      </c>
      <c r="G263" s="96" t="s">
        <v>22</v>
      </c>
      <c r="H263" s="96" t="s">
        <v>28</v>
      </c>
      <c r="I263" s="96" t="s">
        <v>24</v>
      </c>
      <c r="J263" s="93">
        <v>4</v>
      </c>
      <c r="K263" s="93" t="s">
        <v>33</v>
      </c>
      <c r="L263" s="93"/>
      <c r="M263" s="93"/>
      <c r="N263" s="93"/>
      <c r="O263" s="93"/>
      <c r="P263" s="93" t="s">
        <v>291</v>
      </c>
      <c r="Q263" s="93" t="s">
        <v>288</v>
      </c>
      <c r="R263" s="89"/>
      <c r="S263" s="123"/>
      <c r="T263" s="123"/>
      <c r="U263" s="123"/>
      <c r="V263" s="123"/>
      <c r="W263" s="272"/>
    </row>
    <row r="264" spans="1:23" hidden="1">
      <c r="A264" s="162" t="s">
        <v>1191</v>
      </c>
      <c r="B264" s="123"/>
      <c r="C264" s="123"/>
      <c r="D264" s="265"/>
      <c r="E264" s="93" t="s">
        <v>18</v>
      </c>
      <c r="F264" s="93" t="s">
        <v>14</v>
      </c>
      <c r="G264" s="96" t="s">
        <v>19</v>
      </c>
      <c r="H264" s="96" t="s">
        <v>28</v>
      </c>
      <c r="I264" s="96" t="s">
        <v>24</v>
      </c>
      <c r="J264" s="93">
        <v>4</v>
      </c>
      <c r="K264" s="93" t="s">
        <v>33</v>
      </c>
      <c r="L264" s="93"/>
      <c r="M264" s="93"/>
      <c r="N264" s="93"/>
      <c r="O264" s="93"/>
      <c r="P264" s="93" t="s">
        <v>286</v>
      </c>
      <c r="Q264" s="93" t="s">
        <v>290</v>
      </c>
      <c r="R264" s="89"/>
      <c r="S264" s="123"/>
      <c r="T264" s="123"/>
      <c r="U264" s="123"/>
      <c r="V264" s="123"/>
      <c r="W264" s="272"/>
    </row>
    <row r="265" spans="1:23" hidden="1">
      <c r="A265" s="162" t="s">
        <v>1192</v>
      </c>
      <c r="B265" s="123"/>
      <c r="C265" s="123"/>
      <c r="D265" s="265"/>
      <c r="E265" s="93" t="s">
        <v>18</v>
      </c>
      <c r="F265" s="93" t="s">
        <v>15</v>
      </c>
      <c r="G265" s="96" t="s">
        <v>19</v>
      </c>
      <c r="H265" s="96" t="s">
        <v>28</v>
      </c>
      <c r="I265" s="96" t="s">
        <v>24</v>
      </c>
      <c r="J265" s="93">
        <v>4</v>
      </c>
      <c r="K265" s="93" t="s">
        <v>33</v>
      </c>
      <c r="L265" s="93"/>
      <c r="M265" s="93"/>
      <c r="N265" s="93"/>
      <c r="O265" s="93"/>
      <c r="P265" s="93" t="s">
        <v>286</v>
      </c>
      <c r="Q265" s="93" t="s">
        <v>290</v>
      </c>
      <c r="R265" s="89"/>
      <c r="S265" s="123"/>
      <c r="T265" s="123"/>
      <c r="U265" s="123"/>
      <c r="V265" s="123"/>
      <c r="W265" s="272"/>
    </row>
    <row r="266" spans="1:23" hidden="1">
      <c r="A266" s="162" t="s">
        <v>1193</v>
      </c>
      <c r="B266" s="123"/>
      <c r="C266" s="123"/>
      <c r="D266" s="265"/>
      <c r="E266" s="93" t="s">
        <v>17</v>
      </c>
      <c r="F266" s="93" t="s">
        <v>14</v>
      </c>
      <c r="G266" s="96" t="s">
        <v>19</v>
      </c>
      <c r="H266" s="96" t="s">
        <v>28</v>
      </c>
      <c r="I266" s="96" t="s">
        <v>24</v>
      </c>
      <c r="J266" s="93">
        <v>4</v>
      </c>
      <c r="K266" s="93" t="s">
        <v>33</v>
      </c>
      <c r="L266" s="93"/>
      <c r="M266" s="93"/>
      <c r="N266" s="93"/>
      <c r="O266" s="93"/>
      <c r="P266" s="93" t="s">
        <v>286</v>
      </c>
      <c r="Q266" s="93" t="s">
        <v>290</v>
      </c>
      <c r="R266" s="89"/>
      <c r="S266" s="123"/>
      <c r="T266" s="123"/>
      <c r="U266" s="123"/>
      <c r="V266" s="123"/>
      <c r="W266" s="272"/>
    </row>
    <row r="267" spans="1:23" hidden="1">
      <c r="A267" s="162" t="s">
        <v>1194</v>
      </c>
      <c r="B267" s="123"/>
      <c r="C267" s="123"/>
      <c r="D267" s="265"/>
      <c r="E267" s="93" t="s">
        <v>17</v>
      </c>
      <c r="F267" s="93" t="s">
        <v>15</v>
      </c>
      <c r="G267" s="96" t="s">
        <v>19</v>
      </c>
      <c r="H267" s="96" t="s">
        <v>28</v>
      </c>
      <c r="I267" s="96" t="s">
        <v>24</v>
      </c>
      <c r="J267" s="93">
        <v>4</v>
      </c>
      <c r="K267" s="93" t="s">
        <v>33</v>
      </c>
      <c r="L267" s="93"/>
      <c r="M267" s="93"/>
      <c r="N267" s="93"/>
      <c r="O267" s="93"/>
      <c r="P267" s="93" t="s">
        <v>286</v>
      </c>
      <c r="Q267" s="93" t="s">
        <v>290</v>
      </c>
      <c r="R267" s="89"/>
      <c r="S267" s="123"/>
      <c r="T267" s="123"/>
      <c r="U267" s="123"/>
      <c r="V267" s="123"/>
      <c r="W267" s="272"/>
    </row>
    <row r="268" spans="1:23" hidden="1">
      <c r="A268" s="162" t="s">
        <v>1195</v>
      </c>
      <c r="B268" s="123"/>
      <c r="C268" s="123"/>
      <c r="D268" s="265"/>
      <c r="E268" s="93" t="s">
        <v>18</v>
      </c>
      <c r="F268" s="93" t="s">
        <v>14</v>
      </c>
      <c r="G268" s="96" t="s">
        <v>19</v>
      </c>
      <c r="H268" s="96" t="s">
        <v>28</v>
      </c>
      <c r="I268" s="96" t="s">
        <v>24</v>
      </c>
      <c r="J268" s="93">
        <v>4</v>
      </c>
      <c r="K268" s="93" t="s">
        <v>33</v>
      </c>
      <c r="L268" s="93"/>
      <c r="M268" s="93"/>
      <c r="N268" s="93"/>
      <c r="O268" s="93"/>
      <c r="P268" s="93" t="s">
        <v>286</v>
      </c>
      <c r="Q268" s="93" t="s">
        <v>290</v>
      </c>
      <c r="R268" s="89"/>
      <c r="S268" s="123"/>
      <c r="T268" s="123"/>
      <c r="U268" s="123"/>
      <c r="V268" s="123"/>
      <c r="W268" s="272"/>
    </row>
    <row r="269" spans="1:23" hidden="1">
      <c r="A269" s="162" t="s">
        <v>1196</v>
      </c>
      <c r="B269" s="123"/>
      <c r="C269" s="123"/>
      <c r="D269" s="265"/>
      <c r="E269" s="93" t="s">
        <v>17</v>
      </c>
      <c r="F269" s="93" t="s">
        <v>15</v>
      </c>
      <c r="G269" s="96" t="s">
        <v>19</v>
      </c>
      <c r="H269" s="96" t="s">
        <v>28</v>
      </c>
      <c r="I269" s="96" t="s">
        <v>24</v>
      </c>
      <c r="J269" s="93">
        <v>4</v>
      </c>
      <c r="K269" s="93" t="s">
        <v>33</v>
      </c>
      <c r="L269" s="93"/>
      <c r="M269" s="93"/>
      <c r="N269" s="93"/>
      <c r="O269" s="93"/>
      <c r="P269" s="93" t="s">
        <v>286</v>
      </c>
      <c r="Q269" s="93" t="s">
        <v>290</v>
      </c>
      <c r="R269" s="89"/>
      <c r="S269" s="123"/>
      <c r="T269" s="123"/>
      <c r="U269" s="123"/>
      <c r="V269" s="123"/>
      <c r="W269" s="272"/>
    </row>
    <row r="270" spans="1:23">
      <c r="A270" s="162" t="s">
        <v>1197</v>
      </c>
      <c r="B270" s="123"/>
      <c r="C270" s="123"/>
      <c r="D270" s="265"/>
      <c r="E270" s="93" t="s">
        <v>17</v>
      </c>
      <c r="F270" s="93" t="s">
        <v>14</v>
      </c>
      <c r="G270" s="96" t="s">
        <v>19</v>
      </c>
      <c r="H270" s="96" t="s">
        <v>28</v>
      </c>
      <c r="I270" s="96" t="s">
        <v>24</v>
      </c>
      <c r="J270" s="93">
        <v>3</v>
      </c>
      <c r="K270" s="93" t="s">
        <v>33</v>
      </c>
      <c r="L270" s="93"/>
      <c r="M270" s="93"/>
      <c r="N270" s="93"/>
      <c r="O270" s="93"/>
      <c r="P270" s="93" t="s">
        <v>286</v>
      </c>
      <c r="Q270" s="93" t="s">
        <v>290</v>
      </c>
      <c r="R270" s="89"/>
      <c r="S270" s="123"/>
      <c r="T270" s="123"/>
      <c r="U270" s="123"/>
      <c r="V270" s="123"/>
      <c r="W270" s="272"/>
    </row>
    <row r="271" spans="1:23">
      <c r="A271" s="162" t="s">
        <v>1198</v>
      </c>
      <c r="B271" s="123"/>
      <c r="C271" s="123"/>
      <c r="D271" s="265"/>
      <c r="E271" s="93" t="s">
        <v>17</v>
      </c>
      <c r="F271" s="93" t="s">
        <v>15</v>
      </c>
      <c r="G271" s="96" t="s">
        <v>19</v>
      </c>
      <c r="H271" s="96" t="s">
        <v>28</v>
      </c>
      <c r="I271" s="96" t="s">
        <v>24</v>
      </c>
      <c r="J271" s="93">
        <v>3</v>
      </c>
      <c r="K271" s="93"/>
      <c r="L271" s="93"/>
      <c r="M271" s="93"/>
      <c r="N271" s="93"/>
      <c r="O271" s="93"/>
      <c r="P271" s="93" t="s">
        <v>286</v>
      </c>
      <c r="Q271" s="93" t="s">
        <v>290</v>
      </c>
      <c r="R271" s="89"/>
      <c r="S271" s="123"/>
      <c r="T271" s="123"/>
      <c r="U271" s="123"/>
      <c r="V271" s="123"/>
      <c r="W271" s="272"/>
    </row>
    <row r="272" spans="1:23" hidden="1">
      <c r="A272" s="162" t="s">
        <v>1199</v>
      </c>
      <c r="B272" s="123"/>
      <c r="C272" s="123"/>
      <c r="D272" s="265"/>
      <c r="E272" s="93" t="s">
        <v>18</v>
      </c>
      <c r="F272" s="93" t="s">
        <v>14</v>
      </c>
      <c r="G272" s="96" t="s">
        <v>19</v>
      </c>
      <c r="H272" s="96" t="s">
        <v>28</v>
      </c>
      <c r="I272" s="96" t="s">
        <v>24</v>
      </c>
      <c r="J272" s="93">
        <v>4</v>
      </c>
      <c r="K272" s="93"/>
      <c r="L272" s="93"/>
      <c r="M272" s="93"/>
      <c r="N272" s="93"/>
      <c r="O272" s="93"/>
      <c r="P272" s="93" t="s">
        <v>286</v>
      </c>
      <c r="Q272" s="93" t="s">
        <v>290</v>
      </c>
      <c r="R272" s="89"/>
      <c r="S272" s="123"/>
      <c r="T272" s="123"/>
      <c r="U272" s="123"/>
      <c r="V272" s="123"/>
      <c r="W272" s="272"/>
    </row>
    <row r="273" spans="1:24" hidden="1">
      <c r="A273" s="162" t="s">
        <v>1200</v>
      </c>
      <c r="B273" s="123"/>
      <c r="C273" s="123"/>
      <c r="D273" s="265"/>
      <c r="E273" s="93" t="s">
        <v>18</v>
      </c>
      <c r="F273" s="93" t="s">
        <v>15</v>
      </c>
      <c r="G273" s="96" t="s">
        <v>19</v>
      </c>
      <c r="H273" s="96" t="s">
        <v>28</v>
      </c>
      <c r="I273" s="96" t="s">
        <v>24</v>
      </c>
      <c r="J273" s="93">
        <v>4</v>
      </c>
      <c r="K273" s="93"/>
      <c r="L273" s="93"/>
      <c r="M273" s="93"/>
      <c r="N273" s="93"/>
      <c r="O273" s="93"/>
      <c r="P273" s="93" t="s">
        <v>286</v>
      </c>
      <c r="Q273" s="93" t="s">
        <v>290</v>
      </c>
      <c r="R273" s="89"/>
      <c r="S273" s="123"/>
      <c r="T273" s="123"/>
      <c r="U273" s="123"/>
      <c r="V273" s="123"/>
      <c r="W273" s="272"/>
    </row>
    <row r="274" spans="1:24" hidden="1">
      <c r="A274" s="162" t="s">
        <v>1201</v>
      </c>
      <c r="B274" s="123"/>
      <c r="C274" s="123"/>
      <c r="D274" s="265"/>
      <c r="E274" s="93" t="s">
        <v>18</v>
      </c>
      <c r="F274" s="93" t="s">
        <v>14</v>
      </c>
      <c r="G274" s="96" t="s">
        <v>19</v>
      </c>
      <c r="H274" s="96" t="s">
        <v>28</v>
      </c>
      <c r="I274" s="96" t="s">
        <v>24</v>
      </c>
      <c r="J274" s="93">
        <v>4</v>
      </c>
      <c r="K274" s="93"/>
      <c r="L274" s="93"/>
      <c r="M274" s="93"/>
      <c r="N274" s="93"/>
      <c r="O274" s="93"/>
      <c r="P274" s="93" t="s">
        <v>286</v>
      </c>
      <c r="Q274" s="93" t="s">
        <v>290</v>
      </c>
      <c r="R274" s="89"/>
      <c r="S274" s="123"/>
      <c r="T274" s="123"/>
      <c r="U274" s="123"/>
      <c r="V274" s="123"/>
      <c r="W274" s="272"/>
    </row>
    <row r="275" spans="1:24" hidden="1">
      <c r="A275" s="162" t="s">
        <v>1202</v>
      </c>
      <c r="B275" s="123"/>
      <c r="C275" s="123"/>
      <c r="D275" s="265"/>
      <c r="E275" s="93" t="s">
        <v>18</v>
      </c>
      <c r="F275" s="93" t="s">
        <v>15</v>
      </c>
      <c r="G275" s="96" t="s">
        <v>19</v>
      </c>
      <c r="H275" s="96" t="s">
        <v>28</v>
      </c>
      <c r="I275" s="96" t="s">
        <v>24</v>
      </c>
      <c r="J275" s="93">
        <v>4</v>
      </c>
      <c r="K275" s="93"/>
      <c r="L275" s="93"/>
      <c r="M275" s="93"/>
      <c r="N275" s="93"/>
      <c r="O275" s="93"/>
      <c r="P275" s="93" t="s">
        <v>286</v>
      </c>
      <c r="Q275" s="93" t="s">
        <v>290</v>
      </c>
      <c r="R275" s="89"/>
      <c r="S275" s="123"/>
      <c r="T275" s="123"/>
      <c r="U275" s="123"/>
      <c r="V275" s="123"/>
      <c r="W275" s="272"/>
    </row>
    <row r="276" spans="1:24" hidden="1">
      <c r="A276" s="162" t="s">
        <v>1203</v>
      </c>
      <c r="B276" s="123"/>
      <c r="C276" s="123"/>
      <c r="D276" s="265"/>
      <c r="E276" s="93" t="s">
        <v>18</v>
      </c>
      <c r="F276" s="93" t="s">
        <v>14</v>
      </c>
      <c r="G276" s="96" t="s">
        <v>19</v>
      </c>
      <c r="H276" s="96" t="s">
        <v>28</v>
      </c>
      <c r="I276" s="96" t="s">
        <v>24</v>
      </c>
      <c r="J276" s="93">
        <v>4</v>
      </c>
      <c r="K276" s="93"/>
      <c r="L276" s="93"/>
      <c r="M276" s="93"/>
      <c r="N276" s="93"/>
      <c r="O276" s="93"/>
      <c r="P276" s="93" t="s">
        <v>286</v>
      </c>
      <c r="Q276" s="93" t="s">
        <v>290</v>
      </c>
      <c r="R276" s="89"/>
      <c r="S276" s="123"/>
      <c r="T276" s="123"/>
      <c r="U276" s="123"/>
      <c r="V276" s="123"/>
      <c r="W276" s="272"/>
    </row>
    <row r="277" spans="1:24" s="11" customFormat="1" hidden="1">
      <c r="A277" s="162" t="s">
        <v>1204</v>
      </c>
      <c r="B277" s="123"/>
      <c r="C277" s="123"/>
      <c r="D277" s="265"/>
      <c r="E277" s="93" t="s">
        <v>18</v>
      </c>
      <c r="F277" s="93" t="s">
        <v>15</v>
      </c>
      <c r="G277" s="96" t="s">
        <v>19</v>
      </c>
      <c r="H277" s="96" t="s">
        <v>28</v>
      </c>
      <c r="I277" s="96" t="s">
        <v>24</v>
      </c>
      <c r="J277" s="93">
        <v>4</v>
      </c>
      <c r="K277" s="93"/>
      <c r="L277" s="93"/>
      <c r="M277" s="93"/>
      <c r="N277" s="93"/>
      <c r="O277" s="93"/>
      <c r="P277" s="93" t="s">
        <v>286</v>
      </c>
      <c r="Q277" s="93" t="s">
        <v>290</v>
      </c>
      <c r="R277" s="89"/>
      <c r="S277" s="123"/>
      <c r="T277" s="123"/>
      <c r="U277" s="123"/>
      <c r="V277" s="123"/>
      <c r="W277" s="272"/>
      <c r="X277" s="165"/>
    </row>
    <row r="278" spans="1:24" s="90" customFormat="1" hidden="1">
      <c r="A278" s="162" t="s">
        <v>1205</v>
      </c>
      <c r="B278" s="123"/>
      <c r="C278" s="123"/>
      <c r="D278" s="265"/>
      <c r="E278" s="93" t="s">
        <v>18</v>
      </c>
      <c r="F278" s="93" t="s">
        <v>14</v>
      </c>
      <c r="G278" s="96" t="s">
        <v>19</v>
      </c>
      <c r="H278" s="96" t="s">
        <v>28</v>
      </c>
      <c r="I278" s="96" t="s">
        <v>24</v>
      </c>
      <c r="J278" s="93">
        <v>4</v>
      </c>
      <c r="K278" s="93"/>
      <c r="L278" s="93"/>
      <c r="M278" s="93"/>
      <c r="N278" s="93"/>
      <c r="O278" s="93"/>
      <c r="P278" s="93" t="s">
        <v>286</v>
      </c>
      <c r="Q278" s="93" t="s">
        <v>290</v>
      </c>
      <c r="R278" s="123"/>
      <c r="S278" s="123"/>
      <c r="T278" s="123"/>
      <c r="U278" s="123"/>
      <c r="V278" s="123"/>
      <c r="W278" s="272"/>
      <c r="X278" s="166"/>
    </row>
    <row r="279" spans="1:24" s="11" customFormat="1" hidden="1">
      <c r="A279" s="162" t="s">
        <v>1206</v>
      </c>
      <c r="B279" s="123"/>
      <c r="C279" s="123"/>
      <c r="D279" s="265"/>
      <c r="E279" s="93" t="s">
        <v>18</v>
      </c>
      <c r="F279" s="93" t="s">
        <v>15</v>
      </c>
      <c r="G279" s="96" t="s">
        <v>19</v>
      </c>
      <c r="H279" s="96" t="s">
        <v>28</v>
      </c>
      <c r="I279" s="96" t="s">
        <v>24</v>
      </c>
      <c r="J279" s="93">
        <v>4</v>
      </c>
      <c r="K279" s="93"/>
      <c r="L279" s="93"/>
      <c r="M279" s="93"/>
      <c r="N279" s="93"/>
      <c r="O279" s="93"/>
      <c r="P279" s="93" t="s">
        <v>286</v>
      </c>
      <c r="Q279" s="93" t="s">
        <v>290</v>
      </c>
      <c r="R279" s="89"/>
      <c r="S279" s="123"/>
      <c r="T279" s="123"/>
      <c r="U279" s="123"/>
      <c r="V279" s="123"/>
      <c r="W279" s="272"/>
      <c r="X279" s="165"/>
    </row>
    <row r="280" spans="1:24" s="11" customFormat="1" hidden="1">
      <c r="A280" s="162" t="s">
        <v>1207</v>
      </c>
      <c r="B280" s="123"/>
      <c r="C280" s="123"/>
      <c r="D280" s="265"/>
      <c r="E280" s="93" t="s">
        <v>18</v>
      </c>
      <c r="F280" s="93" t="s">
        <v>14</v>
      </c>
      <c r="G280" s="96" t="s">
        <v>19</v>
      </c>
      <c r="H280" s="96" t="s">
        <v>28</v>
      </c>
      <c r="I280" s="96" t="s">
        <v>24</v>
      </c>
      <c r="J280" s="93">
        <v>4</v>
      </c>
      <c r="K280" s="93"/>
      <c r="L280" s="93"/>
      <c r="M280" s="93"/>
      <c r="N280" s="93"/>
      <c r="O280" s="93"/>
      <c r="P280" s="93" t="s">
        <v>286</v>
      </c>
      <c r="Q280" s="93" t="s">
        <v>290</v>
      </c>
      <c r="R280" s="89"/>
      <c r="S280" s="123"/>
      <c r="T280" s="123"/>
      <c r="U280" s="123"/>
      <c r="V280" s="123"/>
      <c r="W280" s="272"/>
      <c r="X280" s="165"/>
    </row>
    <row r="281" spans="1:24" s="11" customFormat="1" hidden="1">
      <c r="A281" s="162" t="s">
        <v>1208</v>
      </c>
      <c r="B281" s="123"/>
      <c r="C281" s="123"/>
      <c r="D281" s="265"/>
      <c r="E281" s="93" t="s">
        <v>18</v>
      </c>
      <c r="F281" s="93" t="s">
        <v>15</v>
      </c>
      <c r="G281" s="96" t="s">
        <v>19</v>
      </c>
      <c r="H281" s="96" t="s">
        <v>28</v>
      </c>
      <c r="I281" s="96" t="s">
        <v>24</v>
      </c>
      <c r="J281" s="93">
        <v>4</v>
      </c>
      <c r="K281" s="93"/>
      <c r="L281" s="93"/>
      <c r="M281" s="93"/>
      <c r="N281" s="93"/>
      <c r="O281" s="93"/>
      <c r="P281" s="93" t="s">
        <v>286</v>
      </c>
      <c r="Q281" s="93" t="s">
        <v>290</v>
      </c>
      <c r="R281" s="123"/>
      <c r="S281" s="123"/>
      <c r="T281" s="123"/>
      <c r="U281" s="123"/>
      <c r="V281" s="123"/>
      <c r="W281" s="272"/>
      <c r="X281" s="165"/>
    </row>
    <row r="282" spans="1:24" s="11" customFormat="1">
      <c r="A282" s="162" t="s">
        <v>1209</v>
      </c>
      <c r="B282" s="123"/>
      <c r="C282" s="123"/>
      <c r="D282" s="265"/>
      <c r="E282" s="93" t="s">
        <v>18</v>
      </c>
      <c r="F282" s="93" t="s">
        <v>14</v>
      </c>
      <c r="G282" s="96" t="s">
        <v>22</v>
      </c>
      <c r="H282" s="96" t="s">
        <v>28</v>
      </c>
      <c r="I282" s="96" t="s">
        <v>24</v>
      </c>
      <c r="J282" s="93">
        <v>3</v>
      </c>
      <c r="K282" s="93"/>
      <c r="L282" s="93"/>
      <c r="M282" s="93"/>
      <c r="N282" s="93"/>
      <c r="O282" s="93"/>
      <c r="P282" s="93" t="s">
        <v>291</v>
      </c>
      <c r="Q282" s="93" t="s">
        <v>288</v>
      </c>
      <c r="R282" s="123"/>
      <c r="S282" s="123"/>
      <c r="T282" s="123"/>
      <c r="U282" s="123"/>
      <c r="V282" s="123"/>
      <c r="W282" s="272"/>
      <c r="X282" s="165"/>
    </row>
    <row r="283" spans="1:24" s="11" customFormat="1">
      <c r="A283" s="162" t="s">
        <v>1210</v>
      </c>
      <c r="B283" s="123"/>
      <c r="C283" s="123"/>
      <c r="D283" s="265"/>
      <c r="E283" s="93" t="s">
        <v>18</v>
      </c>
      <c r="F283" s="93" t="s">
        <v>15</v>
      </c>
      <c r="G283" s="96" t="s">
        <v>22</v>
      </c>
      <c r="H283" s="96" t="s">
        <v>28</v>
      </c>
      <c r="I283" s="96" t="s">
        <v>24</v>
      </c>
      <c r="J283" s="93">
        <v>3</v>
      </c>
      <c r="K283" s="93"/>
      <c r="L283" s="93"/>
      <c r="M283" s="93"/>
      <c r="N283" s="93"/>
      <c r="O283" s="93"/>
      <c r="P283" s="93" t="s">
        <v>291</v>
      </c>
      <c r="Q283" s="93" t="s">
        <v>288</v>
      </c>
      <c r="R283" s="123"/>
      <c r="S283" s="123"/>
      <c r="T283" s="123"/>
      <c r="U283" s="123"/>
      <c r="V283" s="123"/>
      <c r="W283" s="272"/>
      <c r="X283" s="165"/>
    </row>
    <row r="284" spans="1:24" s="11" customFormat="1">
      <c r="A284" s="162" t="s">
        <v>1211</v>
      </c>
      <c r="B284" s="123"/>
      <c r="C284" s="123"/>
      <c r="D284" s="265"/>
      <c r="E284" s="93" t="s">
        <v>18</v>
      </c>
      <c r="F284" s="93" t="s">
        <v>14</v>
      </c>
      <c r="G284" s="96" t="s">
        <v>22</v>
      </c>
      <c r="H284" s="96" t="s">
        <v>28</v>
      </c>
      <c r="I284" s="96" t="s">
        <v>26</v>
      </c>
      <c r="J284" s="93">
        <v>3</v>
      </c>
      <c r="K284" s="93"/>
      <c r="L284" s="93"/>
      <c r="M284" s="93"/>
      <c r="N284" s="93"/>
      <c r="O284" s="93"/>
      <c r="P284" s="93" t="s">
        <v>291</v>
      </c>
      <c r="Q284" s="93" t="s">
        <v>288</v>
      </c>
      <c r="R284" s="89"/>
      <c r="S284" s="123"/>
      <c r="T284" s="123"/>
      <c r="U284" s="123"/>
      <c r="V284" s="123"/>
      <c r="W284" s="272"/>
      <c r="X284" s="165"/>
    </row>
    <row r="285" spans="1:24" s="92" customFormat="1" hidden="1">
      <c r="A285" s="162" t="s">
        <v>1212</v>
      </c>
      <c r="B285" s="123"/>
      <c r="C285" s="123"/>
      <c r="D285" s="265"/>
      <c r="E285" s="93" t="s">
        <v>18</v>
      </c>
      <c r="F285" s="93" t="s">
        <v>14</v>
      </c>
      <c r="G285" s="96" t="s">
        <v>56</v>
      </c>
      <c r="H285" s="96" t="s">
        <v>29</v>
      </c>
      <c r="I285" s="96" t="s">
        <v>30</v>
      </c>
      <c r="J285" s="93">
        <v>4</v>
      </c>
      <c r="K285" s="93"/>
      <c r="L285" s="93"/>
      <c r="M285" s="93"/>
      <c r="N285" s="93"/>
      <c r="O285" s="93"/>
      <c r="P285" s="93" t="s">
        <v>291</v>
      </c>
      <c r="Q285" s="93" t="s">
        <v>288</v>
      </c>
      <c r="R285" s="89"/>
      <c r="S285" s="123"/>
      <c r="T285" s="123"/>
      <c r="U285" s="123"/>
      <c r="V285" s="123"/>
      <c r="W285" s="272" t="s">
        <v>735</v>
      </c>
      <c r="X285" s="167"/>
    </row>
    <row r="286" spans="1:24" s="91" customFormat="1" ht="15" hidden="1" thickBot="1">
      <c r="A286" s="162" t="s">
        <v>1213</v>
      </c>
      <c r="B286" s="123"/>
      <c r="C286" s="123"/>
      <c r="D286" s="268"/>
      <c r="E286" s="93" t="s">
        <v>18</v>
      </c>
      <c r="F286" s="93" t="s">
        <v>15</v>
      </c>
      <c r="G286" s="96" t="s">
        <v>56</v>
      </c>
      <c r="H286" s="96" t="s">
        <v>29</v>
      </c>
      <c r="I286" s="96" t="s">
        <v>30</v>
      </c>
      <c r="J286" s="93">
        <v>4</v>
      </c>
      <c r="K286" s="85" t="s">
        <v>737</v>
      </c>
      <c r="L286" s="93"/>
      <c r="M286" s="93"/>
      <c r="N286" s="93"/>
      <c r="O286" s="93"/>
      <c r="P286" s="93" t="s">
        <v>291</v>
      </c>
      <c r="Q286" s="93" t="s">
        <v>288</v>
      </c>
      <c r="R286" s="89" t="s">
        <v>738</v>
      </c>
      <c r="S286" s="123"/>
      <c r="T286" s="123"/>
      <c r="U286" s="123"/>
      <c r="V286" s="123"/>
      <c r="W286" s="272" t="s">
        <v>736</v>
      </c>
      <c r="X286" s="168"/>
    </row>
    <row r="287" spans="1:24" s="90" customFormat="1">
      <c r="A287" s="162" t="s">
        <v>1214</v>
      </c>
      <c r="B287" s="123"/>
      <c r="C287" s="123"/>
      <c r="D287" s="268"/>
      <c r="E287" s="93" t="s">
        <v>18</v>
      </c>
      <c r="F287" s="93" t="s">
        <v>14</v>
      </c>
      <c r="G287" s="96" t="s">
        <v>22</v>
      </c>
      <c r="H287" s="96" t="s">
        <v>28</v>
      </c>
      <c r="I287" s="96" t="s">
        <v>52</v>
      </c>
      <c r="J287" s="93">
        <v>3</v>
      </c>
      <c r="K287" s="93"/>
      <c r="L287" s="93"/>
      <c r="M287" s="93"/>
      <c r="N287" s="93"/>
      <c r="O287" s="93"/>
      <c r="P287" s="93" t="s">
        <v>291</v>
      </c>
      <c r="Q287" s="93" t="s">
        <v>288</v>
      </c>
      <c r="R287" s="169"/>
      <c r="S287" s="123"/>
      <c r="T287" s="123"/>
      <c r="U287" s="123"/>
      <c r="V287" s="123"/>
      <c r="W287" s="272"/>
      <c r="X287" s="166"/>
    </row>
    <row r="288" spans="1:24" s="11" customFormat="1">
      <c r="A288" s="162" t="s">
        <v>1215</v>
      </c>
      <c r="B288" s="123"/>
      <c r="C288" s="123"/>
      <c r="D288" s="265"/>
      <c r="E288" s="93" t="s">
        <v>18</v>
      </c>
      <c r="F288" s="93" t="s">
        <v>14</v>
      </c>
      <c r="G288" s="96" t="s">
        <v>19</v>
      </c>
      <c r="H288" s="96" t="s">
        <v>28</v>
      </c>
      <c r="I288" s="96" t="s">
        <v>24</v>
      </c>
      <c r="J288" s="93">
        <v>3</v>
      </c>
      <c r="K288" s="93"/>
      <c r="L288" s="93"/>
      <c r="M288" s="93"/>
      <c r="N288" s="93"/>
      <c r="O288" s="93"/>
      <c r="P288" s="93" t="s">
        <v>291</v>
      </c>
      <c r="Q288" s="93" t="s">
        <v>290</v>
      </c>
      <c r="R288" s="89"/>
      <c r="S288" s="123"/>
      <c r="T288" s="123"/>
      <c r="U288" s="123"/>
      <c r="V288" s="123"/>
      <c r="W288" s="272"/>
      <c r="X288" s="165"/>
    </row>
    <row r="289" spans="1:24" s="11" customFormat="1">
      <c r="A289" s="162" t="s">
        <v>1216</v>
      </c>
      <c r="B289" s="123"/>
      <c r="C289" s="123"/>
      <c r="D289" s="265"/>
      <c r="E289" s="93" t="s">
        <v>18</v>
      </c>
      <c r="F289" s="93" t="s">
        <v>15</v>
      </c>
      <c r="G289" s="96" t="s">
        <v>19</v>
      </c>
      <c r="H289" s="96" t="s">
        <v>28</v>
      </c>
      <c r="I289" s="96" t="s">
        <v>24</v>
      </c>
      <c r="J289" s="93">
        <v>3</v>
      </c>
      <c r="K289" s="93"/>
      <c r="L289" s="93"/>
      <c r="M289" s="93"/>
      <c r="N289" s="93"/>
      <c r="O289" s="93"/>
      <c r="P289" s="93" t="s">
        <v>291</v>
      </c>
      <c r="Q289" s="93" t="s">
        <v>290</v>
      </c>
      <c r="R289" s="89"/>
      <c r="S289" s="123"/>
      <c r="T289" s="123"/>
      <c r="U289" s="123"/>
      <c r="V289" s="123"/>
      <c r="W289" s="272"/>
      <c r="X289" s="165"/>
    </row>
    <row r="290" spans="1:24" s="11" customFormat="1">
      <c r="A290" s="162" t="s">
        <v>1217</v>
      </c>
      <c r="B290" s="123"/>
      <c r="C290" s="123"/>
      <c r="D290" s="265"/>
      <c r="E290" s="93" t="s">
        <v>17</v>
      </c>
      <c r="F290" s="93" t="s">
        <v>14</v>
      </c>
      <c r="G290" s="96" t="s">
        <v>19</v>
      </c>
      <c r="H290" s="96" t="s">
        <v>28</v>
      </c>
      <c r="I290" s="96" t="s">
        <v>24</v>
      </c>
      <c r="J290" s="93">
        <v>2</v>
      </c>
      <c r="K290" s="93"/>
      <c r="L290" s="93"/>
      <c r="M290" s="93"/>
      <c r="N290" s="93"/>
      <c r="O290" s="93"/>
      <c r="P290" s="93" t="s">
        <v>291</v>
      </c>
      <c r="Q290" s="93" t="s">
        <v>289</v>
      </c>
      <c r="R290" s="89"/>
      <c r="S290" s="123"/>
      <c r="T290" s="123"/>
      <c r="U290" s="123"/>
      <c r="V290" s="123"/>
      <c r="W290" s="272"/>
      <c r="X290" s="165"/>
    </row>
    <row r="291" spans="1:24" s="11" customFormat="1" hidden="1">
      <c r="A291" s="162" t="s">
        <v>1218</v>
      </c>
      <c r="B291" s="123"/>
      <c r="C291" s="123"/>
      <c r="D291" s="265"/>
      <c r="E291" s="93" t="s">
        <v>17</v>
      </c>
      <c r="F291" s="93" t="s">
        <v>14</v>
      </c>
      <c r="G291" s="96" t="s">
        <v>20</v>
      </c>
      <c r="H291" s="96" t="s">
        <v>29</v>
      </c>
      <c r="I291" s="96" t="s">
        <v>26</v>
      </c>
      <c r="J291" s="93">
        <v>4</v>
      </c>
      <c r="K291" s="93"/>
      <c r="L291" s="93"/>
      <c r="M291" s="93"/>
      <c r="N291" s="93"/>
      <c r="O291" s="93"/>
      <c r="P291" s="93" t="s">
        <v>291</v>
      </c>
      <c r="Q291" s="93" t="s">
        <v>288</v>
      </c>
      <c r="R291" s="89"/>
      <c r="S291" s="123"/>
      <c r="T291" s="123"/>
      <c r="U291" s="123"/>
      <c r="V291" s="123"/>
      <c r="W291" s="272"/>
      <c r="X291" s="165"/>
    </row>
    <row r="292" spans="1:24" s="11" customFormat="1" hidden="1">
      <c r="A292" s="162" t="s">
        <v>1219</v>
      </c>
      <c r="B292" s="123"/>
      <c r="C292" s="123"/>
      <c r="D292" s="265"/>
      <c r="E292" s="93" t="s">
        <v>17</v>
      </c>
      <c r="F292" s="93" t="s">
        <v>15</v>
      </c>
      <c r="G292" s="96" t="s">
        <v>20</v>
      </c>
      <c r="H292" s="96" t="s">
        <v>28</v>
      </c>
      <c r="I292" s="96" t="s">
        <v>24</v>
      </c>
      <c r="J292" s="93">
        <v>4</v>
      </c>
      <c r="K292" s="93"/>
      <c r="L292" s="93"/>
      <c r="M292" s="93"/>
      <c r="N292" s="93"/>
      <c r="O292" s="93"/>
      <c r="P292" s="93" t="s">
        <v>291</v>
      </c>
      <c r="Q292" s="93" t="s">
        <v>288</v>
      </c>
      <c r="R292" s="89"/>
      <c r="S292" s="123"/>
      <c r="T292" s="123"/>
      <c r="U292" s="123"/>
      <c r="V292" s="123"/>
      <c r="W292" s="272"/>
      <c r="X292" s="165"/>
    </row>
    <row r="293" spans="1:24" s="11" customFormat="1" hidden="1">
      <c r="A293" s="162" t="s">
        <v>1220</v>
      </c>
      <c r="B293" s="123"/>
      <c r="C293" s="123"/>
      <c r="D293" s="265"/>
      <c r="E293" s="93" t="s">
        <v>18</v>
      </c>
      <c r="F293" s="93" t="s">
        <v>15</v>
      </c>
      <c r="G293" s="96" t="s">
        <v>20</v>
      </c>
      <c r="H293" s="96" t="s">
        <v>29</v>
      </c>
      <c r="I293" s="96" t="s">
        <v>25</v>
      </c>
      <c r="J293" s="93">
        <v>4</v>
      </c>
      <c r="K293" s="93"/>
      <c r="L293" s="93"/>
      <c r="M293" s="93"/>
      <c r="N293" s="93"/>
      <c r="O293" s="93"/>
      <c r="P293" s="93" t="s">
        <v>291</v>
      </c>
      <c r="Q293" s="93" t="s">
        <v>289</v>
      </c>
      <c r="R293" s="89"/>
      <c r="S293" s="123"/>
      <c r="T293" s="123"/>
      <c r="U293" s="123"/>
      <c r="V293" s="123"/>
      <c r="W293" s="272"/>
      <c r="X293" s="165"/>
    </row>
    <row r="294" spans="1:24" s="11" customFormat="1" hidden="1">
      <c r="A294" s="162" t="s">
        <v>1221</v>
      </c>
      <c r="B294" s="123"/>
      <c r="C294" s="123"/>
      <c r="D294" s="265"/>
      <c r="E294" s="93" t="s">
        <v>17</v>
      </c>
      <c r="F294" s="93" t="s">
        <v>14</v>
      </c>
      <c r="G294" s="96" t="s">
        <v>19</v>
      </c>
      <c r="H294" s="96" t="s">
        <v>28</v>
      </c>
      <c r="I294" s="96" t="s">
        <v>26</v>
      </c>
      <c r="J294" s="93">
        <v>4</v>
      </c>
      <c r="K294" s="93"/>
      <c r="L294" s="93"/>
      <c r="M294" s="93"/>
      <c r="N294" s="93"/>
      <c r="O294" s="93"/>
      <c r="P294" s="93" t="s">
        <v>291</v>
      </c>
      <c r="Q294" s="93" t="s">
        <v>289</v>
      </c>
      <c r="R294" s="89"/>
      <c r="S294" s="123"/>
      <c r="T294" s="123"/>
      <c r="U294" s="123"/>
      <c r="V294" s="123"/>
      <c r="W294" s="272"/>
      <c r="X294" s="165"/>
    </row>
    <row r="295" spans="1:24" s="11" customFormat="1" hidden="1">
      <c r="A295" s="162" t="s">
        <v>1222</v>
      </c>
      <c r="B295" s="123"/>
      <c r="C295" s="123"/>
      <c r="D295" s="265"/>
      <c r="E295" s="93" t="s">
        <v>18</v>
      </c>
      <c r="F295" s="93" t="s">
        <v>14</v>
      </c>
      <c r="G295" s="96" t="s">
        <v>22</v>
      </c>
      <c r="H295" s="96" t="s">
        <v>28</v>
      </c>
      <c r="I295" s="96" t="s">
        <v>24</v>
      </c>
      <c r="J295" s="93">
        <v>4</v>
      </c>
      <c r="K295" s="93"/>
      <c r="L295" s="93"/>
      <c r="M295" s="93"/>
      <c r="N295" s="93"/>
      <c r="O295" s="93"/>
      <c r="P295" s="93" t="s">
        <v>291</v>
      </c>
      <c r="Q295" s="93" t="s">
        <v>288</v>
      </c>
      <c r="R295" s="89"/>
      <c r="S295" s="123"/>
      <c r="T295" s="123"/>
      <c r="U295" s="123"/>
      <c r="V295" s="123"/>
      <c r="W295" s="272"/>
      <c r="X295" s="165"/>
    </row>
    <row r="296" spans="1:24" s="11" customFormat="1" hidden="1">
      <c r="A296" s="162" t="s">
        <v>1223</v>
      </c>
      <c r="B296" s="123"/>
      <c r="C296" s="123"/>
      <c r="D296" s="264"/>
      <c r="E296" s="93" t="s">
        <v>18</v>
      </c>
      <c r="F296" s="93" t="s">
        <v>15</v>
      </c>
      <c r="G296" s="96" t="s">
        <v>22</v>
      </c>
      <c r="H296" s="96" t="s">
        <v>28</v>
      </c>
      <c r="I296" s="96" t="s">
        <v>52</v>
      </c>
      <c r="J296" s="93">
        <v>4</v>
      </c>
      <c r="K296" s="93"/>
      <c r="L296" s="93"/>
      <c r="M296" s="93"/>
      <c r="N296" s="93"/>
      <c r="O296" s="93"/>
      <c r="P296" s="93" t="s">
        <v>291</v>
      </c>
      <c r="Q296" s="93" t="s">
        <v>288</v>
      </c>
      <c r="R296" s="89"/>
      <c r="S296" s="123"/>
      <c r="T296" s="123"/>
      <c r="U296" s="123"/>
      <c r="V296" s="123"/>
      <c r="W296" s="272"/>
      <c r="X296" s="165"/>
    </row>
    <row r="297" spans="1:24" s="11" customFormat="1">
      <c r="A297" s="162" t="s">
        <v>1224</v>
      </c>
      <c r="B297" s="123"/>
      <c r="C297" s="123"/>
      <c r="D297" s="264"/>
      <c r="E297" s="93" t="s">
        <v>18</v>
      </c>
      <c r="F297" s="93" t="s">
        <v>14</v>
      </c>
      <c r="G297" s="96" t="s">
        <v>22</v>
      </c>
      <c r="H297" s="96" t="s">
        <v>28</v>
      </c>
      <c r="I297" s="96" t="s">
        <v>26</v>
      </c>
      <c r="J297" s="93">
        <v>3</v>
      </c>
      <c r="K297" s="93"/>
      <c r="L297" s="93"/>
      <c r="M297" s="93"/>
      <c r="N297" s="93"/>
      <c r="O297" s="93"/>
      <c r="P297" s="93" t="s">
        <v>291</v>
      </c>
      <c r="Q297" s="93" t="s">
        <v>288</v>
      </c>
      <c r="R297" s="89"/>
      <c r="S297" s="123"/>
      <c r="T297" s="123"/>
      <c r="U297" s="123"/>
      <c r="V297" s="123"/>
      <c r="W297" s="272"/>
      <c r="X297" s="165"/>
    </row>
    <row r="298" spans="1:24" s="11" customFormat="1">
      <c r="A298" s="162" t="s">
        <v>1225</v>
      </c>
      <c r="B298" s="123"/>
      <c r="C298" s="123"/>
      <c r="D298" s="265"/>
      <c r="E298" s="93" t="s">
        <v>18</v>
      </c>
      <c r="F298" s="93" t="s">
        <v>15</v>
      </c>
      <c r="G298" s="96" t="s">
        <v>22</v>
      </c>
      <c r="H298" s="96" t="s">
        <v>28</v>
      </c>
      <c r="I298" s="96" t="s">
        <v>24</v>
      </c>
      <c r="J298" s="93">
        <v>3</v>
      </c>
      <c r="K298" s="93"/>
      <c r="L298" s="93"/>
      <c r="M298" s="93"/>
      <c r="N298" s="93"/>
      <c r="O298" s="93"/>
      <c r="P298" s="93" t="s">
        <v>291</v>
      </c>
      <c r="Q298" s="93" t="s">
        <v>288</v>
      </c>
      <c r="R298" s="89"/>
      <c r="S298" s="123"/>
      <c r="T298" s="123"/>
      <c r="U298" s="123"/>
      <c r="V298" s="123"/>
      <c r="W298" s="272"/>
      <c r="X298" s="165"/>
    </row>
    <row r="299" spans="1:24" s="11" customFormat="1" hidden="1">
      <c r="A299" s="162" t="s">
        <v>1226</v>
      </c>
      <c r="B299" s="123"/>
      <c r="C299" s="123"/>
      <c r="D299" s="265"/>
      <c r="E299" s="93" t="s">
        <v>17</v>
      </c>
      <c r="F299" s="93" t="s">
        <v>14</v>
      </c>
      <c r="G299" s="96" t="s">
        <v>20</v>
      </c>
      <c r="H299" s="96" t="s">
        <v>29</v>
      </c>
      <c r="I299" s="96" t="s">
        <v>26</v>
      </c>
      <c r="J299" s="93">
        <v>4</v>
      </c>
      <c r="K299" s="93"/>
      <c r="L299" s="93"/>
      <c r="M299" s="93"/>
      <c r="N299" s="93"/>
      <c r="O299" s="93"/>
      <c r="P299" s="93" t="s">
        <v>291</v>
      </c>
      <c r="Q299" s="93" t="s">
        <v>288</v>
      </c>
      <c r="R299" s="89"/>
      <c r="S299" s="123"/>
      <c r="T299" s="123"/>
      <c r="U299" s="123"/>
      <c r="V299" s="123"/>
      <c r="W299" s="272"/>
      <c r="X299" s="165"/>
    </row>
    <row r="300" spans="1:24" s="11" customFormat="1" hidden="1">
      <c r="A300" s="162" t="s">
        <v>1227</v>
      </c>
      <c r="B300" s="123"/>
      <c r="C300" s="123"/>
      <c r="D300" s="265"/>
      <c r="E300" s="93" t="s">
        <v>17</v>
      </c>
      <c r="F300" s="93" t="s">
        <v>14</v>
      </c>
      <c r="G300" s="96" t="s">
        <v>22</v>
      </c>
      <c r="H300" s="96" t="s">
        <v>28</v>
      </c>
      <c r="I300" s="96" t="s">
        <v>24</v>
      </c>
      <c r="J300" s="93">
        <v>4</v>
      </c>
      <c r="K300" s="93"/>
      <c r="L300" s="93"/>
      <c r="M300" s="93"/>
      <c r="N300" s="93"/>
      <c r="O300" s="93"/>
      <c r="P300" s="93" t="s">
        <v>291</v>
      </c>
      <c r="Q300" s="93" t="s">
        <v>288</v>
      </c>
      <c r="R300" s="89"/>
      <c r="S300" s="123"/>
      <c r="T300" s="123"/>
      <c r="U300" s="123"/>
      <c r="V300" s="123"/>
      <c r="W300" s="272"/>
      <c r="X300" s="165"/>
    </row>
    <row r="301" spans="1:24" s="11" customFormat="1">
      <c r="A301" s="162" t="s">
        <v>509</v>
      </c>
      <c r="B301" s="123"/>
      <c r="C301" s="123"/>
      <c r="D301" s="265"/>
      <c r="E301" s="93" t="s">
        <v>17</v>
      </c>
      <c r="F301" s="93" t="s">
        <v>14</v>
      </c>
      <c r="G301" s="96" t="s">
        <v>22</v>
      </c>
      <c r="H301" s="96" t="s">
        <v>28</v>
      </c>
      <c r="I301" s="96" t="s">
        <v>26</v>
      </c>
      <c r="J301" s="93">
        <v>3</v>
      </c>
      <c r="K301" s="93"/>
      <c r="L301" s="93"/>
      <c r="M301" s="93"/>
      <c r="N301" s="93"/>
      <c r="O301" s="93"/>
      <c r="P301" s="93" t="s">
        <v>291</v>
      </c>
      <c r="Q301" s="93" t="s">
        <v>288</v>
      </c>
      <c r="R301" s="89"/>
      <c r="S301" s="123"/>
      <c r="T301" s="123"/>
      <c r="U301" s="123"/>
      <c r="V301" s="123"/>
      <c r="W301" s="272"/>
      <c r="X301" s="165"/>
    </row>
    <row r="302" spans="1:24" s="11" customFormat="1">
      <c r="A302" s="162" t="s">
        <v>1228</v>
      </c>
      <c r="B302" s="123"/>
      <c r="C302" s="123"/>
      <c r="D302" s="265"/>
      <c r="E302" s="93" t="s">
        <v>17</v>
      </c>
      <c r="F302" s="93" t="s">
        <v>14</v>
      </c>
      <c r="G302" s="96" t="s">
        <v>22</v>
      </c>
      <c r="H302" s="96" t="s">
        <v>28</v>
      </c>
      <c r="I302" s="96" t="s">
        <v>24</v>
      </c>
      <c r="J302" s="93">
        <v>3</v>
      </c>
      <c r="K302" s="93"/>
      <c r="L302" s="93"/>
      <c r="M302" s="93"/>
      <c r="N302" s="93"/>
      <c r="O302" s="93"/>
      <c r="P302" s="93" t="s">
        <v>291</v>
      </c>
      <c r="Q302" s="93" t="s">
        <v>288</v>
      </c>
      <c r="R302" s="89"/>
      <c r="S302" s="123"/>
      <c r="T302" s="123"/>
      <c r="U302" s="123"/>
      <c r="V302" s="123"/>
      <c r="W302" s="272"/>
      <c r="X302" s="165"/>
    </row>
    <row r="303" spans="1:24" s="11" customFormat="1">
      <c r="A303" s="162" t="s">
        <v>1229</v>
      </c>
      <c r="B303" s="123"/>
      <c r="C303" s="123"/>
      <c r="D303" s="265"/>
      <c r="E303" s="93" t="s">
        <v>17</v>
      </c>
      <c r="F303" s="93" t="s">
        <v>15</v>
      </c>
      <c r="G303" s="96" t="s">
        <v>22</v>
      </c>
      <c r="H303" s="96" t="s">
        <v>28</v>
      </c>
      <c r="I303" s="96" t="s">
        <v>24</v>
      </c>
      <c r="J303" s="93">
        <v>3</v>
      </c>
      <c r="K303" s="93"/>
      <c r="L303" s="93"/>
      <c r="M303" s="93"/>
      <c r="N303" s="93"/>
      <c r="O303" s="93"/>
      <c r="P303" s="93" t="s">
        <v>291</v>
      </c>
      <c r="Q303" s="93" t="s">
        <v>288</v>
      </c>
      <c r="R303" s="89"/>
      <c r="S303" s="123"/>
      <c r="T303" s="123"/>
      <c r="U303" s="123"/>
      <c r="V303" s="123"/>
      <c r="W303" s="272"/>
      <c r="X303" s="165"/>
    </row>
    <row r="304" spans="1:24" s="11" customFormat="1" hidden="1">
      <c r="A304" s="162" t="s">
        <v>1230</v>
      </c>
      <c r="B304" s="123"/>
      <c r="C304" s="123"/>
      <c r="D304" s="265"/>
      <c r="E304" s="93" t="s">
        <v>17</v>
      </c>
      <c r="F304" s="93" t="s">
        <v>14</v>
      </c>
      <c r="G304" s="96" t="s">
        <v>22</v>
      </c>
      <c r="H304" s="96" t="s">
        <v>28</v>
      </c>
      <c r="I304" s="96" t="s">
        <v>25</v>
      </c>
      <c r="J304" s="93">
        <v>4</v>
      </c>
      <c r="K304" s="93"/>
      <c r="L304" s="93"/>
      <c r="M304" s="93"/>
      <c r="N304" s="93"/>
      <c r="O304" s="93"/>
      <c r="P304" s="93" t="s">
        <v>291</v>
      </c>
      <c r="Q304" s="93" t="s">
        <v>288</v>
      </c>
      <c r="R304" s="89"/>
      <c r="S304" s="123"/>
      <c r="T304" s="123"/>
      <c r="U304" s="123"/>
      <c r="V304" s="123"/>
      <c r="W304" s="272"/>
      <c r="X304" s="165"/>
    </row>
    <row r="305" spans="1:24" s="11" customFormat="1" hidden="1">
      <c r="A305" s="162" t="s">
        <v>1231</v>
      </c>
      <c r="B305" s="123"/>
      <c r="C305" s="123"/>
      <c r="D305" s="265"/>
      <c r="E305" s="93" t="s">
        <v>17</v>
      </c>
      <c r="F305" s="93" t="s">
        <v>15</v>
      </c>
      <c r="G305" s="96" t="s">
        <v>22</v>
      </c>
      <c r="H305" s="96" t="s">
        <v>28</v>
      </c>
      <c r="I305" s="96" t="s">
        <v>24</v>
      </c>
      <c r="J305" s="93">
        <v>4</v>
      </c>
      <c r="K305" s="93"/>
      <c r="L305" s="93"/>
      <c r="M305" s="93"/>
      <c r="N305" s="93"/>
      <c r="O305" s="93"/>
      <c r="P305" s="93" t="s">
        <v>291</v>
      </c>
      <c r="Q305" s="93" t="s">
        <v>288</v>
      </c>
      <c r="R305" s="89"/>
      <c r="S305" s="123"/>
      <c r="T305" s="123"/>
      <c r="U305" s="123"/>
      <c r="V305" s="123"/>
      <c r="W305" s="272"/>
      <c r="X305" s="165"/>
    </row>
    <row r="306" spans="1:24" s="11" customFormat="1" hidden="1">
      <c r="A306" s="162" t="s">
        <v>1232</v>
      </c>
      <c r="B306" s="123"/>
      <c r="C306" s="123"/>
      <c r="D306" s="265"/>
      <c r="E306" s="93" t="s">
        <v>17</v>
      </c>
      <c r="F306" s="93" t="s">
        <v>14</v>
      </c>
      <c r="G306" s="96" t="s">
        <v>22</v>
      </c>
      <c r="H306" s="96" t="s">
        <v>29</v>
      </c>
      <c r="I306" s="96" t="s">
        <v>30</v>
      </c>
      <c r="J306" s="93">
        <v>4</v>
      </c>
      <c r="K306" s="93"/>
      <c r="L306" s="93"/>
      <c r="M306" s="93"/>
      <c r="N306" s="93"/>
      <c r="O306" s="93"/>
      <c r="P306" s="93" t="s">
        <v>291</v>
      </c>
      <c r="Q306" s="93" t="s">
        <v>288</v>
      </c>
      <c r="R306" s="89"/>
      <c r="S306" s="123"/>
      <c r="T306" s="123"/>
      <c r="U306" s="123"/>
      <c r="V306" s="123"/>
      <c r="W306" s="272" t="s">
        <v>734</v>
      </c>
      <c r="X306" s="165"/>
    </row>
    <row r="307" spans="1:24" s="11" customFormat="1">
      <c r="A307" s="162" t="s">
        <v>1233</v>
      </c>
      <c r="B307" s="123"/>
      <c r="C307" s="123"/>
      <c r="D307" s="265"/>
      <c r="E307" s="93" t="s">
        <v>17</v>
      </c>
      <c r="F307" s="93" t="s">
        <v>14</v>
      </c>
      <c r="G307" s="96" t="s">
        <v>22</v>
      </c>
      <c r="H307" s="96" t="s">
        <v>28</v>
      </c>
      <c r="I307" s="96" t="s">
        <v>25</v>
      </c>
      <c r="J307" s="93">
        <v>3</v>
      </c>
      <c r="K307" s="93"/>
      <c r="L307" s="93"/>
      <c r="M307" s="93"/>
      <c r="N307" s="93"/>
      <c r="O307" s="93"/>
      <c r="P307" s="93" t="s">
        <v>291</v>
      </c>
      <c r="Q307" s="93" t="s">
        <v>288</v>
      </c>
      <c r="R307" s="89"/>
      <c r="S307" s="123"/>
      <c r="T307" s="123"/>
      <c r="U307" s="123"/>
      <c r="V307" s="123"/>
      <c r="W307" s="272"/>
      <c r="X307" s="165"/>
    </row>
    <row r="308" spans="1:24" s="11" customFormat="1">
      <c r="A308" s="162" t="s">
        <v>1234</v>
      </c>
      <c r="B308" s="123"/>
      <c r="C308" s="123"/>
      <c r="D308" s="265"/>
      <c r="E308" s="93" t="s">
        <v>17</v>
      </c>
      <c r="F308" s="93" t="s">
        <v>15</v>
      </c>
      <c r="G308" s="96" t="s">
        <v>22</v>
      </c>
      <c r="H308" s="96" t="s">
        <v>28</v>
      </c>
      <c r="I308" s="96" t="s">
        <v>26</v>
      </c>
      <c r="J308" s="93">
        <v>3</v>
      </c>
      <c r="K308" s="93"/>
      <c r="L308" s="93"/>
      <c r="M308" s="93"/>
      <c r="N308" s="93"/>
      <c r="O308" s="93"/>
      <c r="P308" s="93" t="s">
        <v>291</v>
      </c>
      <c r="Q308" s="93" t="s">
        <v>288</v>
      </c>
      <c r="R308" s="89"/>
      <c r="S308" s="123"/>
      <c r="T308" s="123"/>
      <c r="U308" s="123"/>
      <c r="V308" s="123"/>
      <c r="W308" s="272"/>
      <c r="X308" s="165"/>
    </row>
    <row r="309" spans="1:24" s="11" customFormat="1" hidden="1">
      <c r="A309" s="162" t="s">
        <v>1235</v>
      </c>
      <c r="B309" s="123"/>
      <c r="C309" s="123"/>
      <c r="D309" s="265"/>
      <c r="E309" s="93" t="s">
        <v>18</v>
      </c>
      <c r="F309" s="93" t="s">
        <v>14</v>
      </c>
      <c r="G309" s="96" t="s">
        <v>22</v>
      </c>
      <c r="H309" s="96" t="s">
        <v>28</v>
      </c>
      <c r="I309" s="96" t="s">
        <v>24</v>
      </c>
      <c r="J309" s="93">
        <v>4</v>
      </c>
      <c r="K309" s="93"/>
      <c r="L309" s="93"/>
      <c r="M309" s="93"/>
      <c r="N309" s="93"/>
      <c r="O309" s="93"/>
      <c r="P309" s="93" t="s">
        <v>291</v>
      </c>
      <c r="Q309" s="93" t="s">
        <v>288</v>
      </c>
      <c r="R309" s="89"/>
      <c r="S309" s="123"/>
      <c r="T309" s="123"/>
      <c r="U309" s="123"/>
      <c r="V309" s="123"/>
      <c r="W309" s="272"/>
      <c r="X309" s="165"/>
    </row>
    <row r="310" spans="1:24" s="11" customFormat="1" hidden="1">
      <c r="A310" s="162" t="s">
        <v>1236</v>
      </c>
      <c r="B310" s="123"/>
      <c r="C310" s="123"/>
      <c r="D310" s="265"/>
      <c r="E310" s="93" t="s">
        <v>18</v>
      </c>
      <c r="F310" s="93" t="s">
        <v>15</v>
      </c>
      <c r="G310" s="96" t="s">
        <v>22</v>
      </c>
      <c r="H310" s="96" t="s">
        <v>28</v>
      </c>
      <c r="I310" s="96" t="s">
        <v>26</v>
      </c>
      <c r="J310" s="93">
        <v>4</v>
      </c>
      <c r="K310" s="93"/>
      <c r="L310" s="93"/>
      <c r="M310" s="93"/>
      <c r="N310" s="93"/>
      <c r="O310" s="93"/>
      <c r="P310" s="93" t="s">
        <v>291</v>
      </c>
      <c r="Q310" s="93" t="s">
        <v>288</v>
      </c>
      <c r="R310" s="89"/>
      <c r="S310" s="123"/>
      <c r="T310" s="123"/>
      <c r="U310" s="123"/>
      <c r="V310" s="123"/>
      <c r="W310" s="272"/>
      <c r="X310" s="165"/>
    </row>
    <row r="311" spans="1:24" s="11" customFormat="1" hidden="1">
      <c r="A311" s="162" t="s">
        <v>1237</v>
      </c>
      <c r="B311" s="123"/>
      <c r="C311" s="123"/>
      <c r="D311" s="265"/>
      <c r="E311" s="93" t="s">
        <v>18</v>
      </c>
      <c r="F311" s="93" t="s">
        <v>14</v>
      </c>
      <c r="G311" s="96" t="s">
        <v>22</v>
      </c>
      <c r="H311" s="96" t="s">
        <v>28</v>
      </c>
      <c r="I311" s="96" t="s">
        <v>24</v>
      </c>
      <c r="J311" s="93">
        <v>4</v>
      </c>
      <c r="K311" s="93"/>
      <c r="L311" s="93"/>
      <c r="M311" s="93"/>
      <c r="N311" s="93"/>
      <c r="O311" s="93"/>
      <c r="P311" s="93" t="s">
        <v>291</v>
      </c>
      <c r="Q311" s="93" t="s">
        <v>288</v>
      </c>
      <c r="R311" s="89"/>
      <c r="S311" s="123"/>
      <c r="T311" s="123"/>
      <c r="U311" s="123"/>
      <c r="V311" s="123"/>
      <c r="W311" s="272"/>
      <c r="X311" s="165"/>
    </row>
    <row r="312" spans="1:24" s="11" customFormat="1" hidden="1">
      <c r="A312" s="162" t="s">
        <v>1238</v>
      </c>
      <c r="B312" s="123"/>
      <c r="C312" s="123"/>
      <c r="D312" s="265"/>
      <c r="E312" s="93" t="s">
        <v>18</v>
      </c>
      <c r="F312" s="93" t="s">
        <v>15</v>
      </c>
      <c r="G312" s="96" t="s">
        <v>22</v>
      </c>
      <c r="H312" s="96" t="s">
        <v>28</v>
      </c>
      <c r="I312" s="96" t="s">
        <v>24</v>
      </c>
      <c r="J312" s="93">
        <v>4</v>
      </c>
      <c r="K312" s="93"/>
      <c r="L312" s="93"/>
      <c r="M312" s="93"/>
      <c r="N312" s="93"/>
      <c r="O312" s="93"/>
      <c r="P312" s="93" t="s">
        <v>291</v>
      </c>
      <c r="Q312" s="93" t="s">
        <v>288</v>
      </c>
      <c r="R312" s="89"/>
      <c r="S312" s="123"/>
      <c r="T312" s="123"/>
      <c r="U312" s="123"/>
      <c r="V312" s="123"/>
      <c r="W312" s="272"/>
      <c r="X312" s="165"/>
    </row>
    <row r="313" spans="1:24" s="11" customFormat="1">
      <c r="A313" s="162" t="s">
        <v>1239</v>
      </c>
      <c r="B313" s="123"/>
      <c r="C313" s="123"/>
      <c r="D313" s="265"/>
      <c r="E313" s="93" t="s">
        <v>17</v>
      </c>
      <c r="F313" s="93" t="s">
        <v>14</v>
      </c>
      <c r="G313" s="96" t="s">
        <v>19</v>
      </c>
      <c r="H313" s="96" t="s">
        <v>28</v>
      </c>
      <c r="I313" s="96" t="s">
        <v>24</v>
      </c>
      <c r="J313" s="93">
        <v>3</v>
      </c>
      <c r="K313" s="93"/>
      <c r="L313" s="93"/>
      <c r="M313" s="93"/>
      <c r="N313" s="93"/>
      <c r="O313" s="93"/>
      <c r="P313" s="93" t="s">
        <v>286</v>
      </c>
      <c r="Q313" s="93" t="s">
        <v>289</v>
      </c>
      <c r="R313" s="89"/>
      <c r="S313" s="123"/>
      <c r="T313" s="123"/>
      <c r="U313" s="123"/>
      <c r="V313" s="123"/>
      <c r="W313" s="272"/>
      <c r="X313" s="165"/>
    </row>
    <row r="314" spans="1:24" s="11" customFormat="1">
      <c r="A314" s="162" t="s">
        <v>1240</v>
      </c>
      <c r="B314" s="123"/>
      <c r="C314" s="123"/>
      <c r="D314" s="265"/>
      <c r="E314" s="93" t="s">
        <v>17</v>
      </c>
      <c r="F314" s="93" t="s">
        <v>15</v>
      </c>
      <c r="G314" s="96" t="s">
        <v>19</v>
      </c>
      <c r="H314" s="96" t="s">
        <v>28</v>
      </c>
      <c r="I314" s="96" t="s">
        <v>24</v>
      </c>
      <c r="J314" s="93">
        <v>3</v>
      </c>
      <c r="K314" s="93"/>
      <c r="L314" s="93"/>
      <c r="M314" s="93"/>
      <c r="N314" s="93"/>
      <c r="O314" s="93"/>
      <c r="P314" s="93" t="s">
        <v>286</v>
      </c>
      <c r="Q314" s="93" t="s">
        <v>289</v>
      </c>
      <c r="R314" s="89"/>
      <c r="S314" s="123"/>
      <c r="T314" s="123"/>
      <c r="U314" s="123"/>
      <c r="V314" s="123"/>
      <c r="W314" s="272"/>
      <c r="X314" s="165"/>
    </row>
    <row r="315" spans="1:24" s="11" customFormat="1">
      <c r="A315" s="162" t="s">
        <v>1241</v>
      </c>
      <c r="B315" s="123"/>
      <c r="C315" s="123"/>
      <c r="D315" s="265"/>
      <c r="E315" s="93" t="s">
        <v>18</v>
      </c>
      <c r="F315" s="93" t="s">
        <v>15</v>
      </c>
      <c r="G315" s="96" t="s">
        <v>19</v>
      </c>
      <c r="H315" s="96" t="s">
        <v>28</v>
      </c>
      <c r="I315" s="96" t="s">
        <v>24</v>
      </c>
      <c r="J315" s="93">
        <v>3</v>
      </c>
      <c r="K315" s="93"/>
      <c r="L315" s="93"/>
      <c r="M315" s="93"/>
      <c r="N315" s="93"/>
      <c r="O315" s="93"/>
      <c r="P315" s="93" t="s">
        <v>286</v>
      </c>
      <c r="Q315" s="93" t="s">
        <v>290</v>
      </c>
      <c r="R315" s="89"/>
      <c r="S315" s="123"/>
      <c r="T315" s="123"/>
      <c r="U315" s="123"/>
      <c r="V315" s="123"/>
      <c r="W315" s="272"/>
      <c r="X315" s="165"/>
    </row>
    <row r="316" spans="1:24" s="11" customFormat="1" hidden="1">
      <c r="A316" s="162" t="s">
        <v>1242</v>
      </c>
      <c r="B316" s="123"/>
      <c r="C316" s="123"/>
      <c r="D316" s="265"/>
      <c r="E316" s="93" t="s">
        <v>18</v>
      </c>
      <c r="F316" s="93" t="s">
        <v>14</v>
      </c>
      <c r="G316" s="96" t="s">
        <v>19</v>
      </c>
      <c r="H316" s="96" t="s">
        <v>28</v>
      </c>
      <c r="I316" s="96" t="s">
        <v>24</v>
      </c>
      <c r="J316" s="93">
        <v>4</v>
      </c>
      <c r="K316" s="93"/>
      <c r="L316" s="93"/>
      <c r="M316" s="93"/>
      <c r="N316" s="93"/>
      <c r="O316" s="93"/>
      <c r="P316" s="93" t="s">
        <v>286</v>
      </c>
      <c r="Q316" s="93" t="s">
        <v>290</v>
      </c>
      <c r="R316" s="89"/>
      <c r="S316" s="123"/>
      <c r="T316" s="123"/>
      <c r="U316" s="123"/>
      <c r="V316" s="123"/>
      <c r="W316" s="272"/>
      <c r="X316" s="165"/>
    </row>
    <row r="317" spans="1:24" s="11" customFormat="1" hidden="1">
      <c r="A317" s="162" t="s">
        <v>1243</v>
      </c>
      <c r="B317" s="123"/>
      <c r="C317" s="123"/>
      <c r="D317" s="265"/>
      <c r="E317" s="93" t="s">
        <v>18</v>
      </c>
      <c r="F317" s="93" t="s">
        <v>15</v>
      </c>
      <c r="G317" s="96" t="s">
        <v>19</v>
      </c>
      <c r="H317" s="96" t="s">
        <v>28</v>
      </c>
      <c r="I317" s="96" t="s">
        <v>24</v>
      </c>
      <c r="J317" s="93">
        <v>4</v>
      </c>
      <c r="K317" s="93"/>
      <c r="L317" s="93"/>
      <c r="M317" s="93"/>
      <c r="N317" s="93"/>
      <c r="O317" s="93"/>
      <c r="P317" s="93" t="s">
        <v>286</v>
      </c>
      <c r="Q317" s="93" t="s">
        <v>290</v>
      </c>
      <c r="R317" s="89"/>
      <c r="S317" s="123"/>
      <c r="T317" s="123"/>
      <c r="U317" s="123"/>
      <c r="V317" s="123"/>
      <c r="W317" s="272"/>
      <c r="X317" s="165"/>
    </row>
    <row r="318" spans="1:24" s="11" customFormat="1" hidden="1">
      <c r="A318" s="162" t="s">
        <v>1244</v>
      </c>
      <c r="B318" s="123"/>
      <c r="C318" s="123"/>
      <c r="D318" s="265"/>
      <c r="E318" s="93" t="s">
        <v>18</v>
      </c>
      <c r="F318" s="93" t="s">
        <v>14</v>
      </c>
      <c r="G318" s="96" t="s">
        <v>19</v>
      </c>
      <c r="H318" s="96" t="s">
        <v>28</v>
      </c>
      <c r="I318" s="96" t="s">
        <v>24</v>
      </c>
      <c r="J318" s="93">
        <v>4</v>
      </c>
      <c r="K318" s="93"/>
      <c r="L318" s="93"/>
      <c r="M318" s="93"/>
      <c r="N318" s="93"/>
      <c r="O318" s="93"/>
      <c r="P318" s="93" t="s">
        <v>286</v>
      </c>
      <c r="Q318" s="93" t="s">
        <v>290</v>
      </c>
      <c r="R318" s="89"/>
      <c r="S318" s="123"/>
      <c r="T318" s="123"/>
      <c r="U318" s="123"/>
      <c r="V318" s="123"/>
      <c r="W318" s="272"/>
      <c r="X318" s="165"/>
    </row>
    <row r="319" spans="1:24" s="11" customFormat="1" hidden="1">
      <c r="A319" s="162" t="s">
        <v>1245</v>
      </c>
      <c r="B319" s="123"/>
      <c r="C319" s="123"/>
      <c r="D319" s="265"/>
      <c r="E319" s="93" t="s">
        <v>18</v>
      </c>
      <c r="F319" s="93" t="s">
        <v>15</v>
      </c>
      <c r="G319" s="96" t="s">
        <v>19</v>
      </c>
      <c r="H319" s="96" t="s">
        <v>28</v>
      </c>
      <c r="I319" s="96" t="s">
        <v>24</v>
      </c>
      <c r="J319" s="93">
        <v>4</v>
      </c>
      <c r="K319" s="93"/>
      <c r="L319" s="93"/>
      <c r="M319" s="93"/>
      <c r="N319" s="93"/>
      <c r="O319" s="93"/>
      <c r="P319" s="93" t="s">
        <v>286</v>
      </c>
      <c r="Q319" s="93" t="s">
        <v>290</v>
      </c>
      <c r="R319" s="89"/>
      <c r="S319" s="123"/>
      <c r="T319" s="123"/>
      <c r="U319" s="123"/>
      <c r="V319" s="123"/>
      <c r="W319" s="272"/>
      <c r="X319" s="165"/>
    </row>
    <row r="320" spans="1:24" s="11" customFormat="1" hidden="1">
      <c r="A320" s="162" t="s">
        <v>1246</v>
      </c>
      <c r="B320" s="123"/>
      <c r="C320" s="123"/>
      <c r="D320" s="265"/>
      <c r="E320" s="93" t="s">
        <v>18</v>
      </c>
      <c r="F320" s="93" t="s">
        <v>14</v>
      </c>
      <c r="G320" s="96" t="s">
        <v>19</v>
      </c>
      <c r="H320" s="96" t="s">
        <v>28</v>
      </c>
      <c r="I320" s="96" t="s">
        <v>24</v>
      </c>
      <c r="J320" s="93">
        <v>4</v>
      </c>
      <c r="K320" s="93"/>
      <c r="L320" s="93"/>
      <c r="M320" s="93"/>
      <c r="N320" s="93"/>
      <c r="O320" s="93"/>
      <c r="P320" s="93" t="s">
        <v>286</v>
      </c>
      <c r="Q320" s="93" t="s">
        <v>290</v>
      </c>
      <c r="R320" s="89"/>
      <c r="S320" s="123"/>
      <c r="T320" s="123"/>
      <c r="U320" s="123"/>
      <c r="V320" s="123"/>
      <c r="W320" s="272"/>
      <c r="X320" s="165"/>
    </row>
    <row r="321" spans="1:24" s="11" customFormat="1" hidden="1">
      <c r="A321" s="162" t="s">
        <v>1247</v>
      </c>
      <c r="B321" s="123"/>
      <c r="C321" s="123"/>
      <c r="D321" s="265"/>
      <c r="E321" s="93" t="s">
        <v>18</v>
      </c>
      <c r="F321" s="93" t="s">
        <v>15</v>
      </c>
      <c r="G321" s="96" t="s">
        <v>19</v>
      </c>
      <c r="H321" s="96" t="s">
        <v>28</v>
      </c>
      <c r="I321" s="96" t="s">
        <v>24</v>
      </c>
      <c r="J321" s="93">
        <v>4</v>
      </c>
      <c r="K321" s="93"/>
      <c r="L321" s="93"/>
      <c r="M321" s="93"/>
      <c r="N321" s="93"/>
      <c r="O321" s="93"/>
      <c r="P321" s="93" t="s">
        <v>286</v>
      </c>
      <c r="Q321" s="93" t="s">
        <v>290</v>
      </c>
      <c r="R321" s="89"/>
      <c r="S321" s="123"/>
      <c r="T321" s="123"/>
      <c r="U321" s="123"/>
      <c r="V321" s="123"/>
      <c r="W321" s="272"/>
      <c r="X321" s="165"/>
    </row>
    <row r="322" spans="1:24" s="11" customFormat="1">
      <c r="A322" s="162" t="s">
        <v>1248</v>
      </c>
      <c r="B322" s="123"/>
      <c r="C322" s="123"/>
      <c r="D322" s="265"/>
      <c r="E322" s="93" t="s">
        <v>17</v>
      </c>
      <c r="F322" s="93" t="s">
        <v>14</v>
      </c>
      <c r="G322" s="96" t="s">
        <v>21</v>
      </c>
      <c r="H322" s="96" t="s">
        <v>28</v>
      </c>
      <c r="I322" s="96" t="s">
        <v>24</v>
      </c>
      <c r="J322" s="93">
        <v>3</v>
      </c>
      <c r="K322" s="93"/>
      <c r="L322" s="93"/>
      <c r="M322" s="93"/>
      <c r="N322" s="93"/>
      <c r="O322" s="93"/>
      <c r="P322" s="93" t="s">
        <v>286</v>
      </c>
      <c r="Q322" s="93" t="s">
        <v>289</v>
      </c>
      <c r="R322" s="89"/>
      <c r="S322" s="123"/>
      <c r="T322" s="123"/>
      <c r="U322" s="123"/>
      <c r="V322" s="123"/>
      <c r="W322" s="272"/>
      <c r="X322" s="165"/>
    </row>
    <row r="323" spans="1:24" s="11" customFormat="1">
      <c r="A323" s="162" t="s">
        <v>1249</v>
      </c>
      <c r="B323" s="123"/>
      <c r="C323" s="123"/>
      <c r="D323" s="265"/>
      <c r="E323" s="93" t="s">
        <v>17</v>
      </c>
      <c r="F323" s="93" t="s">
        <v>15</v>
      </c>
      <c r="G323" s="96" t="s">
        <v>21</v>
      </c>
      <c r="H323" s="96" t="s">
        <v>28</v>
      </c>
      <c r="I323" s="96" t="s">
        <v>24</v>
      </c>
      <c r="J323" s="93">
        <v>3</v>
      </c>
      <c r="K323" s="93"/>
      <c r="L323" s="93"/>
      <c r="M323" s="93"/>
      <c r="N323" s="93"/>
      <c r="O323" s="93"/>
      <c r="P323" s="93" t="s">
        <v>286</v>
      </c>
      <c r="Q323" s="93" t="s">
        <v>289</v>
      </c>
      <c r="R323" s="89"/>
      <c r="S323" s="123"/>
      <c r="T323" s="123"/>
      <c r="U323" s="123"/>
      <c r="V323" s="123"/>
      <c r="W323" s="272"/>
      <c r="X323" s="165"/>
    </row>
    <row r="324" spans="1:24" s="11" customFormat="1">
      <c r="A324" s="162" t="s">
        <v>308</v>
      </c>
      <c r="B324" s="123"/>
      <c r="C324" s="123"/>
      <c r="D324" s="265" t="s">
        <v>739</v>
      </c>
      <c r="E324" s="93" t="s">
        <v>17</v>
      </c>
      <c r="F324" s="93" t="s">
        <v>15</v>
      </c>
      <c r="G324" s="96" t="s">
        <v>20</v>
      </c>
      <c r="H324" s="96" t="s">
        <v>28</v>
      </c>
      <c r="I324" s="96" t="s">
        <v>24</v>
      </c>
      <c r="J324" s="93">
        <v>2</v>
      </c>
      <c r="K324" s="93"/>
      <c r="L324" s="93"/>
      <c r="M324" s="93"/>
      <c r="N324" s="93"/>
      <c r="O324" s="93"/>
      <c r="P324" s="93" t="s">
        <v>291</v>
      </c>
      <c r="Q324" s="93" t="s">
        <v>288</v>
      </c>
      <c r="R324" s="89" t="s">
        <v>545</v>
      </c>
      <c r="S324" s="123"/>
      <c r="T324" s="123"/>
      <c r="U324" s="123"/>
      <c r="V324" s="123"/>
      <c r="W324" s="89"/>
      <c r="X324" s="165"/>
    </row>
    <row r="325" spans="1:24" s="11" customFormat="1" hidden="1">
      <c r="A325" s="162" t="s">
        <v>1250</v>
      </c>
      <c r="B325" s="123"/>
      <c r="C325" s="123"/>
      <c r="D325" s="265"/>
      <c r="E325" s="93" t="s">
        <v>17</v>
      </c>
      <c r="F325" s="93" t="s">
        <v>14</v>
      </c>
      <c r="G325" s="96" t="s">
        <v>22</v>
      </c>
      <c r="H325" s="96" t="s">
        <v>29</v>
      </c>
      <c r="I325" s="96" t="s">
        <v>30</v>
      </c>
      <c r="J325" s="93">
        <v>4</v>
      </c>
      <c r="K325" s="93"/>
      <c r="L325" s="93"/>
      <c r="M325" s="93"/>
      <c r="N325" s="93"/>
      <c r="O325" s="93"/>
      <c r="P325" s="93" t="s">
        <v>291</v>
      </c>
      <c r="Q325" s="93" t="s">
        <v>288</v>
      </c>
      <c r="R325" s="89"/>
      <c r="S325" s="123"/>
      <c r="T325" s="123"/>
      <c r="U325" s="123"/>
      <c r="V325" s="123"/>
      <c r="W325" s="272" t="s">
        <v>740</v>
      </c>
      <c r="X325" s="165"/>
    </row>
    <row r="326" spans="1:24" hidden="1">
      <c r="A326" s="162" t="s">
        <v>310</v>
      </c>
      <c r="B326" s="123"/>
      <c r="C326" s="123"/>
      <c r="D326" s="265"/>
      <c r="E326" s="93" t="s">
        <v>17</v>
      </c>
      <c r="F326" s="93" t="s">
        <v>15</v>
      </c>
      <c r="G326" s="96" t="s">
        <v>22</v>
      </c>
      <c r="H326" s="96" t="s">
        <v>29</v>
      </c>
      <c r="I326" s="96" t="s">
        <v>30</v>
      </c>
      <c r="J326" s="93">
        <v>4</v>
      </c>
      <c r="K326" s="93"/>
      <c r="L326" s="93"/>
      <c r="M326" s="93"/>
      <c r="N326" s="93"/>
      <c r="O326" s="93"/>
      <c r="P326" s="93" t="s">
        <v>291</v>
      </c>
      <c r="Q326" s="93" t="s">
        <v>288</v>
      </c>
      <c r="R326" s="89"/>
      <c r="S326" s="123"/>
      <c r="T326" s="123"/>
      <c r="U326" s="123"/>
      <c r="V326" s="123"/>
      <c r="W326" s="272" t="s">
        <v>741</v>
      </c>
    </row>
    <row r="327" spans="1:24">
      <c r="A327" s="162" t="s">
        <v>309</v>
      </c>
      <c r="B327" s="123"/>
      <c r="C327" s="123"/>
      <c r="D327" s="265"/>
      <c r="E327" s="93" t="s">
        <v>18</v>
      </c>
      <c r="F327" s="93" t="s">
        <v>14</v>
      </c>
      <c r="G327" s="96" t="s">
        <v>22</v>
      </c>
      <c r="H327" s="96" t="s">
        <v>28</v>
      </c>
      <c r="I327" s="96" t="s">
        <v>24</v>
      </c>
      <c r="J327" s="93">
        <v>3</v>
      </c>
      <c r="K327" s="93"/>
      <c r="L327" s="93"/>
      <c r="M327" s="93"/>
      <c r="N327" s="93"/>
      <c r="O327" s="93"/>
      <c r="P327" s="93" t="s">
        <v>291</v>
      </c>
      <c r="Q327" s="93" t="s">
        <v>288</v>
      </c>
      <c r="R327" s="89"/>
      <c r="S327" s="123"/>
      <c r="T327" s="123"/>
      <c r="U327" s="123"/>
      <c r="V327" s="123"/>
      <c r="W327" s="272"/>
    </row>
    <row r="328" spans="1:24">
      <c r="A328" s="162" t="s">
        <v>311</v>
      </c>
      <c r="B328" s="123"/>
      <c r="C328" s="123"/>
      <c r="D328" s="265"/>
      <c r="E328" s="93" t="s">
        <v>18</v>
      </c>
      <c r="F328" s="93" t="s">
        <v>15</v>
      </c>
      <c r="G328" s="96" t="s">
        <v>22</v>
      </c>
      <c r="H328" s="96" t="s">
        <v>28</v>
      </c>
      <c r="I328" s="96" t="s">
        <v>24</v>
      </c>
      <c r="J328" s="93">
        <v>3</v>
      </c>
      <c r="K328" s="93"/>
      <c r="L328" s="93"/>
      <c r="M328" s="93"/>
      <c r="N328" s="93"/>
      <c r="O328" s="93"/>
      <c r="P328" s="93" t="s">
        <v>291</v>
      </c>
      <c r="Q328" s="93" t="s">
        <v>288</v>
      </c>
      <c r="R328" s="89"/>
      <c r="S328" s="123"/>
      <c r="T328" s="123"/>
      <c r="U328" s="123"/>
      <c r="V328" s="123"/>
      <c r="W328" s="272"/>
    </row>
    <row r="329" spans="1:24" hidden="1">
      <c r="A329" s="162" t="s">
        <v>312</v>
      </c>
      <c r="B329" s="123"/>
      <c r="C329" s="123"/>
      <c r="D329" s="265"/>
      <c r="E329" s="93" t="s">
        <v>18</v>
      </c>
      <c r="F329" s="93" t="s">
        <v>15</v>
      </c>
      <c r="G329" s="96" t="s">
        <v>20</v>
      </c>
      <c r="H329" s="96" t="s">
        <v>29</v>
      </c>
      <c r="I329" s="96" t="s">
        <v>24</v>
      </c>
      <c r="J329" s="93">
        <v>4</v>
      </c>
      <c r="K329" s="93"/>
      <c r="L329" s="93"/>
      <c r="M329" s="93"/>
      <c r="N329" s="93"/>
      <c r="O329" s="93"/>
      <c r="P329" s="93" t="s">
        <v>291</v>
      </c>
      <c r="Q329" s="93" t="s">
        <v>288</v>
      </c>
      <c r="R329" s="89"/>
      <c r="S329" s="123"/>
      <c r="T329" s="123"/>
      <c r="U329" s="123"/>
      <c r="V329" s="123"/>
      <c r="W329" s="272"/>
    </row>
    <row r="330" spans="1:24" hidden="1">
      <c r="A330" s="162" t="s">
        <v>313</v>
      </c>
      <c r="B330" s="123"/>
      <c r="C330" s="123"/>
      <c r="D330" s="265"/>
      <c r="E330" s="93" t="s">
        <v>17</v>
      </c>
      <c r="F330" s="93" t="s">
        <v>14</v>
      </c>
      <c r="G330" s="96" t="s">
        <v>22</v>
      </c>
      <c r="H330" s="96" t="s">
        <v>28</v>
      </c>
      <c r="I330" s="96" t="s">
        <v>24</v>
      </c>
      <c r="J330" s="93">
        <v>4</v>
      </c>
      <c r="K330" s="93"/>
      <c r="L330" s="93"/>
      <c r="M330" s="93"/>
      <c r="N330" s="93"/>
      <c r="O330" s="93"/>
      <c r="P330" s="93" t="s">
        <v>291</v>
      </c>
      <c r="Q330" s="93" t="s">
        <v>288</v>
      </c>
      <c r="R330" s="89"/>
      <c r="S330" s="123"/>
      <c r="T330" s="123"/>
      <c r="U330" s="123"/>
      <c r="V330" s="123"/>
      <c r="W330" s="272"/>
    </row>
    <row r="331" spans="1:24" hidden="1">
      <c r="A331" s="162" t="s">
        <v>314</v>
      </c>
      <c r="B331" s="123"/>
      <c r="C331" s="123"/>
      <c r="D331" s="265"/>
      <c r="E331" s="93" t="s">
        <v>17</v>
      </c>
      <c r="F331" s="93" t="s">
        <v>15</v>
      </c>
      <c r="G331" s="96" t="s">
        <v>22</v>
      </c>
      <c r="H331" s="96" t="s">
        <v>28</v>
      </c>
      <c r="I331" s="96" t="s">
        <v>24</v>
      </c>
      <c r="J331" s="93">
        <v>4</v>
      </c>
      <c r="K331" s="93"/>
      <c r="L331" s="93"/>
      <c r="M331" s="93"/>
      <c r="N331" s="93"/>
      <c r="O331" s="93"/>
      <c r="P331" s="93" t="s">
        <v>291</v>
      </c>
      <c r="Q331" s="93" t="s">
        <v>288</v>
      </c>
      <c r="R331" s="89"/>
      <c r="S331" s="123"/>
      <c r="T331" s="123"/>
      <c r="U331" s="123"/>
      <c r="V331" s="123"/>
      <c r="W331" s="272"/>
    </row>
    <row r="332" spans="1:24" hidden="1">
      <c r="A332" s="162" t="s">
        <v>315</v>
      </c>
      <c r="B332" s="123"/>
      <c r="C332" s="123"/>
      <c r="D332" s="265"/>
      <c r="E332" s="93" t="s">
        <v>17</v>
      </c>
      <c r="F332" s="93" t="s">
        <v>14</v>
      </c>
      <c r="G332" s="96" t="s">
        <v>22</v>
      </c>
      <c r="H332" s="96" t="s">
        <v>28</v>
      </c>
      <c r="I332" s="96" t="s">
        <v>24</v>
      </c>
      <c r="J332" s="93">
        <v>4</v>
      </c>
      <c r="K332" s="93"/>
      <c r="L332" s="93"/>
      <c r="M332" s="93"/>
      <c r="N332" s="93"/>
      <c r="O332" s="93"/>
      <c r="P332" s="93" t="s">
        <v>291</v>
      </c>
      <c r="Q332" s="93" t="s">
        <v>288</v>
      </c>
      <c r="R332" s="89"/>
      <c r="S332" s="123"/>
      <c r="T332" s="123"/>
      <c r="U332" s="123"/>
      <c r="V332" s="123"/>
      <c r="W332" s="272"/>
    </row>
    <row r="333" spans="1:24" hidden="1">
      <c r="A333" s="162" t="s">
        <v>316</v>
      </c>
      <c r="B333" s="123"/>
      <c r="C333" s="123"/>
      <c r="D333" s="265"/>
      <c r="E333" s="93" t="s">
        <v>17</v>
      </c>
      <c r="F333" s="93" t="s">
        <v>15</v>
      </c>
      <c r="G333" s="96" t="s">
        <v>22</v>
      </c>
      <c r="H333" s="96" t="s">
        <v>28</v>
      </c>
      <c r="I333" s="96" t="s">
        <v>24</v>
      </c>
      <c r="J333" s="93">
        <v>4</v>
      </c>
      <c r="K333" s="93"/>
      <c r="L333" s="93"/>
      <c r="M333" s="93"/>
      <c r="N333" s="93"/>
      <c r="O333" s="93"/>
      <c r="P333" s="93" t="s">
        <v>291</v>
      </c>
      <c r="Q333" s="93" t="s">
        <v>288</v>
      </c>
      <c r="R333" s="89"/>
      <c r="S333" s="123"/>
      <c r="T333" s="123"/>
      <c r="U333" s="123"/>
      <c r="V333" s="89"/>
      <c r="W333" s="89"/>
    </row>
    <row r="334" spans="1:24" hidden="1">
      <c r="A334" s="162" t="s">
        <v>317</v>
      </c>
      <c r="B334" s="123"/>
      <c r="C334" s="123"/>
      <c r="D334" s="265"/>
      <c r="E334" s="93" t="s">
        <v>18</v>
      </c>
      <c r="F334" s="93" t="s">
        <v>15</v>
      </c>
      <c r="G334" s="96" t="s">
        <v>20</v>
      </c>
      <c r="H334" s="96" t="s">
        <v>29</v>
      </c>
      <c r="I334" s="96" t="s">
        <v>24</v>
      </c>
      <c r="J334" s="93">
        <v>4</v>
      </c>
      <c r="K334" s="93"/>
      <c r="L334" s="93"/>
      <c r="M334" s="93"/>
      <c r="N334" s="93"/>
      <c r="O334" s="93"/>
      <c r="P334" s="93" t="s">
        <v>291</v>
      </c>
      <c r="Q334" s="93" t="s">
        <v>288</v>
      </c>
      <c r="R334" s="89"/>
      <c r="S334" s="123"/>
      <c r="T334" s="123"/>
      <c r="U334" s="123"/>
      <c r="V334" s="123"/>
      <c r="W334" s="170"/>
    </row>
    <row r="335" spans="1:24">
      <c r="A335" s="162" t="s">
        <v>318</v>
      </c>
      <c r="B335" s="123"/>
      <c r="C335" s="123"/>
      <c r="D335" s="265"/>
      <c r="E335" s="93" t="s">
        <v>18</v>
      </c>
      <c r="F335" s="93" t="s">
        <v>15</v>
      </c>
      <c r="G335" s="96" t="s">
        <v>22</v>
      </c>
      <c r="H335" s="96" t="s">
        <v>28</v>
      </c>
      <c r="I335" s="96" t="s">
        <v>24</v>
      </c>
      <c r="J335" s="93">
        <v>2</v>
      </c>
      <c r="K335" s="93"/>
      <c r="L335" s="93"/>
      <c r="M335" s="93"/>
      <c r="N335" s="93"/>
      <c r="O335" s="93"/>
      <c r="P335" s="93" t="s">
        <v>291</v>
      </c>
      <c r="Q335" s="93" t="s">
        <v>288</v>
      </c>
      <c r="R335" s="89"/>
      <c r="S335" s="123"/>
      <c r="T335" s="123"/>
      <c r="U335" s="123"/>
      <c r="V335" s="123"/>
      <c r="W335" s="272"/>
    </row>
    <row r="336" spans="1:24" hidden="1">
      <c r="A336" s="162" t="s">
        <v>319</v>
      </c>
      <c r="B336" s="123"/>
      <c r="C336" s="123"/>
      <c r="D336" s="265"/>
      <c r="E336" s="93" t="s">
        <v>17</v>
      </c>
      <c r="F336" s="93" t="s">
        <v>14</v>
      </c>
      <c r="G336" s="96" t="s">
        <v>19</v>
      </c>
      <c r="H336" s="96" t="s">
        <v>28</v>
      </c>
      <c r="I336" s="96" t="s">
        <v>26</v>
      </c>
      <c r="J336" s="93">
        <v>4</v>
      </c>
      <c r="K336" s="93"/>
      <c r="L336" s="93"/>
      <c r="M336" s="93"/>
      <c r="N336" s="93"/>
      <c r="O336" s="93"/>
      <c r="P336" s="93" t="s">
        <v>291</v>
      </c>
      <c r="Q336" s="93" t="s">
        <v>288</v>
      </c>
      <c r="R336" s="89"/>
      <c r="S336" s="123"/>
      <c r="T336" s="123"/>
      <c r="U336" s="123"/>
      <c r="V336" s="123"/>
      <c r="W336" s="272"/>
    </row>
    <row r="337" spans="1:23" hidden="1">
      <c r="A337" s="162" t="s">
        <v>320</v>
      </c>
      <c r="B337" s="123"/>
      <c r="C337" s="123"/>
      <c r="D337" s="265"/>
      <c r="E337" s="93" t="s">
        <v>18</v>
      </c>
      <c r="F337" s="93" t="s">
        <v>14</v>
      </c>
      <c r="G337" s="96" t="s">
        <v>20</v>
      </c>
      <c r="H337" s="96" t="s">
        <v>29</v>
      </c>
      <c r="I337" s="96" t="s">
        <v>26</v>
      </c>
      <c r="J337" s="93">
        <v>4</v>
      </c>
      <c r="K337" s="93"/>
      <c r="L337" s="93"/>
      <c r="M337" s="93"/>
      <c r="N337" s="93"/>
      <c r="O337" s="93"/>
      <c r="P337" s="93" t="s">
        <v>291</v>
      </c>
      <c r="Q337" s="93" t="s">
        <v>288</v>
      </c>
      <c r="R337" s="89"/>
      <c r="S337" s="123"/>
      <c r="T337" s="123"/>
      <c r="U337" s="123"/>
      <c r="V337" s="123"/>
      <c r="W337" s="272"/>
    </row>
    <row r="338" spans="1:23" hidden="1">
      <c r="A338" s="162" t="s">
        <v>321</v>
      </c>
      <c r="B338" s="123"/>
      <c r="C338" s="123"/>
      <c r="D338" s="265"/>
      <c r="E338" s="93" t="s">
        <v>18</v>
      </c>
      <c r="F338" s="93" t="s">
        <v>15</v>
      </c>
      <c r="G338" s="96" t="s">
        <v>20</v>
      </c>
      <c r="H338" s="96" t="s">
        <v>29</v>
      </c>
      <c r="I338" s="96" t="s">
        <v>25</v>
      </c>
      <c r="J338" s="93">
        <v>4</v>
      </c>
      <c r="K338" s="93"/>
      <c r="L338" s="93"/>
      <c r="M338" s="93"/>
      <c r="N338" s="93"/>
      <c r="O338" s="93"/>
      <c r="P338" s="93" t="s">
        <v>291</v>
      </c>
      <c r="Q338" s="93" t="s">
        <v>288</v>
      </c>
      <c r="R338" s="89"/>
      <c r="S338" s="123"/>
      <c r="T338" s="123"/>
      <c r="U338" s="123"/>
      <c r="V338" s="123"/>
      <c r="W338" s="272"/>
    </row>
    <row r="339" spans="1:23">
      <c r="A339" s="162" t="s">
        <v>322</v>
      </c>
      <c r="B339" s="123"/>
      <c r="C339" s="123"/>
      <c r="D339" s="265"/>
      <c r="E339" s="93" t="s">
        <v>18</v>
      </c>
      <c r="F339" s="93" t="s">
        <v>14</v>
      </c>
      <c r="G339" s="96" t="s">
        <v>20</v>
      </c>
      <c r="H339" s="96" t="s">
        <v>28</v>
      </c>
      <c r="I339" s="96" t="s">
        <v>24</v>
      </c>
      <c r="J339" s="93">
        <v>3</v>
      </c>
      <c r="K339" s="93"/>
      <c r="L339" s="93"/>
      <c r="M339" s="93"/>
      <c r="N339" s="93"/>
      <c r="O339" s="93"/>
      <c r="P339" s="93" t="s">
        <v>291</v>
      </c>
      <c r="Q339" s="93" t="s">
        <v>288</v>
      </c>
      <c r="R339" s="89"/>
      <c r="S339" s="123"/>
      <c r="T339" s="123"/>
      <c r="U339" s="123"/>
      <c r="V339" s="123"/>
      <c r="W339" s="272"/>
    </row>
    <row r="340" spans="1:23" hidden="1">
      <c r="A340" s="162" t="s">
        <v>323</v>
      </c>
      <c r="B340" s="123"/>
      <c r="C340" s="123"/>
      <c r="D340" s="265"/>
      <c r="E340" s="93" t="s">
        <v>17</v>
      </c>
      <c r="F340" s="93" t="s">
        <v>14</v>
      </c>
      <c r="G340" s="96" t="s">
        <v>56</v>
      </c>
      <c r="H340" s="96" t="s">
        <v>29</v>
      </c>
      <c r="I340" s="96" t="s">
        <v>30</v>
      </c>
      <c r="J340" s="93">
        <v>4</v>
      </c>
      <c r="K340" s="93" t="s">
        <v>35</v>
      </c>
      <c r="L340" s="93"/>
      <c r="M340" s="93"/>
      <c r="N340" s="93"/>
      <c r="O340" s="93"/>
      <c r="P340" s="93" t="s">
        <v>291</v>
      </c>
      <c r="Q340" s="93" t="s">
        <v>289</v>
      </c>
      <c r="R340" s="89"/>
      <c r="S340" s="123"/>
      <c r="T340" s="123"/>
      <c r="U340" s="123"/>
      <c r="V340" s="123"/>
      <c r="W340" s="272" t="s">
        <v>742</v>
      </c>
    </row>
    <row r="341" spans="1:23" hidden="1">
      <c r="A341" s="162" t="s">
        <v>324</v>
      </c>
      <c r="B341" s="123"/>
      <c r="C341" s="123"/>
      <c r="D341" s="265"/>
      <c r="E341" s="93" t="s">
        <v>17</v>
      </c>
      <c r="F341" s="93" t="s">
        <v>15</v>
      </c>
      <c r="G341" s="96" t="s">
        <v>56</v>
      </c>
      <c r="H341" s="96" t="s">
        <v>29</v>
      </c>
      <c r="I341" s="96" t="s">
        <v>30</v>
      </c>
      <c r="J341" s="93">
        <v>4</v>
      </c>
      <c r="K341" s="93" t="s">
        <v>35</v>
      </c>
      <c r="L341" s="93"/>
      <c r="M341" s="93"/>
      <c r="N341" s="93"/>
      <c r="O341" s="93"/>
      <c r="P341" s="93" t="s">
        <v>291</v>
      </c>
      <c r="Q341" s="93" t="s">
        <v>289</v>
      </c>
      <c r="R341" s="89"/>
      <c r="S341" s="123"/>
      <c r="T341" s="123"/>
      <c r="U341" s="123"/>
      <c r="V341" s="123"/>
      <c r="W341" s="272" t="s">
        <v>743</v>
      </c>
    </row>
    <row r="342" spans="1:23">
      <c r="A342" s="162" t="s">
        <v>325</v>
      </c>
      <c r="B342" s="123"/>
      <c r="C342" s="123"/>
      <c r="D342" s="265"/>
      <c r="E342" s="93" t="s">
        <v>17</v>
      </c>
      <c r="F342" s="93" t="s">
        <v>15</v>
      </c>
      <c r="G342" s="96" t="s">
        <v>20</v>
      </c>
      <c r="H342" s="96" t="s">
        <v>28</v>
      </c>
      <c r="I342" s="96" t="s">
        <v>24</v>
      </c>
      <c r="J342" s="93">
        <v>3</v>
      </c>
      <c r="K342" s="93"/>
      <c r="L342" s="93"/>
      <c r="M342" s="93"/>
      <c r="N342" s="93"/>
      <c r="O342" s="93"/>
      <c r="P342" s="93" t="s">
        <v>291</v>
      </c>
      <c r="Q342" s="93" t="s">
        <v>289</v>
      </c>
      <c r="R342" s="89"/>
      <c r="S342" s="123"/>
      <c r="T342" s="123"/>
      <c r="U342" s="123"/>
      <c r="V342" s="123"/>
      <c r="W342" s="272"/>
    </row>
    <row r="343" spans="1:23" hidden="1">
      <c r="A343" s="162" t="s">
        <v>326</v>
      </c>
      <c r="B343" s="123"/>
      <c r="C343" s="123"/>
      <c r="D343" s="265"/>
      <c r="E343" s="93" t="s">
        <v>18</v>
      </c>
      <c r="F343" s="93" t="s">
        <v>14</v>
      </c>
      <c r="G343" s="96" t="s">
        <v>19</v>
      </c>
      <c r="H343" s="96" t="s">
        <v>28</v>
      </c>
      <c r="I343" s="96" t="s">
        <v>24</v>
      </c>
      <c r="J343" s="93">
        <v>4</v>
      </c>
      <c r="K343" s="93"/>
      <c r="L343" s="93"/>
      <c r="M343" s="93"/>
      <c r="N343" s="93"/>
      <c r="O343" s="93"/>
      <c r="P343" s="93" t="s">
        <v>291</v>
      </c>
      <c r="Q343" s="93" t="s">
        <v>290</v>
      </c>
      <c r="R343" s="89"/>
      <c r="S343" s="123"/>
      <c r="T343" s="123"/>
      <c r="U343" s="123"/>
      <c r="V343" s="123"/>
      <c r="W343" s="272"/>
    </row>
    <row r="344" spans="1:23" hidden="1">
      <c r="A344" s="162" t="s">
        <v>327</v>
      </c>
      <c r="B344" s="123"/>
      <c r="C344" s="123"/>
      <c r="D344" s="265"/>
      <c r="E344" s="93" t="s">
        <v>18</v>
      </c>
      <c r="F344" s="93" t="s">
        <v>15</v>
      </c>
      <c r="G344" s="96" t="s">
        <v>19</v>
      </c>
      <c r="H344" s="96" t="s">
        <v>28</v>
      </c>
      <c r="I344" s="96" t="s">
        <v>24</v>
      </c>
      <c r="J344" s="93">
        <v>4</v>
      </c>
      <c r="K344" s="93"/>
      <c r="L344" s="93"/>
      <c r="M344" s="93"/>
      <c r="N344" s="93"/>
      <c r="O344" s="93"/>
      <c r="P344" s="93" t="s">
        <v>291</v>
      </c>
      <c r="Q344" s="93" t="s">
        <v>290</v>
      </c>
      <c r="R344" s="89"/>
      <c r="S344" s="123"/>
      <c r="T344" s="123"/>
      <c r="U344" s="123"/>
      <c r="V344" s="123"/>
      <c r="W344" s="272"/>
    </row>
    <row r="345" spans="1:23" hidden="1">
      <c r="A345" s="162" t="s">
        <v>328</v>
      </c>
      <c r="B345" s="123"/>
      <c r="C345" s="123"/>
      <c r="D345" s="265"/>
      <c r="E345" s="93" t="s">
        <v>18</v>
      </c>
      <c r="F345" s="93" t="s">
        <v>14</v>
      </c>
      <c r="G345" s="96" t="s">
        <v>19</v>
      </c>
      <c r="H345" s="96" t="s">
        <v>28</v>
      </c>
      <c r="I345" s="96" t="s">
        <v>24</v>
      </c>
      <c r="J345" s="93">
        <v>4</v>
      </c>
      <c r="K345" s="93"/>
      <c r="L345" s="93"/>
      <c r="M345" s="93"/>
      <c r="N345" s="93"/>
      <c r="O345" s="93"/>
      <c r="P345" s="93" t="s">
        <v>291</v>
      </c>
      <c r="Q345" s="93" t="s">
        <v>289</v>
      </c>
      <c r="R345" s="89"/>
      <c r="S345" s="123"/>
      <c r="T345" s="123"/>
      <c r="U345" s="123"/>
      <c r="V345" s="123"/>
      <c r="W345" s="272"/>
    </row>
    <row r="346" spans="1:23" hidden="1">
      <c r="A346" s="162" t="s">
        <v>329</v>
      </c>
      <c r="B346" s="123"/>
      <c r="C346" s="123"/>
      <c r="D346" s="265"/>
      <c r="E346" s="93" t="s">
        <v>18</v>
      </c>
      <c r="F346" s="93" t="s">
        <v>15</v>
      </c>
      <c r="G346" s="96" t="s">
        <v>19</v>
      </c>
      <c r="H346" s="96" t="s">
        <v>28</v>
      </c>
      <c r="I346" s="96" t="s">
        <v>24</v>
      </c>
      <c r="J346" s="93">
        <v>4</v>
      </c>
      <c r="K346" s="93"/>
      <c r="L346" s="93"/>
      <c r="M346" s="93"/>
      <c r="N346" s="93"/>
      <c r="O346" s="93"/>
      <c r="P346" s="93" t="s">
        <v>291</v>
      </c>
      <c r="Q346" s="93" t="s">
        <v>289</v>
      </c>
      <c r="R346" s="89"/>
      <c r="S346" s="123"/>
      <c r="T346" s="123"/>
      <c r="U346" s="123"/>
      <c r="V346" s="123"/>
      <c r="W346" s="272"/>
    </row>
    <row r="347" spans="1:23" hidden="1">
      <c r="A347" s="162" t="s">
        <v>488</v>
      </c>
      <c r="B347" s="123"/>
      <c r="C347" s="123"/>
      <c r="D347" s="265"/>
      <c r="E347" s="93" t="s">
        <v>17</v>
      </c>
      <c r="F347" s="93" t="s">
        <v>14</v>
      </c>
      <c r="G347" s="96" t="s">
        <v>20</v>
      </c>
      <c r="H347" s="96" t="s">
        <v>29</v>
      </c>
      <c r="I347" s="96" t="s">
        <v>24</v>
      </c>
      <c r="J347" s="93">
        <v>4</v>
      </c>
      <c r="K347" s="93"/>
      <c r="L347" s="93"/>
      <c r="M347" s="93"/>
      <c r="N347" s="93"/>
      <c r="O347" s="93"/>
      <c r="P347" s="93" t="s">
        <v>291</v>
      </c>
      <c r="Q347" s="93" t="s">
        <v>288</v>
      </c>
      <c r="R347" s="89"/>
      <c r="S347" s="123"/>
      <c r="T347" s="123"/>
      <c r="U347" s="123"/>
      <c r="V347" s="123"/>
      <c r="W347" s="272"/>
    </row>
    <row r="348" spans="1:23" hidden="1">
      <c r="A348" s="162" t="s">
        <v>330</v>
      </c>
      <c r="B348" s="123"/>
      <c r="C348" s="123"/>
      <c r="D348" s="265"/>
      <c r="E348" s="93" t="s">
        <v>17</v>
      </c>
      <c r="F348" s="93" t="s">
        <v>15</v>
      </c>
      <c r="G348" s="96" t="s">
        <v>20</v>
      </c>
      <c r="H348" s="96" t="s">
        <v>29</v>
      </c>
      <c r="I348" s="96" t="s">
        <v>24</v>
      </c>
      <c r="J348" s="93">
        <v>4</v>
      </c>
      <c r="K348" s="93"/>
      <c r="L348" s="93"/>
      <c r="M348" s="93"/>
      <c r="N348" s="93"/>
      <c r="O348" s="93"/>
      <c r="P348" s="93" t="s">
        <v>291</v>
      </c>
      <c r="Q348" s="93" t="s">
        <v>288</v>
      </c>
      <c r="R348" s="89"/>
      <c r="S348" s="123"/>
      <c r="T348" s="123"/>
      <c r="U348" s="123"/>
      <c r="V348" s="123"/>
      <c r="W348" s="272"/>
    </row>
    <row r="349" spans="1:23" hidden="1">
      <c r="A349" s="162" t="s">
        <v>331</v>
      </c>
      <c r="B349" s="123"/>
      <c r="C349" s="123"/>
      <c r="D349" s="265"/>
      <c r="E349" s="93" t="s">
        <v>17</v>
      </c>
      <c r="F349" s="93" t="s">
        <v>14</v>
      </c>
      <c r="G349" s="96" t="s">
        <v>22</v>
      </c>
      <c r="H349" s="96" t="s">
        <v>29</v>
      </c>
      <c r="I349" s="96" t="s">
        <v>24</v>
      </c>
      <c r="J349" s="93"/>
      <c r="K349" s="93"/>
      <c r="L349" s="93"/>
      <c r="M349" s="93"/>
      <c r="N349" s="93"/>
      <c r="O349" s="76" t="s">
        <v>28</v>
      </c>
      <c r="P349" s="93" t="s">
        <v>291</v>
      </c>
      <c r="Q349" s="93" t="s">
        <v>288</v>
      </c>
      <c r="R349" s="89"/>
      <c r="S349" s="123"/>
      <c r="T349" s="123"/>
      <c r="U349" s="123"/>
      <c r="V349" s="123"/>
      <c r="W349" s="272"/>
    </row>
    <row r="350" spans="1:23" hidden="1">
      <c r="A350" s="162" t="s">
        <v>334</v>
      </c>
      <c r="B350" s="123"/>
      <c r="C350" s="123"/>
      <c r="D350" s="265"/>
      <c r="E350" s="93" t="s">
        <v>17</v>
      </c>
      <c r="F350" s="93" t="s">
        <v>15</v>
      </c>
      <c r="G350" s="96" t="s">
        <v>22</v>
      </c>
      <c r="H350" s="96" t="s">
        <v>29</v>
      </c>
      <c r="I350" s="96" t="s">
        <v>24</v>
      </c>
      <c r="J350" s="93"/>
      <c r="K350" s="93"/>
      <c r="L350" s="93"/>
      <c r="M350" s="93"/>
      <c r="N350" s="93"/>
      <c r="O350" s="76" t="s">
        <v>28</v>
      </c>
      <c r="P350" s="93" t="s">
        <v>291</v>
      </c>
      <c r="Q350" s="93" t="s">
        <v>288</v>
      </c>
      <c r="R350" s="89"/>
      <c r="S350" s="123"/>
      <c r="T350" s="123"/>
      <c r="U350" s="123"/>
      <c r="V350" s="123"/>
      <c r="W350" s="272"/>
    </row>
    <row r="351" spans="1:23">
      <c r="A351" s="162" t="s">
        <v>335</v>
      </c>
      <c r="B351" s="123"/>
      <c r="C351" s="123"/>
      <c r="D351" s="265"/>
      <c r="E351" s="93" t="s">
        <v>17</v>
      </c>
      <c r="F351" s="93" t="s">
        <v>15</v>
      </c>
      <c r="G351" s="96" t="s">
        <v>22</v>
      </c>
      <c r="H351" s="96" t="s">
        <v>29</v>
      </c>
      <c r="I351" s="96" t="s">
        <v>24</v>
      </c>
      <c r="J351" s="93">
        <v>2</v>
      </c>
      <c r="K351" s="93"/>
      <c r="L351" s="93"/>
      <c r="M351" s="93"/>
      <c r="N351" s="93"/>
      <c r="O351" s="93"/>
      <c r="P351" s="93" t="s">
        <v>291</v>
      </c>
      <c r="Q351" s="93" t="s">
        <v>288</v>
      </c>
      <c r="R351" s="89"/>
      <c r="S351" s="123"/>
      <c r="T351" s="123"/>
      <c r="U351" s="123"/>
      <c r="V351" s="123"/>
      <c r="W351" s="272"/>
    </row>
    <row r="352" spans="1:23">
      <c r="A352" s="162" t="s">
        <v>333</v>
      </c>
      <c r="B352" s="123"/>
      <c r="C352" s="123"/>
      <c r="D352" s="265"/>
      <c r="E352" s="93" t="s">
        <v>17</v>
      </c>
      <c r="F352" s="93" t="s">
        <v>14</v>
      </c>
      <c r="G352" s="96" t="s">
        <v>22</v>
      </c>
      <c r="H352" s="96" t="s">
        <v>29</v>
      </c>
      <c r="I352" s="96" t="s">
        <v>24</v>
      </c>
      <c r="J352" s="93">
        <v>2</v>
      </c>
      <c r="K352" s="93"/>
      <c r="L352" s="93"/>
      <c r="M352" s="93"/>
      <c r="N352" s="93"/>
      <c r="O352" s="93"/>
      <c r="P352" s="93" t="s">
        <v>291</v>
      </c>
      <c r="Q352" s="93" t="s">
        <v>288</v>
      </c>
      <c r="R352" s="89"/>
      <c r="S352" s="123"/>
      <c r="T352" s="123"/>
      <c r="U352" s="123"/>
      <c r="V352" s="123"/>
      <c r="W352" s="272"/>
    </row>
    <row r="353" spans="1:23" hidden="1">
      <c r="A353" s="162" t="s">
        <v>336</v>
      </c>
      <c r="B353" s="123"/>
      <c r="C353" s="123"/>
      <c r="D353" s="265"/>
      <c r="E353" s="93" t="s">
        <v>17</v>
      </c>
      <c r="F353" s="93" t="s">
        <v>14</v>
      </c>
      <c r="G353" s="96" t="s">
        <v>20</v>
      </c>
      <c r="H353" s="96" t="s">
        <v>29</v>
      </c>
      <c r="I353" s="96" t="s">
        <v>25</v>
      </c>
      <c r="J353" s="93">
        <v>4</v>
      </c>
      <c r="K353" s="93"/>
      <c r="L353" s="93"/>
      <c r="M353" s="93"/>
      <c r="N353" s="93"/>
      <c r="O353" s="93"/>
      <c r="P353" s="93" t="s">
        <v>291</v>
      </c>
      <c r="Q353" s="93" t="s">
        <v>289</v>
      </c>
      <c r="R353" s="89"/>
      <c r="S353" s="123"/>
      <c r="T353" s="123"/>
      <c r="U353" s="123"/>
      <c r="V353" s="123"/>
      <c r="W353" s="272"/>
    </row>
    <row r="354" spans="1:23">
      <c r="A354" s="162" t="s">
        <v>337</v>
      </c>
      <c r="B354" s="123"/>
      <c r="C354" s="123"/>
      <c r="D354" s="265"/>
      <c r="E354" s="93" t="s">
        <v>17</v>
      </c>
      <c r="F354" s="93" t="s">
        <v>15</v>
      </c>
      <c r="G354" s="96" t="s">
        <v>20</v>
      </c>
      <c r="H354" s="96" t="s">
        <v>28</v>
      </c>
      <c r="I354" s="96" t="s">
        <v>24</v>
      </c>
      <c r="J354" s="93">
        <v>2</v>
      </c>
      <c r="K354" s="93"/>
      <c r="L354" s="93"/>
      <c r="M354" s="93"/>
      <c r="N354" s="93"/>
      <c r="O354" s="93"/>
      <c r="P354" s="93" t="s">
        <v>291</v>
      </c>
      <c r="Q354" s="93" t="s">
        <v>289</v>
      </c>
      <c r="R354" s="89"/>
      <c r="S354" s="123"/>
      <c r="T354" s="123"/>
      <c r="U354" s="123"/>
      <c r="V354" s="123"/>
      <c r="W354" s="272"/>
    </row>
    <row r="355" spans="1:23" s="246" customFormat="1" ht="15" hidden="1" thickBot="1">
      <c r="A355" s="162" t="s">
        <v>487</v>
      </c>
      <c r="B355" s="261"/>
      <c r="C355" s="261"/>
      <c r="D355" s="276" t="s">
        <v>713</v>
      </c>
      <c r="E355" s="203" t="s">
        <v>17</v>
      </c>
      <c r="F355" s="203" t="s">
        <v>15</v>
      </c>
      <c r="G355" s="204" t="s">
        <v>20</v>
      </c>
      <c r="H355" s="204" t="s">
        <v>29</v>
      </c>
      <c r="I355" s="204" t="s">
        <v>26</v>
      </c>
      <c r="J355" s="203">
        <v>4</v>
      </c>
      <c r="K355" s="203"/>
      <c r="L355" s="203"/>
      <c r="M355" s="203"/>
      <c r="N355" s="203"/>
      <c r="O355" s="203"/>
      <c r="P355" s="203" t="s">
        <v>291</v>
      </c>
      <c r="Q355" s="203" t="s">
        <v>289</v>
      </c>
      <c r="R355" s="262"/>
      <c r="S355" s="261"/>
      <c r="T355" s="261"/>
      <c r="U355" s="261"/>
      <c r="V355" s="261"/>
      <c r="W355" s="273"/>
    </row>
    <row r="356" spans="1:23" hidden="1">
      <c r="A356" s="162" t="s">
        <v>338</v>
      </c>
      <c r="B356" s="259"/>
      <c r="C356" s="259"/>
      <c r="D356" s="277" t="s">
        <v>744</v>
      </c>
      <c r="E356" s="199" t="s">
        <v>18</v>
      </c>
      <c r="F356" s="199" t="s">
        <v>14</v>
      </c>
      <c r="G356" s="200" t="s">
        <v>19</v>
      </c>
      <c r="H356" s="200" t="s">
        <v>28</v>
      </c>
      <c r="I356" s="200" t="s">
        <v>24</v>
      </c>
      <c r="J356" s="199">
        <v>4</v>
      </c>
      <c r="K356" s="199"/>
      <c r="L356" s="199"/>
      <c r="M356" s="199"/>
      <c r="N356" s="199"/>
      <c r="O356" s="199"/>
      <c r="P356" s="199" t="s">
        <v>291</v>
      </c>
      <c r="Q356" s="199" t="s">
        <v>290</v>
      </c>
      <c r="R356" s="260"/>
      <c r="S356" s="259"/>
      <c r="T356" s="259"/>
      <c r="U356" s="259"/>
      <c r="V356" s="259"/>
      <c r="W356" s="274"/>
    </row>
    <row r="357" spans="1:23" hidden="1">
      <c r="A357" s="162" t="s">
        <v>339</v>
      </c>
      <c r="B357" s="123"/>
      <c r="C357" s="123"/>
      <c r="D357" s="278"/>
      <c r="E357" s="93" t="s">
        <v>18</v>
      </c>
      <c r="F357" s="93" t="s">
        <v>15</v>
      </c>
      <c r="G357" s="96" t="s">
        <v>19</v>
      </c>
      <c r="H357" s="200" t="s">
        <v>28</v>
      </c>
      <c r="I357" s="96" t="s">
        <v>26</v>
      </c>
      <c r="J357" s="93">
        <v>4</v>
      </c>
      <c r="K357" s="93"/>
      <c r="L357" s="93"/>
      <c r="M357" s="93"/>
      <c r="N357" s="93"/>
      <c r="O357" s="93"/>
      <c r="P357" s="199" t="s">
        <v>291</v>
      </c>
      <c r="Q357" s="199" t="s">
        <v>290</v>
      </c>
      <c r="R357" s="89"/>
      <c r="S357" s="123"/>
      <c r="T357" s="123"/>
      <c r="U357" s="123"/>
      <c r="V357" s="123"/>
      <c r="W357" s="272"/>
    </row>
    <row r="358" spans="1:23">
      <c r="A358" s="162" t="s">
        <v>340</v>
      </c>
      <c r="B358" s="123"/>
      <c r="C358" s="123"/>
      <c r="D358" s="278"/>
      <c r="E358" s="93" t="s">
        <v>17</v>
      </c>
      <c r="F358" s="93" t="s">
        <v>14</v>
      </c>
      <c r="G358" s="96" t="s">
        <v>19</v>
      </c>
      <c r="H358" s="200" t="s">
        <v>28</v>
      </c>
      <c r="I358" s="96" t="s">
        <v>25</v>
      </c>
      <c r="J358" s="93">
        <v>3</v>
      </c>
      <c r="K358" s="93"/>
      <c r="L358" s="93"/>
      <c r="M358" s="93"/>
      <c r="N358" s="93"/>
      <c r="O358" s="93"/>
      <c r="P358" s="199" t="s">
        <v>291</v>
      </c>
      <c r="Q358" s="199" t="s">
        <v>290</v>
      </c>
      <c r="R358" s="89"/>
      <c r="S358" s="123"/>
      <c r="T358" s="123"/>
      <c r="U358" s="123"/>
      <c r="V358" s="123"/>
      <c r="W358" s="272"/>
    </row>
    <row r="359" spans="1:23">
      <c r="A359" s="162" t="s">
        <v>341</v>
      </c>
      <c r="B359" s="123"/>
      <c r="C359" s="123"/>
      <c r="D359" s="278"/>
      <c r="E359" s="93" t="s">
        <v>18</v>
      </c>
      <c r="F359" s="93" t="s">
        <v>15</v>
      </c>
      <c r="G359" s="96" t="s">
        <v>19</v>
      </c>
      <c r="H359" s="200" t="s">
        <v>28</v>
      </c>
      <c r="I359" s="96" t="s">
        <v>26</v>
      </c>
      <c r="J359" s="93">
        <v>3</v>
      </c>
      <c r="K359" s="93" t="s">
        <v>276</v>
      </c>
      <c r="L359" s="93"/>
      <c r="M359" s="93"/>
      <c r="N359" s="93"/>
      <c r="O359" s="93"/>
      <c r="P359" s="199" t="s">
        <v>291</v>
      </c>
      <c r="Q359" s="199" t="s">
        <v>290</v>
      </c>
      <c r="R359" s="89"/>
      <c r="S359" s="123"/>
      <c r="T359" s="123"/>
      <c r="U359" s="123"/>
      <c r="V359" s="123"/>
      <c r="W359" s="272"/>
    </row>
    <row r="360" spans="1:23">
      <c r="A360" s="162" t="s">
        <v>342</v>
      </c>
      <c r="B360" s="123"/>
      <c r="C360" s="123"/>
      <c r="D360" s="278"/>
      <c r="E360" s="93" t="s">
        <v>17</v>
      </c>
      <c r="F360" s="93" t="s">
        <v>14</v>
      </c>
      <c r="G360" s="96" t="s">
        <v>19</v>
      </c>
      <c r="H360" s="200" t="s">
        <v>28</v>
      </c>
      <c r="I360" s="96" t="s">
        <v>25</v>
      </c>
      <c r="J360" s="93">
        <v>3</v>
      </c>
      <c r="K360" s="93" t="s">
        <v>276</v>
      </c>
      <c r="L360" s="93"/>
      <c r="M360" s="93"/>
      <c r="N360" s="93"/>
      <c r="O360" s="93"/>
      <c r="P360" s="199" t="s">
        <v>291</v>
      </c>
      <c r="Q360" s="199" t="s">
        <v>290</v>
      </c>
      <c r="R360" s="89"/>
      <c r="S360" s="123"/>
      <c r="T360" s="123"/>
      <c r="U360" s="123"/>
      <c r="V360" s="123"/>
      <c r="W360" s="272"/>
    </row>
    <row r="361" spans="1:23">
      <c r="A361" s="162" t="s">
        <v>343</v>
      </c>
      <c r="B361" s="123"/>
      <c r="C361" s="123"/>
      <c r="D361" s="278"/>
      <c r="E361" s="93" t="s">
        <v>17</v>
      </c>
      <c r="F361" s="93" t="s">
        <v>14</v>
      </c>
      <c r="G361" s="96" t="s">
        <v>19</v>
      </c>
      <c r="H361" s="200" t="s">
        <v>28</v>
      </c>
      <c r="I361" s="96" t="s">
        <v>24</v>
      </c>
      <c r="J361" s="93">
        <v>3</v>
      </c>
      <c r="K361" s="93" t="s">
        <v>276</v>
      </c>
      <c r="L361" s="93"/>
      <c r="M361" s="93"/>
      <c r="N361" s="93"/>
      <c r="O361" s="93"/>
      <c r="P361" s="199" t="s">
        <v>286</v>
      </c>
      <c r="Q361" s="199" t="s">
        <v>290</v>
      </c>
      <c r="R361" s="89"/>
      <c r="S361" s="123"/>
      <c r="T361" s="123"/>
      <c r="U361" s="123"/>
      <c r="V361" s="123"/>
      <c r="W361" s="272"/>
    </row>
    <row r="362" spans="1:23">
      <c r="A362" s="162" t="s">
        <v>344</v>
      </c>
      <c r="B362" s="123"/>
      <c r="C362" s="123"/>
      <c r="D362" s="278"/>
      <c r="E362" s="93" t="s">
        <v>17</v>
      </c>
      <c r="F362" s="93" t="s">
        <v>15</v>
      </c>
      <c r="G362" s="96" t="s">
        <v>19</v>
      </c>
      <c r="H362" s="200" t="s">
        <v>28</v>
      </c>
      <c r="I362" s="96" t="s">
        <v>26</v>
      </c>
      <c r="J362" s="93">
        <v>3</v>
      </c>
      <c r="K362" s="93" t="s">
        <v>276</v>
      </c>
      <c r="L362" s="93"/>
      <c r="M362" s="93"/>
      <c r="N362" s="93"/>
      <c r="O362" s="93"/>
      <c r="P362" s="199" t="s">
        <v>286</v>
      </c>
      <c r="Q362" s="199" t="s">
        <v>290</v>
      </c>
      <c r="R362" s="89"/>
      <c r="S362" s="123"/>
      <c r="T362" s="123"/>
      <c r="U362" s="123"/>
      <c r="V362" s="123"/>
      <c r="W362" s="272"/>
    </row>
    <row r="363" spans="1:23" hidden="1">
      <c r="A363" s="162" t="s">
        <v>345</v>
      </c>
      <c r="B363" s="123"/>
      <c r="C363" s="123"/>
      <c r="D363" s="278"/>
      <c r="E363" s="93" t="s">
        <v>17</v>
      </c>
      <c r="F363" s="93" t="s">
        <v>14</v>
      </c>
      <c r="G363" s="96" t="s">
        <v>19</v>
      </c>
      <c r="H363" s="200" t="s">
        <v>28</v>
      </c>
      <c r="I363" s="96" t="s">
        <v>24</v>
      </c>
      <c r="J363" s="93">
        <v>4</v>
      </c>
      <c r="K363" s="93" t="s">
        <v>276</v>
      </c>
      <c r="L363" s="93"/>
      <c r="M363" s="93"/>
      <c r="N363" s="93"/>
      <c r="O363" s="93"/>
      <c r="P363" s="93" t="s">
        <v>286</v>
      </c>
      <c r="Q363" s="93" t="s">
        <v>290</v>
      </c>
      <c r="R363" s="89"/>
      <c r="S363" s="123"/>
      <c r="T363" s="123"/>
      <c r="U363" s="123"/>
      <c r="V363" s="123"/>
      <c r="W363" s="272"/>
    </row>
    <row r="364" spans="1:23" hidden="1">
      <c r="A364" s="162" t="s">
        <v>346</v>
      </c>
      <c r="B364" s="123"/>
      <c r="C364" s="123"/>
      <c r="D364" s="278"/>
      <c r="E364" s="93" t="s">
        <v>17</v>
      </c>
      <c r="F364" s="93" t="s">
        <v>15</v>
      </c>
      <c r="G364" s="96" t="s">
        <v>19</v>
      </c>
      <c r="H364" s="200" t="s">
        <v>28</v>
      </c>
      <c r="I364" s="96" t="s">
        <v>24</v>
      </c>
      <c r="J364" s="93">
        <v>4</v>
      </c>
      <c r="K364" s="93" t="s">
        <v>276</v>
      </c>
      <c r="L364" s="93"/>
      <c r="M364" s="93"/>
      <c r="N364" s="93"/>
      <c r="O364" s="93"/>
      <c r="P364" s="93" t="s">
        <v>286</v>
      </c>
      <c r="Q364" s="93" t="s">
        <v>290</v>
      </c>
      <c r="R364" s="89"/>
      <c r="S364" s="123"/>
      <c r="T364" s="123"/>
      <c r="U364" s="123"/>
      <c r="V364" s="123"/>
      <c r="W364" s="272"/>
    </row>
    <row r="365" spans="1:23" hidden="1">
      <c r="A365" s="162" t="s">
        <v>347</v>
      </c>
      <c r="B365" s="123"/>
      <c r="C365" s="123"/>
      <c r="D365" s="278"/>
      <c r="E365" s="93" t="s">
        <v>18</v>
      </c>
      <c r="F365" s="93" t="s">
        <v>14</v>
      </c>
      <c r="G365" s="96" t="s">
        <v>19</v>
      </c>
      <c r="H365" s="200" t="s">
        <v>28</v>
      </c>
      <c r="I365" s="96" t="s">
        <v>26</v>
      </c>
      <c r="J365" s="93">
        <v>4</v>
      </c>
      <c r="K365" s="93" t="s">
        <v>276</v>
      </c>
      <c r="L365" s="93"/>
      <c r="M365" s="93"/>
      <c r="N365" s="93"/>
      <c r="O365" s="93"/>
      <c r="P365" s="93" t="s">
        <v>286</v>
      </c>
      <c r="Q365" s="93" t="s">
        <v>290</v>
      </c>
      <c r="R365" s="89"/>
      <c r="S365" s="123"/>
      <c r="T365" s="123"/>
      <c r="U365" s="123"/>
      <c r="V365" s="123"/>
      <c r="W365" s="272"/>
    </row>
    <row r="366" spans="1:23" s="246" customFormat="1" ht="15" hidden="1" thickBot="1">
      <c r="A366" s="162" t="s">
        <v>348</v>
      </c>
      <c r="B366" s="261"/>
      <c r="C366" s="261"/>
      <c r="D366" s="276" t="s">
        <v>744</v>
      </c>
      <c r="E366" s="203" t="s">
        <v>18</v>
      </c>
      <c r="F366" s="203" t="s">
        <v>15</v>
      </c>
      <c r="G366" s="204" t="s">
        <v>19</v>
      </c>
      <c r="H366" s="275" t="s">
        <v>28</v>
      </c>
      <c r="I366" s="204" t="s">
        <v>24</v>
      </c>
      <c r="J366" s="203">
        <v>4</v>
      </c>
      <c r="K366" s="203" t="s">
        <v>276</v>
      </c>
      <c r="L366" s="203"/>
      <c r="M366" s="203"/>
      <c r="N366" s="203"/>
      <c r="O366" s="203"/>
      <c r="P366" s="93" t="s">
        <v>286</v>
      </c>
      <c r="Q366" s="93" t="s">
        <v>290</v>
      </c>
      <c r="R366" s="262"/>
      <c r="S366" s="261"/>
      <c r="T366" s="261"/>
      <c r="U366" s="261"/>
      <c r="V366" s="261"/>
      <c r="W366" s="273"/>
    </row>
    <row r="367" spans="1:23" hidden="1">
      <c r="A367" s="162" t="s">
        <v>349</v>
      </c>
      <c r="B367" s="259"/>
      <c r="C367" s="259"/>
      <c r="D367" s="277" t="s">
        <v>713</v>
      </c>
      <c r="E367" s="199" t="s">
        <v>18</v>
      </c>
      <c r="F367" s="199" t="s">
        <v>15</v>
      </c>
      <c r="G367" s="200" t="s">
        <v>19</v>
      </c>
      <c r="H367" s="200" t="s">
        <v>28</v>
      </c>
      <c r="I367" s="200" t="s">
        <v>25</v>
      </c>
      <c r="J367" s="199">
        <v>4</v>
      </c>
      <c r="K367" s="199" t="s">
        <v>276</v>
      </c>
      <c r="L367" s="199"/>
      <c r="M367" s="199"/>
      <c r="N367" s="199"/>
      <c r="O367" s="199"/>
      <c r="P367" s="93" t="s">
        <v>286</v>
      </c>
      <c r="Q367" s="93" t="s">
        <v>290</v>
      </c>
      <c r="R367" s="260"/>
      <c r="S367" s="259"/>
      <c r="T367" s="259"/>
      <c r="U367" s="259"/>
      <c r="V367" s="259"/>
      <c r="W367" s="274"/>
    </row>
    <row r="368" spans="1:23" hidden="1">
      <c r="A368" s="162" t="s">
        <v>350</v>
      </c>
      <c r="B368" s="123"/>
      <c r="C368" s="123"/>
      <c r="D368" s="265"/>
      <c r="E368" s="93" t="s">
        <v>18</v>
      </c>
      <c r="F368" s="93" t="s">
        <v>14</v>
      </c>
      <c r="G368" s="96" t="s">
        <v>19</v>
      </c>
      <c r="H368" s="200" t="s">
        <v>28</v>
      </c>
      <c r="I368" s="96" t="s">
        <v>24</v>
      </c>
      <c r="J368" s="93">
        <v>4</v>
      </c>
      <c r="K368" s="93" t="s">
        <v>276</v>
      </c>
      <c r="L368" s="93"/>
      <c r="M368" s="93"/>
      <c r="N368" s="93"/>
      <c r="O368" s="93"/>
      <c r="P368" s="93" t="s">
        <v>286</v>
      </c>
      <c r="Q368" s="93" t="s">
        <v>290</v>
      </c>
      <c r="R368" s="89"/>
      <c r="S368" s="123"/>
      <c r="T368" s="123"/>
      <c r="U368" s="123"/>
      <c r="V368" s="123"/>
      <c r="W368" s="272"/>
    </row>
    <row r="369" spans="1:23">
      <c r="A369" s="162" t="s">
        <v>351</v>
      </c>
      <c r="B369" s="123"/>
      <c r="C369" s="123"/>
      <c r="D369" s="265"/>
      <c r="E369" s="93" t="s">
        <v>18</v>
      </c>
      <c r="F369" s="93" t="s">
        <v>15</v>
      </c>
      <c r="G369" s="96" t="s">
        <v>19</v>
      </c>
      <c r="H369" s="200" t="s">
        <v>28</v>
      </c>
      <c r="I369" s="96" t="s">
        <v>24</v>
      </c>
      <c r="J369" s="93">
        <v>1</v>
      </c>
      <c r="K369" s="93" t="s">
        <v>276</v>
      </c>
      <c r="L369" s="93"/>
      <c r="M369" s="93"/>
      <c r="N369" s="93"/>
      <c r="O369" s="93"/>
      <c r="P369" s="93" t="s">
        <v>286</v>
      </c>
      <c r="Q369" s="93" t="s">
        <v>290</v>
      </c>
      <c r="R369" s="89" t="s">
        <v>745</v>
      </c>
      <c r="S369" s="123"/>
      <c r="T369" s="123"/>
      <c r="U369" s="123"/>
      <c r="V369" s="123"/>
      <c r="W369" s="272"/>
    </row>
    <row r="370" spans="1:23" hidden="1">
      <c r="A370" s="162" t="s">
        <v>352</v>
      </c>
      <c r="B370" s="123"/>
      <c r="C370" s="123"/>
      <c r="D370" s="265"/>
      <c r="E370" s="93" t="s">
        <v>17</v>
      </c>
      <c r="F370" s="93" t="s">
        <v>15</v>
      </c>
      <c r="G370" s="96" t="s">
        <v>19</v>
      </c>
      <c r="H370" s="200" t="s">
        <v>28</v>
      </c>
      <c r="I370" s="96" t="s">
        <v>24</v>
      </c>
      <c r="J370" s="93">
        <v>4</v>
      </c>
      <c r="K370" s="93" t="s">
        <v>276</v>
      </c>
      <c r="L370" s="93"/>
      <c r="M370" s="93"/>
      <c r="N370" s="93"/>
      <c r="O370" s="93"/>
      <c r="P370" s="93" t="s">
        <v>286</v>
      </c>
      <c r="Q370" s="93" t="s">
        <v>290</v>
      </c>
      <c r="R370" s="89"/>
      <c r="S370" s="123"/>
      <c r="T370" s="123"/>
      <c r="U370" s="123"/>
      <c r="V370" s="123"/>
      <c r="W370" s="272"/>
    </row>
    <row r="371" spans="1:23" hidden="1">
      <c r="A371" s="162" t="s">
        <v>353</v>
      </c>
      <c r="B371" s="123"/>
      <c r="C371" s="123"/>
      <c r="D371" s="265"/>
      <c r="E371" s="93" t="s">
        <v>17</v>
      </c>
      <c r="F371" s="93" t="s">
        <v>14</v>
      </c>
      <c r="G371" s="96" t="s">
        <v>56</v>
      </c>
      <c r="H371" s="200" t="s">
        <v>29</v>
      </c>
      <c r="I371" s="96" t="s">
        <v>30</v>
      </c>
      <c r="J371" s="93">
        <v>4</v>
      </c>
      <c r="K371" s="93" t="s">
        <v>276</v>
      </c>
      <c r="L371" s="93"/>
      <c r="M371" s="93"/>
      <c r="N371" s="93"/>
      <c r="O371" s="93"/>
      <c r="P371" s="93" t="s">
        <v>286</v>
      </c>
      <c r="Q371" s="93" t="s">
        <v>290</v>
      </c>
      <c r="R371" s="89"/>
      <c r="S371" s="123"/>
      <c r="T371" s="123"/>
      <c r="U371" s="123"/>
      <c r="V371" s="123"/>
      <c r="W371" s="272" t="s">
        <v>746</v>
      </c>
    </row>
    <row r="372" spans="1:23" hidden="1">
      <c r="A372" s="162" t="s">
        <v>354</v>
      </c>
      <c r="B372" s="123"/>
      <c r="C372" s="123"/>
      <c r="D372" s="265"/>
      <c r="E372" s="93" t="s">
        <v>17</v>
      </c>
      <c r="F372" s="93" t="s">
        <v>15</v>
      </c>
      <c r="G372" s="96" t="s">
        <v>56</v>
      </c>
      <c r="H372" s="200" t="s">
        <v>29</v>
      </c>
      <c r="I372" s="96" t="s">
        <v>30</v>
      </c>
      <c r="J372" s="93">
        <v>4</v>
      </c>
      <c r="K372" s="93" t="s">
        <v>276</v>
      </c>
      <c r="L372" s="93"/>
      <c r="M372" s="93"/>
      <c r="N372" s="93"/>
      <c r="O372" s="93"/>
      <c r="P372" s="93" t="s">
        <v>286</v>
      </c>
      <c r="Q372" s="93" t="s">
        <v>290</v>
      </c>
      <c r="R372" s="89"/>
      <c r="S372" s="123"/>
      <c r="T372" s="123"/>
      <c r="U372" s="123"/>
      <c r="V372" s="123"/>
      <c r="W372" s="272" t="s">
        <v>747</v>
      </c>
    </row>
    <row r="373" spans="1:23" hidden="1">
      <c r="A373" s="162" t="s">
        <v>355</v>
      </c>
      <c r="B373" s="123"/>
      <c r="C373" s="123"/>
      <c r="D373" s="265"/>
      <c r="E373" s="93" t="s">
        <v>17</v>
      </c>
      <c r="F373" s="93" t="s">
        <v>14</v>
      </c>
      <c r="G373" s="96" t="s">
        <v>19</v>
      </c>
      <c r="H373" s="96" t="s">
        <v>28</v>
      </c>
      <c r="I373" s="96" t="s">
        <v>24</v>
      </c>
      <c r="J373" s="93">
        <v>4</v>
      </c>
      <c r="K373" s="93"/>
      <c r="L373" s="93"/>
      <c r="M373" s="93"/>
      <c r="N373" s="93"/>
      <c r="O373" s="93"/>
      <c r="P373" s="93" t="s">
        <v>286</v>
      </c>
      <c r="Q373" s="93" t="s">
        <v>290</v>
      </c>
      <c r="R373" s="89"/>
      <c r="S373" s="123"/>
      <c r="T373" s="123"/>
      <c r="U373" s="123"/>
      <c r="V373" s="123"/>
      <c r="W373" s="272"/>
    </row>
    <row r="374" spans="1:23" hidden="1">
      <c r="A374" s="162" t="s">
        <v>356</v>
      </c>
      <c r="B374" s="123"/>
      <c r="C374" s="123"/>
      <c r="D374" s="265"/>
      <c r="E374" s="93" t="s">
        <v>17</v>
      </c>
      <c r="F374" s="93" t="s">
        <v>14</v>
      </c>
      <c r="G374" s="96" t="s">
        <v>19</v>
      </c>
      <c r="H374" s="96" t="s">
        <v>28</v>
      </c>
      <c r="I374" s="96" t="s">
        <v>24</v>
      </c>
      <c r="J374" s="93">
        <v>4</v>
      </c>
      <c r="K374" s="93"/>
      <c r="L374" s="93"/>
      <c r="M374" s="93"/>
      <c r="N374" s="93"/>
      <c r="O374" s="93"/>
      <c r="P374" s="93" t="s">
        <v>286</v>
      </c>
      <c r="Q374" s="93" t="s">
        <v>290</v>
      </c>
      <c r="R374" s="89"/>
      <c r="S374" s="123"/>
      <c r="T374" s="123"/>
      <c r="U374" s="123"/>
      <c r="V374" s="123"/>
      <c r="W374" s="272"/>
    </row>
    <row r="375" spans="1:23" hidden="1">
      <c r="A375" s="162" t="s">
        <v>357</v>
      </c>
      <c r="B375" s="123"/>
      <c r="C375" s="123"/>
      <c r="D375" s="265"/>
      <c r="E375" s="93" t="s">
        <v>17</v>
      </c>
      <c r="F375" s="93" t="s">
        <v>15</v>
      </c>
      <c r="G375" s="96" t="s">
        <v>19</v>
      </c>
      <c r="H375" s="96" t="s">
        <v>28</v>
      </c>
      <c r="I375" s="96" t="s">
        <v>24</v>
      </c>
      <c r="J375" s="93">
        <v>4</v>
      </c>
      <c r="K375" s="93"/>
      <c r="L375" s="93"/>
      <c r="M375" s="93"/>
      <c r="N375" s="93"/>
      <c r="O375" s="93"/>
      <c r="P375" s="93" t="s">
        <v>286</v>
      </c>
      <c r="Q375" s="93" t="s">
        <v>290</v>
      </c>
      <c r="R375" s="89"/>
      <c r="S375" s="123"/>
      <c r="T375" s="123"/>
      <c r="U375" s="123"/>
      <c r="V375" s="123"/>
      <c r="W375" s="272"/>
    </row>
    <row r="376" spans="1:23" hidden="1">
      <c r="A376" s="162" t="s">
        <v>358</v>
      </c>
      <c r="B376" s="123"/>
      <c r="C376" s="123"/>
      <c r="D376" s="265"/>
      <c r="E376" s="93" t="s">
        <v>18</v>
      </c>
      <c r="F376" s="93" t="s">
        <v>14</v>
      </c>
      <c r="G376" s="96" t="s">
        <v>19</v>
      </c>
      <c r="H376" s="96" t="s">
        <v>28</v>
      </c>
      <c r="I376" s="96" t="s">
        <v>24</v>
      </c>
      <c r="J376" s="93">
        <v>4</v>
      </c>
      <c r="K376" s="93"/>
      <c r="L376" s="93"/>
      <c r="M376" s="93"/>
      <c r="N376" s="93"/>
      <c r="O376" s="93"/>
      <c r="P376" s="93" t="s">
        <v>286</v>
      </c>
      <c r="Q376" s="93" t="s">
        <v>290</v>
      </c>
      <c r="R376" s="89"/>
      <c r="S376" s="123"/>
      <c r="T376" s="123"/>
      <c r="U376" s="123"/>
      <c r="V376" s="123"/>
      <c r="W376" s="272"/>
    </row>
    <row r="377" spans="1:23" hidden="1">
      <c r="A377" s="162" t="s">
        <v>359</v>
      </c>
      <c r="B377" s="123"/>
      <c r="C377" s="123"/>
      <c r="D377" s="265"/>
      <c r="E377" s="93" t="s">
        <v>18</v>
      </c>
      <c r="F377" s="93" t="s">
        <v>15</v>
      </c>
      <c r="G377" s="96" t="s">
        <v>19</v>
      </c>
      <c r="H377" s="96" t="s">
        <v>28</v>
      </c>
      <c r="I377" s="96" t="s">
        <v>24</v>
      </c>
      <c r="J377" s="93">
        <v>4</v>
      </c>
      <c r="K377" s="93"/>
      <c r="L377" s="93"/>
      <c r="M377" s="93"/>
      <c r="N377" s="93"/>
      <c r="O377" s="93"/>
      <c r="P377" s="93" t="s">
        <v>286</v>
      </c>
      <c r="Q377" s="93" t="s">
        <v>290</v>
      </c>
      <c r="R377" s="89"/>
      <c r="S377" s="123"/>
      <c r="T377" s="123"/>
      <c r="U377" s="123"/>
      <c r="V377" s="123"/>
      <c r="W377" s="272"/>
    </row>
    <row r="378" spans="1:23" hidden="1">
      <c r="A378" s="162" t="s">
        <v>360</v>
      </c>
      <c r="B378" s="123"/>
      <c r="C378" s="123"/>
      <c r="D378" s="265"/>
      <c r="E378" s="93" t="s">
        <v>18</v>
      </c>
      <c r="F378" s="93" t="s">
        <v>15</v>
      </c>
      <c r="G378" s="96" t="s">
        <v>19</v>
      </c>
      <c r="H378" s="96" t="s">
        <v>28</v>
      </c>
      <c r="I378" s="96" t="s">
        <v>24</v>
      </c>
      <c r="J378" s="93">
        <v>4</v>
      </c>
      <c r="K378" s="93"/>
      <c r="L378" s="93"/>
      <c r="M378" s="93"/>
      <c r="N378" s="93"/>
      <c r="O378" s="93"/>
      <c r="P378" s="93" t="s">
        <v>286</v>
      </c>
      <c r="Q378" s="93" t="s">
        <v>290</v>
      </c>
      <c r="R378" s="89"/>
      <c r="S378" s="123"/>
      <c r="T378" s="123"/>
      <c r="U378" s="123"/>
      <c r="V378" s="123"/>
      <c r="W378" s="272"/>
    </row>
    <row r="379" spans="1:23" hidden="1">
      <c r="A379" s="162" t="s">
        <v>361</v>
      </c>
      <c r="B379" s="123"/>
      <c r="C379" s="123"/>
      <c r="D379" s="265"/>
      <c r="E379" s="93" t="s">
        <v>17</v>
      </c>
      <c r="F379" s="93" t="s">
        <v>14</v>
      </c>
      <c r="G379" s="96" t="s">
        <v>19</v>
      </c>
      <c r="H379" s="96" t="s">
        <v>28</v>
      </c>
      <c r="I379" s="96" t="s">
        <v>24</v>
      </c>
      <c r="J379" s="93">
        <v>4</v>
      </c>
      <c r="K379" s="93"/>
      <c r="L379" s="93"/>
      <c r="M379" s="93"/>
      <c r="N379" s="93"/>
      <c r="O379" s="93"/>
      <c r="P379" s="93" t="s">
        <v>286</v>
      </c>
      <c r="Q379" s="93" t="s">
        <v>290</v>
      </c>
      <c r="R379" s="89"/>
      <c r="S379" s="123"/>
      <c r="T379" s="123"/>
      <c r="U379" s="123"/>
      <c r="V379" s="123"/>
      <c r="W379" s="272"/>
    </row>
    <row r="380" spans="1:23" ht="15.6" hidden="1">
      <c r="A380" s="162" t="s">
        <v>362</v>
      </c>
      <c r="B380" s="143"/>
      <c r="C380" s="143"/>
      <c r="D380" s="163"/>
      <c r="E380" s="93" t="s">
        <v>18</v>
      </c>
      <c r="F380" s="93" t="s">
        <v>15</v>
      </c>
      <c r="G380" s="96" t="s">
        <v>19</v>
      </c>
      <c r="H380" s="96" t="s">
        <v>28</v>
      </c>
      <c r="I380" s="96" t="s">
        <v>24</v>
      </c>
      <c r="J380" s="93">
        <v>4</v>
      </c>
      <c r="K380" s="93"/>
      <c r="L380" s="93"/>
      <c r="M380" s="93"/>
      <c r="N380" s="93"/>
      <c r="O380" s="93"/>
      <c r="P380" s="93" t="s">
        <v>286</v>
      </c>
      <c r="Q380" s="93" t="s">
        <v>290</v>
      </c>
      <c r="R380" s="164"/>
      <c r="S380" s="93"/>
      <c r="T380" s="145"/>
      <c r="U380" s="145"/>
      <c r="V380" s="146"/>
      <c r="W380" s="147"/>
    </row>
    <row r="381" spans="1:23" ht="15.6" hidden="1">
      <c r="A381" s="162" t="s">
        <v>363</v>
      </c>
      <c r="B381" s="143"/>
      <c r="C381" s="143"/>
      <c r="D381" s="163"/>
      <c r="E381" s="93" t="s">
        <v>17</v>
      </c>
      <c r="F381" s="93" t="s">
        <v>14</v>
      </c>
      <c r="G381" s="96" t="s">
        <v>19</v>
      </c>
      <c r="H381" s="96" t="s">
        <v>28</v>
      </c>
      <c r="I381" s="96" t="s">
        <v>24</v>
      </c>
      <c r="J381" s="93">
        <v>4</v>
      </c>
      <c r="K381" s="93"/>
      <c r="L381" s="93"/>
      <c r="M381" s="93"/>
      <c r="N381" s="93"/>
      <c r="O381" s="93"/>
      <c r="P381" s="93" t="s">
        <v>286</v>
      </c>
      <c r="Q381" s="93" t="s">
        <v>290</v>
      </c>
      <c r="R381" s="164"/>
      <c r="S381" s="93"/>
      <c r="T381" s="145"/>
      <c r="U381" s="145"/>
      <c r="V381" s="146"/>
      <c r="W381" s="147"/>
    </row>
    <row r="382" spans="1:23" ht="15.6" hidden="1">
      <c r="A382" s="162" t="s">
        <v>364</v>
      </c>
      <c r="B382" s="143"/>
      <c r="C382" s="143"/>
      <c r="D382" s="163"/>
      <c r="E382" s="93" t="s">
        <v>18</v>
      </c>
      <c r="F382" s="93" t="s">
        <v>15</v>
      </c>
      <c r="G382" s="96" t="s">
        <v>19</v>
      </c>
      <c r="H382" s="96" t="s">
        <v>28</v>
      </c>
      <c r="I382" s="96" t="s">
        <v>24</v>
      </c>
      <c r="J382" s="93">
        <v>4</v>
      </c>
      <c r="K382" s="93"/>
      <c r="L382" s="93"/>
      <c r="M382" s="93"/>
      <c r="N382" s="93"/>
      <c r="O382" s="93"/>
      <c r="P382" s="93" t="s">
        <v>286</v>
      </c>
      <c r="Q382" s="93" t="s">
        <v>290</v>
      </c>
      <c r="R382" s="164"/>
      <c r="S382" s="93"/>
      <c r="T382" s="145"/>
      <c r="U382" s="145"/>
      <c r="V382" s="146"/>
      <c r="W382" s="147"/>
    </row>
    <row r="383" spans="1:23" ht="15.6" hidden="1">
      <c r="A383" s="162" t="s">
        <v>365</v>
      </c>
      <c r="B383" s="143"/>
      <c r="C383" s="143"/>
      <c r="D383" s="163"/>
      <c r="E383" s="93" t="s">
        <v>17</v>
      </c>
      <c r="F383" s="93" t="s">
        <v>14</v>
      </c>
      <c r="G383" s="96" t="s">
        <v>19</v>
      </c>
      <c r="H383" s="96" t="s">
        <v>28</v>
      </c>
      <c r="I383" s="96" t="s">
        <v>52</v>
      </c>
      <c r="J383" s="93">
        <v>4</v>
      </c>
      <c r="K383" s="93"/>
      <c r="L383" s="93"/>
      <c r="M383" s="93"/>
      <c r="N383" s="93"/>
      <c r="O383" s="93"/>
      <c r="P383" s="93" t="s">
        <v>286</v>
      </c>
      <c r="Q383" s="93" t="s">
        <v>290</v>
      </c>
      <c r="R383" s="164"/>
      <c r="S383" s="93"/>
      <c r="T383" s="145"/>
      <c r="U383" s="145"/>
      <c r="V383" s="146"/>
      <c r="W383" s="147"/>
    </row>
    <row r="384" spans="1:23" ht="15.6" hidden="1">
      <c r="A384" s="162" t="s">
        <v>366</v>
      </c>
      <c r="B384" s="143"/>
      <c r="C384" s="143"/>
      <c r="D384" s="163"/>
      <c r="E384" s="93" t="s">
        <v>18</v>
      </c>
      <c r="F384" s="93" t="s">
        <v>14</v>
      </c>
      <c r="G384" s="96" t="s">
        <v>19</v>
      </c>
      <c r="H384" s="96" t="s">
        <v>28</v>
      </c>
      <c r="I384" s="96" t="s">
        <v>24</v>
      </c>
      <c r="J384" s="93">
        <v>4</v>
      </c>
      <c r="K384" s="93"/>
      <c r="L384" s="93"/>
      <c r="M384" s="93"/>
      <c r="N384" s="93"/>
      <c r="O384" s="93"/>
      <c r="P384" s="93" t="s">
        <v>286</v>
      </c>
      <c r="Q384" s="93" t="s">
        <v>290</v>
      </c>
      <c r="R384" s="164"/>
      <c r="S384" s="93"/>
      <c r="T384" s="145"/>
      <c r="U384" s="145"/>
      <c r="V384" s="146"/>
      <c r="W384" s="147"/>
    </row>
    <row r="385" spans="1:23" ht="15.6" hidden="1">
      <c r="A385" s="162" t="s">
        <v>368</v>
      </c>
      <c r="B385" s="143"/>
      <c r="C385" s="143"/>
      <c r="D385" s="163"/>
      <c r="E385" s="93" t="s">
        <v>18</v>
      </c>
      <c r="F385" s="93" t="s">
        <v>15</v>
      </c>
      <c r="G385" s="96" t="s">
        <v>19</v>
      </c>
      <c r="H385" s="96" t="s">
        <v>28</v>
      </c>
      <c r="I385" s="96" t="s">
        <v>51</v>
      </c>
      <c r="J385" s="93">
        <v>4</v>
      </c>
      <c r="K385" s="93"/>
      <c r="L385" s="93"/>
      <c r="M385" s="93"/>
      <c r="N385" s="93"/>
      <c r="O385" s="93"/>
      <c r="P385" s="93" t="s">
        <v>286</v>
      </c>
      <c r="Q385" s="93" t="s">
        <v>290</v>
      </c>
      <c r="R385" s="164"/>
      <c r="S385" s="93"/>
      <c r="T385" s="145"/>
      <c r="U385" s="145"/>
      <c r="V385" s="146"/>
      <c r="W385" s="147"/>
    </row>
    <row r="386" spans="1:23" ht="15.6" hidden="1">
      <c r="A386" s="162" t="s">
        <v>367</v>
      </c>
      <c r="B386" s="143"/>
      <c r="C386" s="143"/>
      <c r="D386" s="163"/>
      <c r="E386" s="93" t="s">
        <v>18</v>
      </c>
      <c r="F386" s="93" t="s">
        <v>14</v>
      </c>
      <c r="G386" s="96" t="s">
        <v>19</v>
      </c>
      <c r="H386" s="96" t="s">
        <v>28</v>
      </c>
      <c r="I386" s="96" t="s">
        <v>26</v>
      </c>
      <c r="J386" s="93">
        <v>4</v>
      </c>
      <c r="K386" s="93"/>
      <c r="L386" s="93"/>
      <c r="M386" s="93"/>
      <c r="N386" s="93"/>
      <c r="O386" s="93"/>
      <c r="P386" s="93" t="s">
        <v>286</v>
      </c>
      <c r="Q386" s="93" t="s">
        <v>290</v>
      </c>
      <c r="R386" s="164"/>
      <c r="S386" s="93"/>
      <c r="T386" s="145"/>
      <c r="U386" s="145"/>
      <c r="V386" s="146"/>
      <c r="W386" s="147"/>
    </row>
    <row r="387" spans="1:23" ht="15.6" hidden="1">
      <c r="A387" s="162" t="s">
        <v>369</v>
      </c>
      <c r="B387" s="143"/>
      <c r="C387" s="143"/>
      <c r="D387" s="163"/>
      <c r="E387" s="93" t="s">
        <v>18</v>
      </c>
      <c r="F387" s="93" t="s">
        <v>15</v>
      </c>
      <c r="G387" s="96" t="s">
        <v>19</v>
      </c>
      <c r="H387" s="96" t="s">
        <v>28</v>
      </c>
      <c r="I387" s="96" t="s">
        <v>24</v>
      </c>
      <c r="J387" s="93">
        <v>4</v>
      </c>
      <c r="K387" s="93"/>
      <c r="L387" s="93"/>
      <c r="M387" s="93"/>
      <c r="N387" s="93"/>
      <c r="O387" s="93"/>
      <c r="P387" s="93" t="s">
        <v>286</v>
      </c>
      <c r="Q387" s="93" t="s">
        <v>290</v>
      </c>
      <c r="R387" s="164" t="s">
        <v>748</v>
      </c>
      <c r="S387" s="93"/>
      <c r="T387" s="145"/>
      <c r="U387" s="145"/>
      <c r="V387" s="146"/>
      <c r="W387" s="147"/>
    </row>
    <row r="388" spans="1:23" ht="15.6" hidden="1">
      <c r="A388" s="162" t="s">
        <v>370</v>
      </c>
      <c r="B388" s="143"/>
      <c r="C388" s="143"/>
      <c r="D388" s="163"/>
      <c r="E388" s="93" t="s">
        <v>18</v>
      </c>
      <c r="F388" s="93" t="s">
        <v>14</v>
      </c>
      <c r="G388" s="96" t="s">
        <v>19</v>
      </c>
      <c r="H388" s="96" t="s">
        <v>28</v>
      </c>
      <c r="I388" s="96" t="s">
        <v>24</v>
      </c>
      <c r="J388" s="93">
        <v>4</v>
      </c>
      <c r="K388" s="93"/>
      <c r="L388" s="93"/>
      <c r="M388" s="93"/>
      <c r="N388" s="93"/>
      <c r="O388" s="93"/>
      <c r="P388" s="93" t="s">
        <v>286</v>
      </c>
      <c r="Q388" s="93" t="s">
        <v>290</v>
      </c>
      <c r="R388" s="164"/>
      <c r="S388" s="93"/>
      <c r="T388" s="145"/>
      <c r="U388" s="145"/>
      <c r="V388" s="146"/>
      <c r="W388" s="147"/>
    </row>
    <row r="389" spans="1:23" ht="15.6">
      <c r="A389" s="162" t="s">
        <v>371</v>
      </c>
      <c r="B389" s="143"/>
      <c r="C389" s="143"/>
      <c r="D389" s="163"/>
      <c r="E389" s="93" t="s">
        <v>18</v>
      </c>
      <c r="F389" s="93" t="s">
        <v>15</v>
      </c>
      <c r="G389" s="96" t="s">
        <v>19</v>
      </c>
      <c r="H389" s="96" t="s">
        <v>28</v>
      </c>
      <c r="I389" s="96" t="s">
        <v>51</v>
      </c>
      <c r="J389" s="93">
        <v>3</v>
      </c>
      <c r="K389" s="93"/>
      <c r="L389" s="93"/>
      <c r="M389" s="93"/>
      <c r="N389" s="93"/>
      <c r="O389" s="93"/>
      <c r="P389" s="93" t="s">
        <v>286</v>
      </c>
      <c r="Q389" s="93" t="s">
        <v>290</v>
      </c>
      <c r="R389" s="164"/>
      <c r="S389" s="93"/>
      <c r="T389" s="145"/>
      <c r="U389" s="145"/>
      <c r="V389" s="146"/>
      <c r="W389" s="147"/>
    </row>
    <row r="390" spans="1:23" ht="15.6" hidden="1">
      <c r="A390" s="162" t="s">
        <v>372</v>
      </c>
      <c r="B390" s="143"/>
      <c r="C390" s="143"/>
      <c r="D390" s="163"/>
      <c r="E390" s="93" t="s">
        <v>17</v>
      </c>
      <c r="F390" s="93" t="s">
        <v>14</v>
      </c>
      <c r="G390" s="96" t="s">
        <v>19</v>
      </c>
      <c r="H390" s="96" t="s">
        <v>28</v>
      </c>
      <c r="I390" s="96" t="s">
        <v>24</v>
      </c>
      <c r="J390" s="93">
        <v>4</v>
      </c>
      <c r="K390" s="93"/>
      <c r="L390" s="93"/>
      <c r="M390" s="93"/>
      <c r="N390" s="93"/>
      <c r="O390" s="93"/>
      <c r="P390" s="93" t="s">
        <v>286</v>
      </c>
      <c r="Q390" s="93" t="s">
        <v>290</v>
      </c>
      <c r="S390" s="93"/>
      <c r="T390" s="145"/>
      <c r="U390" s="145"/>
      <c r="V390" s="146"/>
      <c r="W390" s="147"/>
    </row>
    <row r="391" spans="1:23" ht="15.6" hidden="1">
      <c r="A391" s="162" t="s">
        <v>373</v>
      </c>
      <c r="B391" s="143"/>
      <c r="C391" s="143"/>
      <c r="D391" s="163"/>
      <c r="E391" s="93" t="s">
        <v>18</v>
      </c>
      <c r="F391" s="93" t="s">
        <v>15</v>
      </c>
      <c r="G391" s="96" t="s">
        <v>19</v>
      </c>
      <c r="H391" s="96" t="s">
        <v>28</v>
      </c>
      <c r="I391" s="96" t="s">
        <v>24</v>
      </c>
      <c r="J391" s="93">
        <v>4</v>
      </c>
      <c r="K391" s="93"/>
      <c r="L391" s="93"/>
      <c r="M391" s="93"/>
      <c r="N391" s="93"/>
      <c r="O391" s="93"/>
      <c r="P391" s="93" t="s">
        <v>286</v>
      </c>
      <c r="Q391" s="93" t="s">
        <v>290</v>
      </c>
      <c r="S391" s="93"/>
      <c r="T391" s="145"/>
      <c r="U391" s="145"/>
      <c r="V391" s="146"/>
      <c r="W391" s="147"/>
    </row>
    <row r="392" spans="1:23" ht="15.6" hidden="1">
      <c r="A392" s="162" t="s">
        <v>374</v>
      </c>
      <c r="B392" s="143"/>
      <c r="C392" s="143"/>
      <c r="D392" s="163"/>
      <c r="E392" s="93" t="s">
        <v>17</v>
      </c>
      <c r="F392" s="93" t="s">
        <v>14</v>
      </c>
      <c r="G392" s="96" t="s">
        <v>19</v>
      </c>
      <c r="H392" s="96" t="s">
        <v>28</v>
      </c>
      <c r="I392" s="96" t="s">
        <v>24</v>
      </c>
      <c r="J392" s="93">
        <v>4</v>
      </c>
      <c r="K392" s="93"/>
      <c r="L392" s="93"/>
      <c r="M392" s="93"/>
      <c r="N392" s="93"/>
      <c r="O392" s="93"/>
      <c r="P392" s="93" t="s">
        <v>291</v>
      </c>
      <c r="Q392" s="93" t="s">
        <v>288</v>
      </c>
      <c r="R392" s="164" t="s">
        <v>749</v>
      </c>
      <c r="S392" s="93"/>
      <c r="T392" s="145"/>
      <c r="U392" s="145"/>
      <c r="V392" s="146"/>
      <c r="W392" s="147"/>
    </row>
    <row r="393" spans="1:23" ht="15.6" hidden="1">
      <c r="A393" s="162" t="s">
        <v>375</v>
      </c>
      <c r="B393" s="143"/>
      <c r="C393" s="143"/>
      <c r="D393" s="163"/>
      <c r="E393" s="93" t="s">
        <v>18</v>
      </c>
      <c r="F393" s="93" t="s">
        <v>14</v>
      </c>
      <c r="G393" s="96" t="s">
        <v>19</v>
      </c>
      <c r="H393" s="96" t="s">
        <v>28</v>
      </c>
      <c r="I393" s="96" t="s">
        <v>24</v>
      </c>
      <c r="J393" s="93">
        <v>4</v>
      </c>
      <c r="K393" s="93"/>
      <c r="L393" s="93"/>
      <c r="M393" s="93"/>
      <c r="N393" s="93"/>
      <c r="O393" s="93"/>
      <c r="P393" s="93" t="s">
        <v>291</v>
      </c>
      <c r="Q393" s="93" t="s">
        <v>289</v>
      </c>
      <c r="R393" s="164"/>
      <c r="S393" s="93"/>
      <c r="T393" s="145"/>
      <c r="U393" s="145"/>
      <c r="V393" s="146"/>
      <c r="W393" s="147"/>
    </row>
    <row r="394" spans="1:23" ht="15.6" hidden="1">
      <c r="A394" s="162" t="s">
        <v>1251</v>
      </c>
      <c r="B394" s="143"/>
      <c r="C394" s="143"/>
      <c r="D394" s="163"/>
      <c r="E394" s="93" t="s">
        <v>17</v>
      </c>
      <c r="F394" s="93" t="s">
        <v>15</v>
      </c>
      <c r="G394" s="96" t="s">
        <v>22</v>
      </c>
      <c r="H394" s="96" t="s">
        <v>28</v>
      </c>
      <c r="I394" s="96" t="s">
        <v>24</v>
      </c>
      <c r="J394" s="93">
        <v>4</v>
      </c>
      <c r="K394" s="93"/>
      <c r="L394" s="93"/>
      <c r="M394" s="93"/>
      <c r="N394" s="93"/>
      <c r="O394" s="93"/>
      <c r="P394" s="93" t="s">
        <v>291</v>
      </c>
      <c r="Q394" s="93" t="s">
        <v>289</v>
      </c>
      <c r="R394" s="164"/>
      <c r="S394" s="93"/>
      <c r="T394" s="145"/>
      <c r="U394" s="145"/>
      <c r="V394" s="146"/>
      <c r="W394" s="147"/>
    </row>
    <row r="395" spans="1:23" ht="15.6" hidden="1">
      <c r="A395" s="162" t="s">
        <v>486</v>
      </c>
      <c r="B395" s="143"/>
      <c r="C395" s="143"/>
      <c r="D395" s="163"/>
      <c r="E395" s="93" t="s">
        <v>17</v>
      </c>
      <c r="F395" s="93" t="s">
        <v>14</v>
      </c>
      <c r="G395" s="96" t="s">
        <v>19</v>
      </c>
      <c r="H395" s="96" t="s">
        <v>28</v>
      </c>
      <c r="I395" s="96" t="s">
        <v>24</v>
      </c>
      <c r="J395" s="93">
        <v>4</v>
      </c>
      <c r="K395" s="93"/>
      <c r="L395" s="93"/>
      <c r="M395" s="93"/>
      <c r="N395" s="93"/>
      <c r="O395" s="93"/>
      <c r="P395" s="93" t="s">
        <v>291</v>
      </c>
      <c r="Q395" s="93" t="s">
        <v>288</v>
      </c>
      <c r="R395" s="164" t="s">
        <v>750</v>
      </c>
      <c r="S395" s="93"/>
      <c r="T395" s="145"/>
      <c r="U395" s="145"/>
      <c r="V395" s="146"/>
      <c r="W395" s="147"/>
    </row>
    <row r="396" spans="1:23" ht="15.6" hidden="1">
      <c r="A396" s="162" t="s">
        <v>1252</v>
      </c>
      <c r="B396" s="143"/>
      <c r="C396" s="143"/>
      <c r="D396" s="163"/>
      <c r="E396" s="93" t="s">
        <v>18</v>
      </c>
      <c r="F396" s="93" t="s">
        <v>15</v>
      </c>
      <c r="G396" s="96" t="s">
        <v>19</v>
      </c>
      <c r="H396" s="96" t="s">
        <v>28</v>
      </c>
      <c r="I396" s="96" t="s">
        <v>24</v>
      </c>
      <c r="J396" s="93">
        <v>4</v>
      </c>
      <c r="K396" s="93"/>
      <c r="L396" s="93"/>
      <c r="M396" s="93"/>
      <c r="N396" s="93"/>
      <c r="O396" s="93"/>
      <c r="P396" s="93" t="s">
        <v>291</v>
      </c>
      <c r="Q396" s="93" t="s">
        <v>288</v>
      </c>
      <c r="R396" s="164"/>
      <c r="S396" s="93"/>
      <c r="T396" s="145"/>
      <c r="U396" s="145"/>
      <c r="V396" s="146"/>
      <c r="W396" s="147"/>
    </row>
    <row r="397" spans="1:23" ht="15.6" hidden="1">
      <c r="A397" s="162" t="s">
        <v>1253</v>
      </c>
      <c r="B397" s="143"/>
      <c r="C397" s="143"/>
      <c r="D397" s="163"/>
      <c r="E397" s="93" t="s">
        <v>17</v>
      </c>
      <c r="F397" s="93" t="s">
        <v>14</v>
      </c>
      <c r="G397" s="96" t="s">
        <v>20</v>
      </c>
      <c r="H397" s="96" t="s">
        <v>29</v>
      </c>
      <c r="I397" s="96" t="s">
        <v>24</v>
      </c>
      <c r="J397" s="93">
        <v>4</v>
      </c>
      <c r="K397" s="93"/>
      <c r="L397" s="93"/>
      <c r="M397" s="93"/>
      <c r="N397" s="93"/>
      <c r="O397" s="93"/>
      <c r="P397" s="93" t="s">
        <v>291</v>
      </c>
      <c r="Q397" s="93" t="s">
        <v>288</v>
      </c>
      <c r="R397" s="164"/>
      <c r="S397" s="93"/>
      <c r="T397" s="145"/>
      <c r="U397" s="145"/>
      <c r="V397" s="146"/>
      <c r="W397" s="147"/>
    </row>
    <row r="398" spans="1:23" ht="15.6" hidden="1">
      <c r="A398" s="162" t="s">
        <v>332</v>
      </c>
      <c r="B398" s="143"/>
      <c r="C398" s="143"/>
      <c r="D398" s="163"/>
      <c r="E398" s="93" t="s">
        <v>18</v>
      </c>
      <c r="F398" s="93" t="s">
        <v>15</v>
      </c>
      <c r="G398" s="96" t="s">
        <v>20</v>
      </c>
      <c r="H398" s="96" t="s">
        <v>29</v>
      </c>
      <c r="I398" s="96" t="s">
        <v>24</v>
      </c>
      <c r="J398" s="93"/>
      <c r="K398" s="93"/>
      <c r="L398" s="93"/>
      <c r="M398" s="93"/>
      <c r="N398" s="93"/>
      <c r="O398" s="93"/>
      <c r="P398" s="93" t="s">
        <v>291</v>
      </c>
      <c r="Q398" s="93" t="s">
        <v>288</v>
      </c>
      <c r="R398" s="164"/>
      <c r="S398" s="93"/>
      <c r="T398" s="145"/>
      <c r="U398" s="145"/>
      <c r="V398" s="146"/>
      <c r="W398" s="147"/>
    </row>
    <row r="399" spans="1:23" ht="15.6" hidden="1">
      <c r="A399" s="162" t="s">
        <v>1254</v>
      </c>
      <c r="B399" s="143"/>
      <c r="C399" s="143"/>
      <c r="D399" s="163"/>
      <c r="E399" s="93" t="s">
        <v>17</v>
      </c>
      <c r="F399" s="93" t="s">
        <v>14</v>
      </c>
      <c r="G399" s="96" t="s">
        <v>22</v>
      </c>
      <c r="H399" s="96" t="s">
        <v>28</v>
      </c>
      <c r="I399" s="96" t="s">
        <v>24</v>
      </c>
      <c r="J399" s="93"/>
      <c r="K399" s="93"/>
      <c r="L399" s="93"/>
      <c r="M399" s="93"/>
      <c r="N399" s="93"/>
      <c r="O399" s="93"/>
      <c r="P399" s="93" t="s">
        <v>291</v>
      </c>
      <c r="Q399" s="93" t="s">
        <v>288</v>
      </c>
      <c r="R399" s="164"/>
      <c r="S399" s="93"/>
      <c r="T399" s="145"/>
      <c r="U399" s="145"/>
      <c r="V399" s="146"/>
      <c r="W399" s="147"/>
    </row>
    <row r="400" spans="1:23" ht="15.6" hidden="1">
      <c r="A400" s="162" t="s">
        <v>1255</v>
      </c>
      <c r="B400" s="143"/>
      <c r="C400" s="143"/>
      <c r="D400" s="163"/>
      <c r="E400" s="93" t="s">
        <v>18</v>
      </c>
      <c r="F400" s="93" t="s">
        <v>15</v>
      </c>
      <c r="G400" s="96" t="s">
        <v>19</v>
      </c>
      <c r="H400" s="96" t="s">
        <v>28</v>
      </c>
      <c r="I400" s="96" t="s">
        <v>24</v>
      </c>
      <c r="J400" s="93"/>
      <c r="K400" s="93"/>
      <c r="L400" s="93"/>
      <c r="M400" s="93"/>
      <c r="N400" s="93"/>
      <c r="O400" s="93"/>
      <c r="P400" s="93" t="s">
        <v>291</v>
      </c>
      <c r="Q400" s="93" t="s">
        <v>288</v>
      </c>
      <c r="R400" s="164"/>
      <c r="S400" s="93"/>
      <c r="T400" s="145"/>
      <c r="U400" s="145"/>
      <c r="V400" s="146"/>
      <c r="W400" s="147"/>
    </row>
    <row r="401" spans="1:23" ht="15.6" hidden="1">
      <c r="A401" s="162" t="s">
        <v>1256</v>
      </c>
      <c r="B401" s="143"/>
      <c r="C401" s="143"/>
      <c r="D401" s="163"/>
      <c r="E401" s="93" t="s">
        <v>17</v>
      </c>
      <c r="F401" s="93" t="s">
        <v>14</v>
      </c>
      <c r="G401" s="96" t="s">
        <v>22</v>
      </c>
      <c r="H401" s="96" t="s">
        <v>28</v>
      </c>
      <c r="I401" s="96" t="s">
        <v>52</v>
      </c>
      <c r="J401" s="93"/>
      <c r="K401" s="93"/>
      <c r="L401" s="93"/>
      <c r="M401" s="93"/>
      <c r="N401" s="93"/>
      <c r="O401" s="93"/>
      <c r="P401" s="93" t="s">
        <v>291</v>
      </c>
      <c r="Q401" s="93" t="s">
        <v>288</v>
      </c>
      <c r="R401" s="164"/>
      <c r="S401" s="93"/>
      <c r="T401" s="145"/>
      <c r="U401" s="145"/>
      <c r="V401" s="146"/>
      <c r="W401" s="147"/>
    </row>
    <row r="402" spans="1:23" ht="15.6" hidden="1">
      <c r="A402" s="162" t="s">
        <v>1257</v>
      </c>
      <c r="B402" s="143"/>
      <c r="C402" s="143"/>
      <c r="D402" s="163"/>
      <c r="E402" s="93" t="s">
        <v>18</v>
      </c>
      <c r="F402" s="93" t="s">
        <v>15</v>
      </c>
      <c r="G402" s="96" t="s">
        <v>19</v>
      </c>
      <c r="H402" s="96" t="s">
        <v>28</v>
      </c>
      <c r="I402" s="96" t="s">
        <v>24</v>
      </c>
      <c r="J402" s="93"/>
      <c r="K402" s="93"/>
      <c r="L402" s="93"/>
      <c r="M402" s="93"/>
      <c r="N402" s="93"/>
      <c r="O402" s="93"/>
      <c r="P402" s="93" t="s">
        <v>291</v>
      </c>
      <c r="Q402" s="93" t="s">
        <v>288</v>
      </c>
      <c r="R402" s="164"/>
      <c r="S402" s="93"/>
      <c r="T402" s="145"/>
      <c r="U402" s="145"/>
      <c r="V402" s="146"/>
      <c r="W402" s="147"/>
    </row>
    <row r="403" spans="1:23" ht="15.6" hidden="1">
      <c r="A403" s="162" t="s">
        <v>1258</v>
      </c>
      <c r="B403" s="143"/>
      <c r="C403" s="143"/>
      <c r="D403" s="163"/>
      <c r="E403" s="93" t="s">
        <v>18</v>
      </c>
      <c r="F403" s="93" t="s">
        <v>15</v>
      </c>
      <c r="G403" s="96" t="s">
        <v>23</v>
      </c>
      <c r="H403" s="96" t="s">
        <v>29</v>
      </c>
      <c r="I403" s="96" t="s">
        <v>30</v>
      </c>
      <c r="J403" s="93"/>
      <c r="K403" s="93"/>
      <c r="L403" s="93"/>
      <c r="M403" s="93"/>
      <c r="N403" s="93"/>
      <c r="O403" s="93"/>
      <c r="P403" s="93" t="s">
        <v>291</v>
      </c>
      <c r="Q403" s="93" t="s">
        <v>288</v>
      </c>
      <c r="R403" s="164"/>
      <c r="S403" s="93"/>
      <c r="T403" s="145"/>
      <c r="U403" s="145"/>
      <c r="V403" s="146"/>
      <c r="W403" s="147"/>
    </row>
    <row r="404" spans="1:23" ht="15.6" hidden="1">
      <c r="A404" s="162" t="s">
        <v>1259</v>
      </c>
      <c r="B404" s="143"/>
      <c r="C404" s="143"/>
      <c r="D404" s="163"/>
      <c r="E404" s="93" t="s">
        <v>17</v>
      </c>
      <c r="F404" s="93" t="s">
        <v>15</v>
      </c>
      <c r="G404" s="96" t="s">
        <v>22</v>
      </c>
      <c r="H404" s="96" t="s">
        <v>29</v>
      </c>
      <c r="I404" s="96" t="s">
        <v>25</v>
      </c>
      <c r="J404" s="93"/>
      <c r="K404" s="93"/>
      <c r="L404" s="93"/>
      <c r="M404" s="93"/>
      <c r="N404" s="93"/>
      <c r="O404" s="93"/>
      <c r="P404" s="93" t="s">
        <v>291</v>
      </c>
      <c r="Q404" s="93" t="s">
        <v>288</v>
      </c>
      <c r="R404" s="164"/>
      <c r="S404" s="93"/>
      <c r="T404" s="145"/>
      <c r="U404" s="145"/>
      <c r="V404" s="146"/>
      <c r="W404" s="147"/>
    </row>
    <row r="405" spans="1:23" ht="15.6" hidden="1">
      <c r="A405" s="162" t="s">
        <v>1260</v>
      </c>
      <c r="B405" s="143"/>
      <c r="C405" s="143"/>
      <c r="D405" s="163"/>
      <c r="E405" s="93" t="s">
        <v>17</v>
      </c>
      <c r="F405" s="93" t="s">
        <v>14</v>
      </c>
      <c r="G405" s="96" t="s">
        <v>262</v>
      </c>
      <c r="H405" s="96" t="s">
        <v>28</v>
      </c>
      <c r="I405" s="96" t="s">
        <v>24</v>
      </c>
      <c r="J405" s="93"/>
      <c r="K405" s="93"/>
      <c r="L405" s="93"/>
      <c r="M405" s="93"/>
      <c r="N405" s="93"/>
      <c r="O405" s="93"/>
      <c r="P405" s="93" t="s">
        <v>291</v>
      </c>
      <c r="Q405" s="93" t="s">
        <v>288</v>
      </c>
      <c r="R405" s="164"/>
      <c r="S405" s="93"/>
      <c r="T405" s="145"/>
      <c r="U405" s="145"/>
      <c r="V405" s="146"/>
      <c r="W405" s="147"/>
    </row>
    <row r="406" spans="1:23" ht="15.6" hidden="1">
      <c r="A406" s="162" t="s">
        <v>1261</v>
      </c>
      <c r="B406" s="143"/>
      <c r="C406" s="143"/>
      <c r="D406" s="163"/>
      <c r="E406" s="93" t="s">
        <v>17</v>
      </c>
      <c r="F406" s="93" t="s">
        <v>14</v>
      </c>
      <c r="G406" s="96" t="s">
        <v>20</v>
      </c>
      <c r="H406" s="96" t="s">
        <v>29</v>
      </c>
      <c r="I406" s="96" t="s">
        <v>26</v>
      </c>
      <c r="J406" s="93"/>
      <c r="K406" s="93"/>
      <c r="L406" s="93"/>
      <c r="M406" s="93"/>
      <c r="N406" s="93"/>
      <c r="O406" s="93"/>
      <c r="P406" s="93" t="s">
        <v>291</v>
      </c>
      <c r="Q406" s="93" t="s">
        <v>288</v>
      </c>
      <c r="R406" s="164"/>
      <c r="S406" s="93"/>
      <c r="T406" s="145"/>
      <c r="U406" s="145"/>
      <c r="V406" s="146"/>
      <c r="W406" s="147"/>
    </row>
    <row r="407" spans="1:23" ht="15.6" hidden="1">
      <c r="A407" s="162" t="s">
        <v>1262</v>
      </c>
      <c r="B407" s="143"/>
      <c r="C407" s="143"/>
      <c r="D407" s="163"/>
      <c r="E407" s="93" t="s">
        <v>18</v>
      </c>
      <c r="F407" s="93" t="s">
        <v>15</v>
      </c>
      <c r="G407" s="96" t="s">
        <v>20</v>
      </c>
      <c r="H407" s="96" t="s">
        <v>29</v>
      </c>
      <c r="I407" s="96" t="s">
        <v>25</v>
      </c>
      <c r="J407" s="93"/>
      <c r="K407" s="93"/>
      <c r="L407" s="93"/>
      <c r="M407" s="93"/>
      <c r="N407" s="93"/>
      <c r="O407" s="93"/>
      <c r="P407" s="93" t="s">
        <v>291</v>
      </c>
      <c r="Q407" s="93" t="s">
        <v>288</v>
      </c>
      <c r="R407" s="164"/>
      <c r="S407" s="93"/>
      <c r="T407" s="145"/>
      <c r="U407" s="145"/>
      <c r="V407" s="146"/>
      <c r="W407" s="147"/>
    </row>
    <row r="408" spans="1:23" ht="15.6" hidden="1">
      <c r="A408" s="162" t="s">
        <v>1263</v>
      </c>
      <c r="B408" s="143"/>
      <c r="C408" s="143"/>
      <c r="D408" s="163"/>
      <c r="E408" s="93" t="s">
        <v>18</v>
      </c>
      <c r="F408" s="93" t="s">
        <v>14</v>
      </c>
      <c r="G408" s="96" t="s">
        <v>23</v>
      </c>
      <c r="H408" s="96" t="s">
        <v>28</v>
      </c>
      <c r="I408" s="96" t="s">
        <v>24</v>
      </c>
      <c r="J408" s="93"/>
      <c r="K408" s="93"/>
      <c r="L408" s="93"/>
      <c r="M408" s="93"/>
      <c r="N408" s="93"/>
      <c r="O408" s="93"/>
      <c r="P408" s="93" t="s">
        <v>291</v>
      </c>
      <c r="Q408" s="93" t="s">
        <v>288</v>
      </c>
      <c r="R408" s="164"/>
      <c r="S408" s="93"/>
      <c r="T408" s="145"/>
      <c r="U408" s="145"/>
      <c r="V408" s="146"/>
      <c r="W408" s="147"/>
    </row>
    <row r="409" spans="1:23" ht="15.6" hidden="1">
      <c r="A409" s="162" t="s">
        <v>1264</v>
      </c>
      <c r="B409" s="143"/>
      <c r="C409" s="143"/>
      <c r="D409" s="163"/>
      <c r="E409" s="93" t="s">
        <v>18</v>
      </c>
      <c r="F409" s="93" t="s">
        <v>15</v>
      </c>
      <c r="G409" s="96" t="s">
        <v>23</v>
      </c>
      <c r="H409" s="96" t="s">
        <v>28</v>
      </c>
      <c r="I409" s="96" t="s">
        <v>24</v>
      </c>
      <c r="J409" s="93"/>
      <c r="K409" s="93"/>
      <c r="L409" s="93"/>
      <c r="M409" s="93"/>
      <c r="N409" s="93"/>
      <c r="O409" s="93"/>
      <c r="P409" s="93" t="s">
        <v>291</v>
      </c>
      <c r="Q409" s="93" t="s">
        <v>288</v>
      </c>
      <c r="R409" s="164"/>
      <c r="S409" s="93"/>
      <c r="T409" s="145"/>
      <c r="U409" s="145"/>
      <c r="V409" s="146"/>
      <c r="W409" s="147"/>
    </row>
    <row r="410" spans="1:23" ht="15.6" hidden="1">
      <c r="A410" s="162" t="s">
        <v>1265</v>
      </c>
      <c r="B410" s="143"/>
      <c r="C410" s="143"/>
      <c r="D410" s="163"/>
      <c r="E410" s="93" t="s">
        <v>17</v>
      </c>
      <c r="F410" s="93" t="s">
        <v>14</v>
      </c>
      <c r="G410" s="96" t="s">
        <v>19</v>
      </c>
      <c r="H410" s="96" t="s">
        <v>28</v>
      </c>
      <c r="I410" s="96" t="s">
        <v>24</v>
      </c>
      <c r="J410" s="93"/>
      <c r="K410" s="93"/>
      <c r="L410" s="93"/>
      <c r="M410" s="93"/>
      <c r="N410" s="93"/>
      <c r="O410" s="93"/>
      <c r="P410" s="93" t="s">
        <v>291</v>
      </c>
      <c r="Q410" s="93" t="s">
        <v>288</v>
      </c>
      <c r="R410" s="164"/>
      <c r="S410" s="93"/>
      <c r="T410" s="145"/>
      <c r="U410" s="145"/>
      <c r="V410" s="146"/>
      <c r="W410" s="147"/>
    </row>
    <row r="411" spans="1:23" ht="15.6" hidden="1">
      <c r="A411" s="162" t="s">
        <v>1266</v>
      </c>
      <c r="B411" s="143"/>
      <c r="C411" s="143"/>
      <c r="D411" s="163"/>
      <c r="E411" s="93" t="s">
        <v>18</v>
      </c>
      <c r="F411" s="93" t="s">
        <v>14</v>
      </c>
      <c r="G411" s="96" t="s">
        <v>23</v>
      </c>
      <c r="H411" s="96" t="s">
        <v>28</v>
      </c>
      <c r="I411" s="96" t="s">
        <v>25</v>
      </c>
      <c r="J411" s="93"/>
      <c r="K411" s="93"/>
      <c r="L411" s="93"/>
      <c r="M411" s="93"/>
      <c r="N411" s="93"/>
      <c r="O411" s="93"/>
      <c r="P411" s="93" t="s">
        <v>291</v>
      </c>
      <c r="Q411" s="93" t="s">
        <v>288</v>
      </c>
      <c r="R411" s="164"/>
      <c r="S411" s="93"/>
      <c r="T411" s="145"/>
      <c r="U411" s="145"/>
      <c r="V411" s="146"/>
      <c r="W411" s="147"/>
    </row>
    <row r="412" spans="1:23" ht="15.6" hidden="1">
      <c r="A412" s="162" t="s">
        <v>1267</v>
      </c>
      <c r="B412" s="143"/>
      <c r="C412" s="143"/>
      <c r="D412" s="163"/>
      <c r="E412" s="93" t="s">
        <v>18</v>
      </c>
      <c r="F412" s="93" t="s">
        <v>15</v>
      </c>
      <c r="G412" s="96" t="s">
        <v>23</v>
      </c>
      <c r="H412" s="96" t="s">
        <v>28</v>
      </c>
      <c r="I412" s="96" t="s">
        <v>24</v>
      </c>
      <c r="J412" s="93"/>
      <c r="K412" s="93"/>
      <c r="L412" s="93"/>
      <c r="M412" s="93"/>
      <c r="N412" s="93"/>
      <c r="O412" s="93"/>
      <c r="P412" s="93" t="s">
        <v>291</v>
      </c>
      <c r="Q412" s="93" t="s">
        <v>288</v>
      </c>
      <c r="R412" s="164"/>
      <c r="S412" s="93"/>
      <c r="T412" s="145"/>
      <c r="U412" s="145"/>
      <c r="V412" s="146"/>
      <c r="W412" s="147"/>
    </row>
    <row r="413" spans="1:23" ht="15.6" hidden="1">
      <c r="A413" s="162" t="s">
        <v>1268</v>
      </c>
      <c r="B413" s="143"/>
      <c r="C413" s="143"/>
      <c r="D413" s="163"/>
      <c r="E413" s="93" t="s">
        <v>17</v>
      </c>
      <c r="F413" s="93" t="s">
        <v>14</v>
      </c>
      <c r="G413" s="96" t="s">
        <v>20</v>
      </c>
      <c r="H413" s="96" t="s">
        <v>29</v>
      </c>
      <c r="I413" s="96" t="s">
        <v>25</v>
      </c>
      <c r="J413" s="93"/>
      <c r="K413" s="93"/>
      <c r="L413" s="93"/>
      <c r="M413" s="93"/>
      <c r="N413" s="93"/>
      <c r="O413" s="93"/>
      <c r="P413" s="93" t="s">
        <v>291</v>
      </c>
      <c r="Q413" s="93" t="s">
        <v>288</v>
      </c>
      <c r="R413" s="164"/>
      <c r="S413" s="93"/>
      <c r="T413" s="145"/>
      <c r="U413" s="145"/>
      <c r="V413" s="146"/>
      <c r="W413" s="147"/>
    </row>
    <row r="414" spans="1:23" ht="15.6" hidden="1">
      <c r="A414" s="162" t="s">
        <v>1269</v>
      </c>
      <c r="B414" s="143"/>
      <c r="C414" s="143"/>
      <c r="D414" s="163"/>
      <c r="E414" s="93" t="s">
        <v>17</v>
      </c>
      <c r="F414" s="93" t="s">
        <v>14</v>
      </c>
      <c r="G414" s="96" t="s">
        <v>23</v>
      </c>
      <c r="H414" s="96" t="s">
        <v>28</v>
      </c>
      <c r="I414" s="96" t="s">
        <v>25</v>
      </c>
      <c r="J414" s="93"/>
      <c r="K414" s="93"/>
      <c r="L414" s="93"/>
      <c r="M414" s="93"/>
      <c r="N414" s="93"/>
      <c r="O414" s="93"/>
      <c r="P414" s="93" t="s">
        <v>291</v>
      </c>
      <c r="Q414" s="93" t="s">
        <v>288</v>
      </c>
      <c r="R414" s="164"/>
      <c r="S414" s="93"/>
      <c r="T414" s="145"/>
      <c r="U414" s="145"/>
      <c r="V414" s="146"/>
      <c r="W414" s="147"/>
    </row>
    <row r="415" spans="1:23" ht="15.6" hidden="1">
      <c r="A415" s="162" t="s">
        <v>1270</v>
      </c>
      <c r="B415" s="143"/>
      <c r="C415" s="143"/>
      <c r="D415" s="163"/>
      <c r="E415" s="93" t="s">
        <v>17</v>
      </c>
      <c r="F415" s="93" t="s">
        <v>15</v>
      </c>
      <c r="G415" s="96" t="s">
        <v>23</v>
      </c>
      <c r="H415" s="96" t="s">
        <v>28</v>
      </c>
      <c r="I415" s="96" t="s">
        <v>26</v>
      </c>
      <c r="J415" s="93"/>
      <c r="K415" s="93"/>
      <c r="L415" s="93"/>
      <c r="M415" s="93"/>
      <c r="N415" s="93"/>
      <c r="O415" s="93"/>
      <c r="P415" s="93" t="s">
        <v>291</v>
      </c>
      <c r="Q415" s="93" t="s">
        <v>288</v>
      </c>
      <c r="R415" s="164"/>
      <c r="S415" s="93"/>
      <c r="T415" s="145"/>
      <c r="U415" s="145"/>
      <c r="V415" s="146"/>
      <c r="W415" s="147"/>
    </row>
    <row r="416" spans="1:23" ht="15.6" hidden="1">
      <c r="A416" s="162" t="s">
        <v>1271</v>
      </c>
      <c r="B416" s="143"/>
      <c r="C416" s="143"/>
      <c r="D416" s="163"/>
      <c r="E416" s="93" t="s">
        <v>17</v>
      </c>
      <c r="F416" s="93" t="s">
        <v>14</v>
      </c>
      <c r="G416" s="96" t="s">
        <v>23</v>
      </c>
      <c r="H416" s="96" t="s">
        <v>28</v>
      </c>
      <c r="I416" s="96" t="s">
        <v>24</v>
      </c>
      <c r="J416" s="93"/>
      <c r="K416" s="93"/>
      <c r="L416" s="93"/>
      <c r="M416" s="93"/>
      <c r="N416" s="93"/>
      <c r="O416" s="93"/>
      <c r="P416" s="93" t="s">
        <v>291</v>
      </c>
      <c r="Q416" s="93" t="s">
        <v>288</v>
      </c>
      <c r="R416" s="164"/>
      <c r="S416" s="93"/>
      <c r="T416" s="145"/>
      <c r="U416" s="145"/>
      <c r="V416" s="146"/>
      <c r="W416" s="147"/>
    </row>
    <row r="417" spans="1:23" ht="15.6" hidden="1">
      <c r="A417" s="162" t="s">
        <v>1272</v>
      </c>
      <c r="B417" s="143"/>
      <c r="C417" s="143"/>
      <c r="D417" s="163"/>
      <c r="E417" s="93" t="s">
        <v>17</v>
      </c>
      <c r="F417" s="93" t="s">
        <v>15</v>
      </c>
      <c r="G417" s="96" t="s">
        <v>23</v>
      </c>
      <c r="H417" s="96" t="s">
        <v>28</v>
      </c>
      <c r="I417" s="96" t="s">
        <v>24</v>
      </c>
      <c r="J417" s="93"/>
      <c r="K417" s="93"/>
      <c r="L417" s="93"/>
      <c r="M417" s="93"/>
      <c r="N417" s="93"/>
      <c r="O417" s="93"/>
      <c r="P417" s="93" t="s">
        <v>291</v>
      </c>
      <c r="Q417" s="93" t="s">
        <v>288</v>
      </c>
      <c r="R417" s="164"/>
      <c r="S417" s="93"/>
      <c r="T417" s="145"/>
      <c r="U417" s="145"/>
      <c r="V417" s="146"/>
      <c r="W417" s="147"/>
    </row>
    <row r="418" spans="1:23" ht="15.6" hidden="1">
      <c r="A418" s="162" t="s">
        <v>1273</v>
      </c>
      <c r="B418" s="143"/>
      <c r="C418" s="143"/>
      <c r="D418" s="163"/>
      <c r="E418" s="93" t="s">
        <v>17</v>
      </c>
      <c r="F418" s="93" t="s">
        <v>14</v>
      </c>
      <c r="G418" s="96" t="s">
        <v>23</v>
      </c>
      <c r="H418" s="96" t="s">
        <v>28</v>
      </c>
      <c r="I418" s="96" t="s">
        <v>24</v>
      </c>
      <c r="J418" s="93"/>
      <c r="K418" s="93"/>
      <c r="L418" s="93"/>
      <c r="M418" s="93"/>
      <c r="N418" s="93"/>
      <c r="O418" s="93"/>
      <c r="P418" s="93" t="s">
        <v>291</v>
      </c>
      <c r="Q418" s="93" t="s">
        <v>288</v>
      </c>
      <c r="R418" s="164"/>
      <c r="S418" s="93"/>
      <c r="T418" s="145"/>
      <c r="U418" s="145"/>
      <c r="V418" s="146"/>
      <c r="W418" s="147"/>
    </row>
    <row r="419" spans="1:23" ht="15.6" hidden="1">
      <c r="A419" s="162" t="s">
        <v>1274</v>
      </c>
      <c r="B419" s="143"/>
      <c r="C419" s="143"/>
      <c r="D419" s="163"/>
      <c r="E419" s="93" t="s">
        <v>17</v>
      </c>
      <c r="F419" s="93" t="s">
        <v>15</v>
      </c>
      <c r="G419" s="96" t="s">
        <v>23</v>
      </c>
      <c r="H419" s="96" t="s">
        <v>28</v>
      </c>
      <c r="I419" s="96" t="s">
        <v>24</v>
      </c>
      <c r="J419" s="93"/>
      <c r="K419" s="93"/>
      <c r="L419" s="93"/>
      <c r="M419" s="93"/>
      <c r="N419" s="93"/>
      <c r="O419" s="93"/>
      <c r="P419" s="93" t="s">
        <v>291</v>
      </c>
      <c r="Q419" s="93" t="s">
        <v>288</v>
      </c>
      <c r="R419" s="164"/>
      <c r="S419" s="93"/>
      <c r="T419" s="145"/>
      <c r="U419" s="145"/>
      <c r="V419" s="146"/>
      <c r="W419" s="147"/>
    </row>
    <row r="420" spans="1:23" ht="15.6" hidden="1">
      <c r="A420" s="162" t="s">
        <v>1275</v>
      </c>
      <c r="B420" s="143"/>
      <c r="C420" s="143"/>
      <c r="D420" s="163"/>
      <c r="E420" s="93" t="s">
        <v>17</v>
      </c>
      <c r="F420" s="93" t="s">
        <v>14</v>
      </c>
      <c r="G420" s="96" t="s">
        <v>19</v>
      </c>
      <c r="H420" s="96" t="s">
        <v>28</v>
      </c>
      <c r="I420" s="96" t="s">
        <v>51</v>
      </c>
      <c r="J420" s="93"/>
      <c r="K420" s="93"/>
      <c r="L420" s="93"/>
      <c r="M420" s="93"/>
      <c r="N420" s="93"/>
      <c r="O420" s="93"/>
      <c r="P420" s="93" t="s">
        <v>291</v>
      </c>
      <c r="Q420" s="93" t="s">
        <v>288</v>
      </c>
      <c r="R420" s="164"/>
      <c r="S420" s="93"/>
      <c r="T420" s="145"/>
      <c r="U420" s="145"/>
      <c r="V420" s="146"/>
      <c r="W420" s="147"/>
    </row>
    <row r="421" spans="1:23" ht="15.6" hidden="1">
      <c r="A421" s="162" t="s">
        <v>1276</v>
      </c>
      <c r="B421" s="143"/>
      <c r="C421" s="143"/>
      <c r="D421" s="163"/>
      <c r="E421" s="93" t="s">
        <v>17</v>
      </c>
      <c r="F421" s="93" t="s">
        <v>15</v>
      </c>
      <c r="G421" s="96" t="s">
        <v>19</v>
      </c>
      <c r="H421" s="96" t="s">
        <v>28</v>
      </c>
      <c r="I421" s="96" t="s">
        <v>52</v>
      </c>
      <c r="J421" s="93"/>
      <c r="K421" s="93"/>
      <c r="L421" s="93"/>
      <c r="M421" s="93"/>
      <c r="N421" s="93"/>
      <c r="O421" s="93"/>
      <c r="P421" s="93" t="s">
        <v>291</v>
      </c>
      <c r="Q421" s="93" t="s">
        <v>288</v>
      </c>
      <c r="R421" s="164"/>
      <c r="S421" s="93"/>
      <c r="T421" s="145"/>
      <c r="U421" s="145"/>
      <c r="V421" s="146"/>
      <c r="W421" s="147"/>
    </row>
    <row r="422" spans="1:23" ht="15.6" hidden="1">
      <c r="A422" s="162" t="s">
        <v>1277</v>
      </c>
      <c r="B422" s="143"/>
      <c r="C422" s="143"/>
      <c r="D422" s="163"/>
      <c r="E422" s="93" t="s">
        <v>17</v>
      </c>
      <c r="F422" s="93" t="s">
        <v>15</v>
      </c>
      <c r="G422" s="96" t="s">
        <v>20</v>
      </c>
      <c r="H422" s="96" t="s">
        <v>29</v>
      </c>
      <c r="I422" s="96" t="s">
        <v>24</v>
      </c>
      <c r="J422" s="93"/>
      <c r="K422" s="93"/>
      <c r="L422" s="93"/>
      <c r="M422" s="93"/>
      <c r="N422" s="93"/>
      <c r="O422" s="93"/>
      <c r="P422" s="93" t="s">
        <v>291</v>
      </c>
      <c r="Q422" s="93" t="s">
        <v>288</v>
      </c>
      <c r="R422" s="164"/>
      <c r="S422" s="93"/>
      <c r="T422" s="145"/>
      <c r="U422" s="145"/>
      <c r="V422" s="146"/>
      <c r="W422" s="147"/>
    </row>
    <row r="424" spans="1:23" ht="21">
      <c r="B424" s="49" t="s">
        <v>670</v>
      </c>
    </row>
    <row r="426" spans="1:23">
      <c r="G426" s="17" t="s">
        <v>270</v>
      </c>
      <c r="H426" s="17"/>
      <c r="I426" s="16"/>
    </row>
    <row r="427" spans="1:23">
      <c r="G427" s="8" t="s">
        <v>264</v>
      </c>
      <c r="H427" s="604">
        <f>COUNTIFS(H$14:H$422,"malowany",J$14:J$422,1)</f>
        <v>5</v>
      </c>
      <c r="I427" s="56" t="s">
        <v>268</v>
      </c>
      <c r="K427" s="27" t="s">
        <v>272</v>
      </c>
      <c r="L427" s="25"/>
      <c r="M427" s="37">
        <f>COUNTIF(M14:M422,"tak")</f>
        <v>0</v>
      </c>
      <c r="N427" s="28" t="s">
        <v>273</v>
      </c>
    </row>
    <row r="428" spans="1:23">
      <c r="G428" s="8" t="s">
        <v>265</v>
      </c>
      <c r="H428" s="604">
        <f>COUNTIFS(H$14:H$422,"malowany",J$14:J$422,2)</f>
        <v>12</v>
      </c>
      <c r="I428" s="56" t="s">
        <v>268</v>
      </c>
      <c r="N428" s="17"/>
    </row>
    <row r="429" spans="1:23">
      <c r="G429" s="8" t="s">
        <v>266</v>
      </c>
      <c r="H429" s="604">
        <f>COUNTIFS(H$14:H$422,"malowany",J$14:J$422,3)</f>
        <v>82</v>
      </c>
      <c r="I429" s="56" t="s">
        <v>268</v>
      </c>
      <c r="K429" s="29" t="s">
        <v>269</v>
      </c>
      <c r="L429" s="30"/>
      <c r="M429" s="35">
        <f>COUNTIF(O$14:O$422,"malowany")</f>
        <v>8</v>
      </c>
      <c r="N429" s="31" t="s">
        <v>274</v>
      </c>
    </row>
    <row r="430" spans="1:23">
      <c r="G430" s="8" t="s">
        <v>267</v>
      </c>
      <c r="H430" s="604">
        <f>COUNTIFS(H$14:H$422,"malowany",J$14:J$422,4)</f>
        <v>207</v>
      </c>
      <c r="I430" s="56" t="s">
        <v>268</v>
      </c>
      <c r="K430" s="44"/>
      <c r="L430" s="42"/>
      <c r="M430" s="43">
        <f>COUNTIF(O$14:O$422,"NALEPKA")</f>
        <v>0</v>
      </c>
      <c r="N430" s="45" t="s">
        <v>1145</v>
      </c>
    </row>
    <row r="431" spans="1:23">
      <c r="G431" s="61" t="s">
        <v>271</v>
      </c>
      <c r="H431" s="62">
        <f>SUM(H427:H430)</f>
        <v>306</v>
      </c>
      <c r="I431" s="63" t="s">
        <v>268</v>
      </c>
      <c r="K431" s="44"/>
      <c r="L431" s="42"/>
      <c r="M431" s="43">
        <f>COUNTIF(O$14:O$422,"tabliczka")</f>
        <v>2</v>
      </c>
      <c r="N431" s="45" t="s">
        <v>280</v>
      </c>
    </row>
    <row r="432" spans="1:23">
      <c r="I432" s="18"/>
      <c r="K432" s="44"/>
      <c r="L432" s="42"/>
      <c r="M432" s="43">
        <f>COUNTIF(O$14:O$422,"drogowskaz")</f>
        <v>2</v>
      </c>
      <c r="N432" s="45" t="s">
        <v>480</v>
      </c>
    </row>
    <row r="433" spans="7:15">
      <c r="G433" s="723" t="s">
        <v>483</v>
      </c>
      <c r="H433" s="723"/>
      <c r="I433" s="723"/>
      <c r="K433" s="32"/>
      <c r="L433" s="33"/>
      <c r="M433" s="36">
        <f>COUNTIF(O$14:O$422,"plansza")</f>
        <v>0</v>
      </c>
      <c r="N433" s="34" t="s">
        <v>481</v>
      </c>
    </row>
    <row r="434" spans="7:15">
      <c r="G434" s="8" t="s">
        <v>264</v>
      </c>
      <c r="H434" s="11">
        <f>COUNTIFS(H$14:H$422,"tabliczka",J$14:J$422,1,I$14:I$422,"&lt;&gt;drogowskaz")</f>
        <v>0</v>
      </c>
      <c r="I434" s="56" t="s">
        <v>268</v>
      </c>
    </row>
    <row r="435" spans="7:15">
      <c r="G435" s="8" t="s">
        <v>265</v>
      </c>
      <c r="H435" s="11">
        <f>COUNTIFS(H$14:H$422,"tabliczka",J$14:J$422,2,I$14:I$422,"&lt;&gt;drogowskaz")</f>
        <v>2</v>
      </c>
      <c r="I435" s="56" t="s">
        <v>268</v>
      </c>
      <c r="K435" s="27" t="s">
        <v>281</v>
      </c>
      <c r="L435" s="25"/>
      <c r="M435" s="37">
        <f>COUNTIF(N14:N422,"usunąć")</f>
        <v>1</v>
      </c>
      <c r="N435" s="28" t="s">
        <v>300</v>
      </c>
    </row>
    <row r="436" spans="7:15">
      <c r="G436" s="8" t="s">
        <v>266</v>
      </c>
      <c r="H436" s="11">
        <f>COUNTIFS(H$14:H$422,"tabliczka",J$14:J$422,3,I$14:I$422,"&lt;&gt;drogowskaz")</f>
        <v>0</v>
      </c>
      <c r="I436" s="56" t="s">
        <v>268</v>
      </c>
    </row>
    <row r="437" spans="7:15">
      <c r="G437" s="8" t="s">
        <v>267</v>
      </c>
      <c r="H437" s="11">
        <f>COUNTIFS(H$14:H$422,"tabliczka",J$14:J$422,4,I$14:I$422,"&lt;&gt;drogowskaz")</f>
        <v>29</v>
      </c>
      <c r="I437" s="56" t="s">
        <v>268</v>
      </c>
      <c r="K437" s="38" t="s">
        <v>279</v>
      </c>
      <c r="L437" s="39"/>
      <c r="M437" s="39"/>
      <c r="N437" s="40">
        <v>63.1</v>
      </c>
    </row>
    <row r="438" spans="7:15">
      <c r="G438" s="22" t="s">
        <v>271</v>
      </c>
      <c r="H438" s="23">
        <f>SUM(H434:H437)</f>
        <v>31</v>
      </c>
      <c r="I438" s="24" t="s">
        <v>268</v>
      </c>
      <c r="K438" s="38" t="s">
        <v>278</v>
      </c>
      <c r="L438" s="39"/>
      <c r="M438" s="39"/>
      <c r="N438" s="41">
        <f>(H431+H438+H452+H459+H445)/N437</f>
        <v>5.8795562599049127</v>
      </c>
    </row>
    <row r="439" spans="7:15">
      <c r="I439" s="18"/>
    </row>
    <row r="440" spans="7:15">
      <c r="G440" s="12" t="s">
        <v>482</v>
      </c>
      <c r="I440" s="18"/>
    </row>
    <row r="441" spans="7:15">
      <c r="G441" s="8" t="s">
        <v>264</v>
      </c>
      <c r="H441" s="11">
        <f>COUNTIFS(H$14:H$422,"naklejka",J$14:J$422,1)</f>
        <v>0</v>
      </c>
      <c r="I441" s="56" t="s">
        <v>268</v>
      </c>
      <c r="K441" s="724" t="s">
        <v>296</v>
      </c>
      <c r="L441" s="725"/>
      <c r="M441" s="725"/>
      <c r="N441" s="725"/>
      <c r="O441" s="726"/>
    </row>
    <row r="442" spans="7:15">
      <c r="G442" s="8" t="s">
        <v>265</v>
      </c>
      <c r="H442" s="11">
        <f>COUNTIFS(H$14:H$422,"naklejka",J$14:J$422,2)</f>
        <v>0</v>
      </c>
      <c r="I442" s="56" t="s">
        <v>268</v>
      </c>
      <c r="K442" s="57" t="s">
        <v>259</v>
      </c>
      <c r="L442" s="54">
        <f>M442/M$445</f>
        <v>0.34718826405867975</v>
      </c>
      <c r="M442" s="411">
        <f>(COUNTIF(Q14:Q422,"ZABUDOWA")/409*N437)</f>
        <v>21.907579462102689</v>
      </c>
      <c r="N442" s="56" t="s">
        <v>299</v>
      </c>
      <c r="O442" s="56"/>
    </row>
    <row r="443" spans="7:15">
      <c r="G443" s="8" t="s">
        <v>266</v>
      </c>
      <c r="H443" s="11">
        <f>COUNTIFS(H$14:H$422,"naklejka",J$14:J$422,3)</f>
        <v>0</v>
      </c>
      <c r="I443" s="56" t="s">
        <v>268</v>
      </c>
      <c r="K443" s="57" t="s">
        <v>258</v>
      </c>
      <c r="L443" s="54">
        <f>M443/M$445</f>
        <v>0.1491442542787286</v>
      </c>
      <c r="M443" s="411">
        <f>(COUNTIF(Q14:Q422,"OTWARTY")/409*N437)</f>
        <v>9.4110024449877745</v>
      </c>
      <c r="N443" s="56" t="s">
        <v>297</v>
      </c>
      <c r="O443" s="56"/>
    </row>
    <row r="444" spans="7:15">
      <c r="G444" s="8" t="s">
        <v>267</v>
      </c>
      <c r="H444" s="11">
        <f>COUNTIFS(H$14:H$422,"naklejka",J$14:J$422,4)</f>
        <v>6</v>
      </c>
      <c r="I444" s="56" t="s">
        <v>268</v>
      </c>
      <c r="K444" s="57" t="s">
        <v>257</v>
      </c>
      <c r="L444" s="54">
        <f>M444/M$445</f>
        <v>0.50366748166259179</v>
      </c>
      <c r="M444" s="411">
        <f>(COUNTIF(Q14:Q422,"LAS")/409*N437)</f>
        <v>31.781418092909536</v>
      </c>
      <c r="N444" s="105" t="s">
        <v>298</v>
      </c>
      <c r="O444" s="106"/>
    </row>
    <row r="445" spans="7:15">
      <c r="G445" s="61" t="s">
        <v>271</v>
      </c>
      <c r="H445" s="62">
        <f>SUM(H441:H444)</f>
        <v>6</v>
      </c>
      <c r="I445" s="63" t="s">
        <v>268</v>
      </c>
      <c r="L445" s="26">
        <f>SUM(L442:L444)</f>
        <v>1</v>
      </c>
      <c r="M445" s="50">
        <f>SUM(M442:M444)</f>
        <v>63.099999999999994</v>
      </c>
      <c r="N445" s="51" t="s">
        <v>263</v>
      </c>
    </row>
    <row r="446" spans="7:15" ht="17.399999999999999">
      <c r="M446" s="55" t="str">
        <f>IF(M445=N$437,"","BŁĄD")</f>
        <v/>
      </c>
    </row>
    <row r="447" spans="7:15">
      <c r="G447" s="723" t="s">
        <v>484</v>
      </c>
      <c r="H447" s="723"/>
      <c r="I447" s="723"/>
      <c r="K447" s="724" t="s">
        <v>295</v>
      </c>
      <c r="L447" s="725"/>
      <c r="M447" s="725"/>
      <c r="N447" s="725"/>
      <c r="O447" s="726"/>
    </row>
    <row r="448" spans="7:15">
      <c r="G448" s="8" t="s">
        <v>264</v>
      </c>
      <c r="H448" s="11">
        <f>COUNTIFS(J$14:J$422,1,I$14:I$422,"drogowskaz")</f>
        <v>0</v>
      </c>
      <c r="I448" s="56" t="s">
        <v>268</v>
      </c>
      <c r="K448" s="57" t="s">
        <v>292</v>
      </c>
      <c r="L448" s="52">
        <f>M448/M$451</f>
        <v>0.66992665036674814</v>
      </c>
      <c r="M448" s="411">
        <f>(COUNTIF(P$14:P$422,"UTWARDZONA")/409*N$437)</f>
        <v>42.272371638141806</v>
      </c>
      <c r="N448" s="56" t="s">
        <v>301</v>
      </c>
      <c r="O448" s="11"/>
    </row>
    <row r="449" spans="7:15">
      <c r="G449" s="8" t="s">
        <v>265</v>
      </c>
      <c r="H449" s="11">
        <f>COUNTIFS(J$14:J$422,2,I$14:I$422,"drogowskaz")</f>
        <v>0</v>
      </c>
      <c r="I449" s="56" t="s">
        <v>268</v>
      </c>
      <c r="K449" s="57" t="s">
        <v>293</v>
      </c>
      <c r="L449" s="52">
        <f>M449/M$451</f>
        <v>0.33007334963325191</v>
      </c>
      <c r="M449" s="411">
        <f>(COUNTIF(P$14:P$422,"GRUNTOWA")/409*N$437)</f>
        <v>20.827628361858192</v>
      </c>
      <c r="N449" s="56" t="s">
        <v>302</v>
      </c>
      <c r="O449" s="11"/>
    </row>
    <row r="450" spans="7:15">
      <c r="G450" s="8" t="s">
        <v>266</v>
      </c>
      <c r="H450" s="11">
        <f>COUNTIFS(J$14:J$422,3,I$14:I$422,"drogowskaz")</f>
        <v>0</v>
      </c>
      <c r="I450" s="56" t="s">
        <v>268</v>
      </c>
      <c r="K450" s="57" t="s">
        <v>294</v>
      </c>
      <c r="L450" s="52">
        <f>M450/M$451</f>
        <v>0</v>
      </c>
      <c r="M450" s="411">
        <f>(COUNTIF(P$14:P$422,"PIASZCZYSTA")/409*N$437)</f>
        <v>0</v>
      </c>
      <c r="N450" s="56" t="s">
        <v>303</v>
      </c>
      <c r="O450" s="11"/>
    </row>
    <row r="451" spans="7:15">
      <c r="G451" s="8" t="s">
        <v>267</v>
      </c>
      <c r="H451" s="11">
        <f>COUNTIFS(J$14:J$422,4,I$14:I$422,"drogowskaz")</f>
        <v>28</v>
      </c>
      <c r="I451" s="56" t="s">
        <v>268</v>
      </c>
      <c r="L451" s="26">
        <f>SUM(L448:L450)</f>
        <v>1</v>
      </c>
      <c r="M451" s="50">
        <f>SUM(M448:M450)</f>
        <v>63.099999999999994</v>
      </c>
      <c r="N451" s="51" t="s">
        <v>263</v>
      </c>
    </row>
    <row r="452" spans="7:15" ht="17.399999999999999">
      <c r="G452" s="22" t="s">
        <v>271</v>
      </c>
      <c r="H452" s="23">
        <f>SUM(H448:H451)</f>
        <v>28</v>
      </c>
      <c r="I452" s="24" t="s">
        <v>268</v>
      </c>
      <c r="M452" s="55" t="str">
        <f>IF(M451=N$437,"","BŁĄD")</f>
        <v/>
      </c>
    </row>
    <row r="454" spans="7:15">
      <c r="G454" s="12" t="s">
        <v>485</v>
      </c>
      <c r="I454" s="18"/>
    </row>
    <row r="455" spans="7:15">
      <c r="G455" s="8" t="s">
        <v>264</v>
      </c>
      <c r="H455" s="11">
        <f>COUNTIFS(H$14:H$422,"plansza",J$14:J$422,1)</f>
        <v>0</v>
      </c>
      <c r="I455" s="56" t="s">
        <v>268</v>
      </c>
    </row>
    <row r="456" spans="7:15">
      <c r="G456" s="8" t="s">
        <v>265</v>
      </c>
      <c r="H456" s="11">
        <f>COUNTIFS(H$14:H$422,"plansza",J$14:J$422,2)</f>
        <v>0</v>
      </c>
      <c r="I456" s="56" t="s">
        <v>268</v>
      </c>
    </row>
    <row r="457" spans="7:15">
      <c r="G457" s="8" t="s">
        <v>266</v>
      </c>
      <c r="H457" s="11">
        <f>COUNTIFS(H$14:H$422,"plansza",J$14:J$422,3)</f>
        <v>0</v>
      </c>
      <c r="I457" s="56" t="s">
        <v>268</v>
      </c>
    </row>
    <row r="458" spans="7:15">
      <c r="G458" s="8" t="s">
        <v>267</v>
      </c>
      <c r="H458" s="11">
        <f>COUNTIFS(H$14:H$422,"plansza",J$14:J$422,4)</f>
        <v>0</v>
      </c>
      <c r="I458" s="56" t="s">
        <v>268</v>
      </c>
    </row>
    <row r="459" spans="7:15">
      <c r="G459" s="61" t="s">
        <v>271</v>
      </c>
      <c r="H459" s="62">
        <f>SUM(H455:H458)</f>
        <v>0</v>
      </c>
      <c r="I459" s="63" t="s">
        <v>268</v>
      </c>
    </row>
  </sheetData>
  <autoFilter ref="A13:AX422">
    <filterColumn colId="9">
      <filters>
        <filter val="1"/>
        <filter val="2"/>
        <filter val="3"/>
      </filters>
    </filterColumn>
  </autoFilter>
  <mergeCells count="4">
    <mergeCell ref="G433:I433"/>
    <mergeCell ref="K441:O441"/>
    <mergeCell ref="G447:I447"/>
    <mergeCell ref="K447:O447"/>
  </mergeCells>
  <phoneticPr fontId="39" type="noConversion"/>
  <conditionalFormatting sqref="Q14:Q422">
    <cfRule type="containsText" dxfId="790" priority="17" operator="containsText" text="zabudowa">
      <formula>NOT(ISERROR(SEARCH("zabudowa",Q14)))</formula>
    </cfRule>
  </conditionalFormatting>
  <conditionalFormatting sqref="P14:P422">
    <cfRule type="containsText" dxfId="789" priority="11" operator="containsText" text="UTWARDZONA">
      <formula>NOT(ISERROR(SEARCH("UTWARDZONA",P14)))</formula>
    </cfRule>
    <cfRule type="containsText" dxfId="788" priority="12" operator="containsText" text="PIASZCZYSTA">
      <formula>NOT(ISERROR(SEARCH("PIASZCZYSTA",P14)))</formula>
    </cfRule>
    <cfRule type="containsText" dxfId="787" priority="13" operator="containsText" text="UTWARDZONA">
      <formula>NOT(ISERROR(SEARCH("UTWARDZONA",P14)))</formula>
    </cfRule>
    <cfRule type="containsText" dxfId="786" priority="14" operator="containsText" text="GRUNTOWA">
      <formula>NOT(ISERROR(SEARCH("GRUNTOWA",P14)))</formula>
    </cfRule>
    <cfRule type="containsText" dxfId="785" priority="15" operator="containsText" text="UTWARDZONA">
      <formula>NOT(ISERROR(SEARCH("UTWARDZONA",P14)))</formula>
    </cfRule>
    <cfRule type="expression" dxfId="784" priority="16">
      <formula>"UTWARDZONA"</formula>
    </cfRule>
  </conditionalFormatting>
  <conditionalFormatting sqref="Q14:Q422">
    <cfRule type="containsText" dxfId="783" priority="8" operator="containsText" text="LAS">
      <formula>NOT(ISERROR(SEARCH("LAS",Q14)))</formula>
    </cfRule>
    <cfRule type="containsText" dxfId="782" priority="9" operator="containsText" text="OTWARTY">
      <formula>NOT(ISERROR(SEARCH("OTWARTY",Q14)))</formula>
    </cfRule>
    <cfRule type="containsText" dxfId="781" priority="10" operator="containsText" text="ZABUDOWA">
      <formula>NOT(ISERROR(SEARCH("ZABUDOWA",Q14)))</formula>
    </cfRule>
  </conditionalFormatting>
  <conditionalFormatting sqref="Q14:Q422">
    <cfRule type="containsText" dxfId="780" priority="6" operator="containsText" text="LAS">
      <formula>NOT(ISERROR(SEARCH("LAS",Q14)))</formula>
    </cfRule>
    <cfRule type="containsText" dxfId="779" priority="7" operator="containsText" text="OTWARTY">
      <formula>NOT(ISERROR(SEARCH("OTWARTY",Q14)))</formula>
    </cfRule>
  </conditionalFormatting>
  <conditionalFormatting sqref="Q14:Q422">
    <cfRule type="containsText" dxfId="778" priority="5" operator="containsText" text="ZABUDOWA">
      <formula>NOT(ISERROR(SEARCH("ZABUDOWA",Q14)))</formula>
    </cfRule>
  </conditionalFormatting>
  <conditionalFormatting sqref="P14:P422">
    <cfRule type="containsText" dxfId="777" priority="4" operator="containsText" text="PIASZCZYSTA">
      <formula>NOT(ISERROR(SEARCH("PIASZCZYSTA",P14)))</formula>
    </cfRule>
  </conditionalFormatting>
  <conditionalFormatting sqref="P14:P422">
    <cfRule type="containsText" dxfId="776" priority="3" operator="containsText" text="PIASZCZYSTA">
      <formula>NOT(ISERROR(SEARCH("PIASZCZYSTA",P14)))</formula>
    </cfRule>
  </conditionalFormatting>
  <conditionalFormatting sqref="P14:P422">
    <cfRule type="containsText" dxfId="775" priority="2" operator="containsText" text="GRUNTOWA">
      <formula>NOT(ISERROR(SEARCH("GRUNTOWA",P14)))</formula>
    </cfRule>
  </conditionalFormatting>
  <conditionalFormatting sqref="Q14:Q422">
    <cfRule type="containsText" dxfId="774" priority="1" operator="containsText" text="ZABUDOWA">
      <formula>NOT(ISERROR(SEARCH("ZABUDOWA",Q14)))</formula>
    </cfRule>
  </conditionalFormatting>
  <dataValidations count="14">
    <dataValidation type="list" allowBlank="1" sqref="U380:U422 U14:U210">
      <formula1>$U$1:$U$5</formula1>
    </dataValidation>
    <dataValidation type="list" allowBlank="1" sqref="O160:O422 O14:O158">
      <formula1>$O$1:$O$5</formula1>
    </dataValidation>
    <dataValidation type="list" allowBlank="1" sqref="H159:H422 H14:H157">
      <formula1>$H$1:$H$4</formula1>
    </dataValidation>
    <dataValidation type="list" allowBlank="1" sqref="J159:J422 J14:J157">
      <formula1>$J$1:$J$4</formula1>
    </dataValidation>
    <dataValidation type="list" allowBlank="1" sqref="Q14:Q422">
      <formula1>$Q$1:$Q$3</formula1>
    </dataValidation>
    <dataValidation type="list" allowBlank="1" sqref="P14:P422">
      <formula1>$P$1:$P$3</formula1>
    </dataValidation>
    <dataValidation type="list" allowBlank="1" sqref="K14:K422">
      <formula1>$K$1:$K$7</formula1>
    </dataValidation>
    <dataValidation type="list" allowBlank="1" sqref="L14:L422">
      <formula1>$L$1:$L$7</formula1>
    </dataValidation>
    <dataValidation type="list" allowBlank="1" sqref="M14:M422">
      <formula1>$M$1</formula1>
    </dataValidation>
    <dataValidation type="list" allowBlank="1" sqref="N14:N422">
      <formula1>$N$1:$N$2</formula1>
    </dataValidation>
    <dataValidation type="list" allowBlank="1" sqref="E14:E422">
      <formula1>$E$1:$E$2</formula1>
    </dataValidation>
    <dataValidation type="list" allowBlank="1" sqref="F14:F422">
      <formula1>$F$1:$F$3</formula1>
    </dataValidation>
    <dataValidation type="list" allowBlank="1" sqref="G14:G422">
      <formula1>$G$1:$G$8</formula1>
    </dataValidation>
    <dataValidation type="list" allowBlank="1" sqref="I14:I422">
      <formula1>$I$1:$I$12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X257"/>
  <sheetViews>
    <sheetView topLeftCell="A13" zoomScale="80" zoomScaleNormal="80" workbookViewId="0">
      <pane xSplit="1" ySplit="1" topLeftCell="B137" activePane="bottomRight" state="frozen"/>
      <selection activeCell="A13" sqref="A13"/>
      <selection pane="topRight" activeCell="B13" sqref="B13"/>
      <selection pane="bottomLeft" activeCell="A14" sqref="A14"/>
      <selection pane="bottomRight" activeCell="I155" sqref="I155"/>
    </sheetView>
  </sheetViews>
  <sheetFormatPr defaultColWidth="0" defaultRowHeight="13.8"/>
  <cols>
    <col min="1" max="1" width="4" style="129" customWidth="1"/>
    <col min="2" max="2" width="7.19921875" customWidth="1"/>
    <col min="3" max="3" width="7.59765625" customWidth="1"/>
    <col min="4" max="4" width="23.69921875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1" width="10.3984375" customWidth="1"/>
    <col min="12" max="12" width="9.5976562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09765625" customWidth="1"/>
    <col min="24" max="24" width="5.3984375" hidden="1" customWidth="1"/>
    <col min="25" max="25" width="14.59765625" hidden="1" customWidth="1"/>
    <col min="26" max="26" width="9.59765625" hidden="1" customWidth="1"/>
    <col min="27" max="27" width="12.5" hidden="1" customWidth="1"/>
    <col min="28" max="28" width="2" hidden="1" customWidth="1"/>
    <col min="29" max="29" width="10.59765625" hidden="1" customWidth="1"/>
    <col min="30" max="30" width="3.69921875" hidden="1" customWidth="1"/>
    <col min="31" max="31" width="11.8984375" hidden="1" customWidth="1"/>
    <col min="32" max="32" width="11.3984375" hidden="1" customWidth="1"/>
    <col min="33" max="33" width="8.8984375" hidden="1" customWidth="1"/>
    <col min="34" max="34" width="11.5" hidden="1" customWidth="1"/>
    <col min="35" max="35" width="9.5" hidden="1" customWidth="1"/>
    <col min="36" max="48" width="9" hidden="1" customWidth="1"/>
    <col min="49" max="50" width="0" hidden="1" customWidth="1"/>
    <col min="51" max="16384" width="9" hidden="1"/>
  </cols>
  <sheetData>
    <row r="1" spans="1:23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3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3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3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48</v>
      </c>
      <c r="P4" s="20"/>
      <c r="U4" s="21" t="s">
        <v>51</v>
      </c>
    </row>
    <row r="5" spans="1:23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3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3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3" hidden="1">
      <c r="G8" s="12" t="s">
        <v>262</v>
      </c>
      <c r="I8" s="12" t="s">
        <v>53</v>
      </c>
    </row>
    <row r="9" spans="1:23" hidden="1">
      <c r="I9" s="12" t="s">
        <v>54</v>
      </c>
    </row>
    <row r="10" spans="1:23" hidden="1">
      <c r="I10" s="12" t="s">
        <v>261</v>
      </c>
    </row>
    <row r="11" spans="1:23" hidden="1">
      <c r="I11" s="12" t="s">
        <v>275</v>
      </c>
    </row>
    <row r="12" spans="1:23" hidden="1">
      <c r="I12" s="12" t="s">
        <v>277</v>
      </c>
    </row>
    <row r="13" spans="1:23" ht="29.25" customHeight="1">
      <c r="A13" s="130" t="s">
        <v>8</v>
      </c>
      <c r="B13" s="126" t="s">
        <v>9</v>
      </c>
      <c r="C13" s="6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</row>
    <row r="14" spans="1:23" s="226" customFormat="1" ht="16.2" thickBot="1">
      <c r="A14" s="216"/>
      <c r="B14" s="217"/>
      <c r="C14" s="218"/>
      <c r="D14" s="219" t="s">
        <v>674</v>
      </c>
      <c r="E14" s="220"/>
      <c r="F14" s="220"/>
      <c r="G14" s="221"/>
      <c r="H14" s="221"/>
      <c r="I14" s="221"/>
      <c r="J14" s="220"/>
      <c r="K14" s="220"/>
      <c r="L14" s="220"/>
      <c r="M14" s="220"/>
      <c r="N14" s="220"/>
      <c r="O14" s="220"/>
      <c r="P14" s="220"/>
      <c r="Q14" s="220"/>
      <c r="R14" s="222"/>
      <c r="S14" s="220"/>
      <c r="T14" s="223"/>
      <c r="U14" s="223"/>
      <c r="V14" s="224"/>
      <c r="W14" s="225"/>
    </row>
    <row r="15" spans="1:23" s="119" customFormat="1" ht="15.6">
      <c r="A15" s="209">
        <v>1</v>
      </c>
      <c r="B15" s="161"/>
      <c r="C15" s="210"/>
      <c r="D15" s="214" t="s">
        <v>673</v>
      </c>
      <c r="E15" s="125" t="s">
        <v>18</v>
      </c>
      <c r="F15" s="125" t="s">
        <v>15</v>
      </c>
      <c r="G15" s="152" t="s">
        <v>19</v>
      </c>
      <c r="H15" s="152" t="s">
        <v>28</v>
      </c>
      <c r="I15" s="152" t="s">
        <v>24</v>
      </c>
      <c r="J15" s="125">
        <v>3</v>
      </c>
      <c r="K15" s="125"/>
      <c r="L15" s="125"/>
      <c r="M15" s="125"/>
      <c r="N15" s="125"/>
      <c r="O15" s="125"/>
      <c r="P15" s="215" t="s">
        <v>291</v>
      </c>
      <c r="Q15" s="125" t="s">
        <v>290</v>
      </c>
      <c r="R15" s="211" t="s">
        <v>675</v>
      </c>
      <c r="S15" s="125"/>
      <c r="T15" s="212"/>
      <c r="U15" s="212"/>
      <c r="V15" s="228"/>
      <c r="W15" s="213"/>
    </row>
    <row r="16" spans="1:23" s="119" customFormat="1" ht="15.6">
      <c r="A16" s="131">
        <v>2</v>
      </c>
      <c r="B16" s="128"/>
      <c r="C16" s="111"/>
      <c r="D16" s="112"/>
      <c r="E16" s="113" t="s">
        <v>18</v>
      </c>
      <c r="F16" s="113" t="s">
        <v>14</v>
      </c>
      <c r="G16" s="114" t="s">
        <v>19</v>
      </c>
      <c r="H16" s="114" t="s">
        <v>28</v>
      </c>
      <c r="I16" s="152" t="s">
        <v>24</v>
      </c>
      <c r="J16" s="113">
        <v>3</v>
      </c>
      <c r="K16" s="113"/>
      <c r="L16" s="113"/>
      <c r="M16" s="113"/>
      <c r="N16" s="113"/>
      <c r="O16" s="113"/>
      <c r="P16" s="160" t="s">
        <v>291</v>
      </c>
      <c r="Q16" s="113" t="s">
        <v>290</v>
      </c>
      <c r="R16" s="115" t="s">
        <v>679</v>
      </c>
      <c r="S16" s="113"/>
      <c r="T16" s="116"/>
      <c r="U16" s="116"/>
      <c r="V16" s="229"/>
      <c r="W16" s="118"/>
    </row>
    <row r="17" spans="1:23" s="119" customFormat="1" ht="15.6">
      <c r="A17" s="131">
        <v>3</v>
      </c>
      <c r="B17" s="128"/>
      <c r="C17" s="111"/>
      <c r="D17" s="112"/>
      <c r="E17" s="113" t="s">
        <v>18</v>
      </c>
      <c r="F17" s="113" t="s">
        <v>15</v>
      </c>
      <c r="G17" s="114" t="s">
        <v>19</v>
      </c>
      <c r="H17" s="114" t="s">
        <v>28</v>
      </c>
      <c r="I17" s="152" t="s">
        <v>24</v>
      </c>
      <c r="J17" s="113">
        <v>3</v>
      </c>
      <c r="K17" s="113"/>
      <c r="L17" s="113"/>
      <c r="M17" s="113"/>
      <c r="N17" s="113"/>
      <c r="O17" s="113"/>
      <c r="P17" s="160" t="s">
        <v>291</v>
      </c>
      <c r="Q17" s="113" t="s">
        <v>290</v>
      </c>
      <c r="R17" s="115"/>
      <c r="S17" s="113"/>
      <c r="T17" s="116"/>
      <c r="U17" s="116"/>
      <c r="V17" s="229"/>
      <c r="W17" s="118"/>
    </row>
    <row r="18" spans="1:23" s="119" customFormat="1" ht="15.6">
      <c r="A18" s="209">
        <v>4</v>
      </c>
      <c r="B18" s="128"/>
      <c r="C18" s="111"/>
      <c r="D18" s="112"/>
      <c r="E18" s="113" t="s">
        <v>17</v>
      </c>
      <c r="F18" s="113" t="s">
        <v>14</v>
      </c>
      <c r="G18" s="114" t="s">
        <v>22</v>
      </c>
      <c r="H18" s="114" t="s">
        <v>28</v>
      </c>
      <c r="I18" s="152" t="s">
        <v>24</v>
      </c>
      <c r="J18" s="113">
        <v>1</v>
      </c>
      <c r="K18" s="113"/>
      <c r="L18" s="113"/>
      <c r="M18" s="113"/>
      <c r="N18" s="113"/>
      <c r="O18" s="113"/>
      <c r="P18" s="160" t="s">
        <v>291</v>
      </c>
      <c r="Q18" s="113" t="s">
        <v>288</v>
      </c>
      <c r="R18" s="115" t="s">
        <v>677</v>
      </c>
      <c r="S18" s="113"/>
      <c r="T18" s="116"/>
      <c r="U18" s="116"/>
      <c r="V18" s="229"/>
      <c r="W18" s="118"/>
    </row>
    <row r="19" spans="1:23" s="119" customFormat="1" ht="15.6">
      <c r="A19" s="131">
        <v>5</v>
      </c>
      <c r="B19" s="128"/>
      <c r="C19" s="111"/>
      <c r="D19" s="112"/>
      <c r="E19" s="113" t="s">
        <v>17</v>
      </c>
      <c r="F19" s="113" t="s">
        <v>15</v>
      </c>
      <c r="G19" s="114" t="s">
        <v>22</v>
      </c>
      <c r="H19" s="114" t="s">
        <v>28</v>
      </c>
      <c r="I19" s="152" t="s">
        <v>24</v>
      </c>
      <c r="J19" s="113">
        <v>1</v>
      </c>
      <c r="K19" s="113"/>
      <c r="L19" s="113"/>
      <c r="M19" s="113"/>
      <c r="N19" s="113"/>
      <c r="O19" s="113"/>
      <c r="P19" s="160" t="s">
        <v>291</v>
      </c>
      <c r="Q19" s="113" t="s">
        <v>288</v>
      </c>
      <c r="R19" s="115" t="s">
        <v>677</v>
      </c>
      <c r="S19" s="113"/>
      <c r="T19" s="116"/>
      <c r="U19" s="116"/>
      <c r="V19" s="229"/>
      <c r="W19" s="118"/>
    </row>
    <row r="20" spans="1:23" s="119" customFormat="1" ht="15.6">
      <c r="A20" s="131">
        <v>6</v>
      </c>
      <c r="B20" s="128"/>
      <c r="C20" s="111"/>
      <c r="D20" s="112"/>
      <c r="E20" s="113" t="s">
        <v>17</v>
      </c>
      <c r="F20" s="113" t="s">
        <v>14</v>
      </c>
      <c r="G20" s="114" t="s">
        <v>56</v>
      </c>
      <c r="H20" s="114" t="s">
        <v>304</v>
      </c>
      <c r="I20" s="152" t="s">
        <v>30</v>
      </c>
      <c r="J20" s="113">
        <v>4</v>
      </c>
      <c r="K20" s="113"/>
      <c r="L20" s="113"/>
      <c r="M20" s="113"/>
      <c r="N20" s="113"/>
      <c r="O20" s="113"/>
      <c r="P20" s="160" t="s">
        <v>291</v>
      </c>
      <c r="Q20" s="113" t="s">
        <v>288</v>
      </c>
      <c r="S20" s="113"/>
      <c r="T20" s="116"/>
      <c r="U20" s="116"/>
      <c r="V20" s="229" t="s">
        <v>680</v>
      </c>
      <c r="W20" s="118" t="s">
        <v>681</v>
      </c>
    </row>
    <row r="21" spans="1:23" s="119" customFormat="1" ht="36">
      <c r="A21" s="209">
        <v>7</v>
      </c>
      <c r="B21" s="128"/>
      <c r="C21" s="111"/>
      <c r="D21" s="112"/>
      <c r="E21" s="113" t="s">
        <v>18</v>
      </c>
      <c r="F21" s="113" t="s">
        <v>15</v>
      </c>
      <c r="G21" s="114" t="s">
        <v>20</v>
      </c>
      <c r="H21" s="114" t="s">
        <v>29</v>
      </c>
      <c r="I21" s="114" t="s">
        <v>25</v>
      </c>
      <c r="J21" s="113">
        <v>4</v>
      </c>
      <c r="K21" s="121"/>
      <c r="L21" s="113"/>
      <c r="M21" s="113"/>
      <c r="N21" s="113"/>
      <c r="O21" s="113"/>
      <c r="P21" s="160" t="s">
        <v>291</v>
      </c>
      <c r="Q21" s="113" t="s">
        <v>288</v>
      </c>
      <c r="R21" s="115" t="s">
        <v>703</v>
      </c>
      <c r="S21" s="113"/>
      <c r="T21" s="116"/>
      <c r="U21" s="116"/>
      <c r="V21" s="229"/>
      <c r="W21" s="118"/>
    </row>
    <row r="22" spans="1:23" s="119" customFormat="1" ht="15.6">
      <c r="A22" s="131">
        <v>8</v>
      </c>
      <c r="B22" s="128"/>
      <c r="C22" s="111"/>
      <c r="D22" s="112"/>
      <c r="E22" s="113" t="s">
        <v>17</v>
      </c>
      <c r="F22" s="113" t="s">
        <v>14</v>
      </c>
      <c r="G22" s="114" t="s">
        <v>22</v>
      </c>
      <c r="H22" s="114" t="s">
        <v>28</v>
      </c>
      <c r="I22" s="114" t="s">
        <v>24</v>
      </c>
      <c r="J22" s="113">
        <v>4</v>
      </c>
      <c r="K22" s="123"/>
      <c r="L22" s="124"/>
      <c r="M22" s="113"/>
      <c r="N22" s="113"/>
      <c r="O22" s="113"/>
      <c r="P22" s="160" t="s">
        <v>291</v>
      </c>
      <c r="Q22" s="113" t="s">
        <v>288</v>
      </c>
      <c r="R22" s="115"/>
      <c r="S22" s="113"/>
      <c r="T22" s="116"/>
      <c r="U22" s="116"/>
      <c r="V22" s="229"/>
      <c r="W22" s="118"/>
    </row>
    <row r="23" spans="1:23" s="119" customFormat="1" ht="15.6">
      <c r="A23" s="131">
        <v>9</v>
      </c>
      <c r="B23" s="128"/>
      <c r="C23" s="111"/>
      <c r="D23" s="112"/>
      <c r="E23" s="113" t="s">
        <v>18</v>
      </c>
      <c r="F23" s="113" t="s">
        <v>15</v>
      </c>
      <c r="G23" s="114" t="s">
        <v>22</v>
      </c>
      <c r="H23" s="114" t="s">
        <v>28</v>
      </c>
      <c r="I23" s="114" t="s">
        <v>24</v>
      </c>
      <c r="J23" s="113">
        <v>4</v>
      </c>
      <c r="K23" s="123"/>
      <c r="L23" s="124"/>
      <c r="M23" s="113"/>
      <c r="N23" s="113"/>
      <c r="O23" s="113"/>
      <c r="P23" s="160" t="s">
        <v>291</v>
      </c>
      <c r="Q23" s="113" t="s">
        <v>288</v>
      </c>
      <c r="R23" s="115"/>
      <c r="S23" s="113"/>
      <c r="T23" s="116"/>
      <c r="U23" s="116"/>
      <c r="V23" s="229"/>
      <c r="W23" s="118"/>
    </row>
    <row r="24" spans="1:23" s="119" customFormat="1" ht="15.6">
      <c r="A24" s="209">
        <v>10</v>
      </c>
      <c r="B24" s="128"/>
      <c r="C24" s="111"/>
      <c r="D24" s="112"/>
      <c r="E24" s="113" t="s">
        <v>17</v>
      </c>
      <c r="F24" s="113" t="s">
        <v>14</v>
      </c>
      <c r="G24" s="114" t="s">
        <v>19</v>
      </c>
      <c r="H24" s="114" t="s">
        <v>28</v>
      </c>
      <c r="I24" s="114" t="s">
        <v>24</v>
      </c>
      <c r="J24" s="113">
        <v>4</v>
      </c>
      <c r="K24" s="125"/>
      <c r="L24" s="113"/>
      <c r="M24" s="113"/>
      <c r="N24" s="113"/>
      <c r="O24" s="113"/>
      <c r="P24" s="160" t="s">
        <v>291</v>
      </c>
      <c r="Q24" s="113" t="s">
        <v>288</v>
      </c>
      <c r="R24" s="115"/>
      <c r="S24" s="113"/>
      <c r="T24" s="116"/>
      <c r="U24" s="116"/>
      <c r="V24" s="229"/>
      <c r="W24" s="118"/>
    </row>
    <row r="25" spans="1:23" s="119" customFormat="1" ht="15.6">
      <c r="A25" s="131">
        <v>11</v>
      </c>
      <c r="B25" s="128"/>
      <c r="C25" s="111"/>
      <c r="D25" s="112"/>
      <c r="E25" s="113" t="s">
        <v>17</v>
      </c>
      <c r="F25" s="113" t="s">
        <v>14</v>
      </c>
      <c r="G25" s="114" t="s">
        <v>56</v>
      </c>
      <c r="H25" s="114" t="s">
        <v>29</v>
      </c>
      <c r="I25" s="114" t="s">
        <v>24</v>
      </c>
      <c r="J25" s="113">
        <v>4</v>
      </c>
      <c r="K25" s="113"/>
      <c r="L25" s="113"/>
      <c r="M25" s="113"/>
      <c r="N25" s="113"/>
      <c r="O25" s="113"/>
      <c r="P25" s="160" t="s">
        <v>291</v>
      </c>
      <c r="Q25" s="113" t="s">
        <v>288</v>
      </c>
      <c r="R25" s="115"/>
      <c r="S25" s="113"/>
      <c r="T25" s="116"/>
      <c r="U25" s="116"/>
      <c r="V25" s="229"/>
      <c r="W25" s="118"/>
    </row>
    <row r="26" spans="1:23" s="119" customFormat="1" ht="15.6">
      <c r="A26" s="131">
        <v>12</v>
      </c>
      <c r="B26" s="128"/>
      <c r="C26" s="111"/>
      <c r="D26" s="112"/>
      <c r="E26" s="113" t="s">
        <v>18</v>
      </c>
      <c r="F26" s="113" t="s">
        <v>15</v>
      </c>
      <c r="G26" s="114" t="s">
        <v>20</v>
      </c>
      <c r="H26" s="114" t="s">
        <v>29</v>
      </c>
      <c r="I26" s="114" t="s">
        <v>24</v>
      </c>
      <c r="J26" s="113">
        <v>4</v>
      </c>
      <c r="K26" s="113"/>
      <c r="L26" s="113"/>
      <c r="M26" s="113"/>
      <c r="N26" s="113"/>
      <c r="O26" s="113"/>
      <c r="P26" s="160" t="s">
        <v>291</v>
      </c>
      <c r="Q26" s="113" t="s">
        <v>288</v>
      </c>
      <c r="R26" s="115"/>
      <c r="S26" s="113"/>
      <c r="T26" s="116"/>
      <c r="U26" s="116"/>
      <c r="V26" s="229"/>
      <c r="W26" s="118"/>
    </row>
    <row r="27" spans="1:23" s="119" customFormat="1" ht="15.6">
      <c r="A27" s="209">
        <v>13</v>
      </c>
      <c r="B27" s="128"/>
      <c r="C27" s="111"/>
      <c r="D27" s="112"/>
      <c r="E27" s="113" t="s">
        <v>18</v>
      </c>
      <c r="F27" s="113" t="s">
        <v>15</v>
      </c>
      <c r="G27" s="114" t="s">
        <v>19</v>
      </c>
      <c r="H27" s="114" t="s">
        <v>28</v>
      </c>
      <c r="I27" s="114" t="s">
        <v>24</v>
      </c>
      <c r="J27" s="113">
        <v>4</v>
      </c>
      <c r="K27" s="113"/>
      <c r="L27" s="113"/>
      <c r="M27" s="113"/>
      <c r="N27" s="113"/>
      <c r="O27" s="113"/>
      <c r="P27" s="160" t="s">
        <v>291</v>
      </c>
      <c r="Q27" s="113" t="s">
        <v>290</v>
      </c>
      <c r="R27" s="115"/>
      <c r="S27" s="113"/>
      <c r="T27" s="116"/>
      <c r="U27" s="116"/>
      <c r="V27" s="229"/>
      <c r="W27" s="118"/>
    </row>
    <row r="28" spans="1:23" s="119" customFormat="1" ht="15.6">
      <c r="A28" s="131">
        <v>14</v>
      </c>
      <c r="B28" s="128"/>
      <c r="C28" s="111"/>
      <c r="D28" s="112"/>
      <c r="E28" s="113" t="s">
        <v>17</v>
      </c>
      <c r="F28" s="113" t="s">
        <v>14</v>
      </c>
      <c r="G28" s="114" t="s">
        <v>19</v>
      </c>
      <c r="H28" s="114"/>
      <c r="I28" s="114" t="s">
        <v>24</v>
      </c>
      <c r="J28" s="113"/>
      <c r="K28" s="113"/>
      <c r="L28" s="113"/>
      <c r="M28" s="113"/>
      <c r="N28" s="113"/>
      <c r="O28" s="66" t="s">
        <v>28</v>
      </c>
      <c r="P28" s="160" t="s">
        <v>291</v>
      </c>
      <c r="Q28" s="113" t="s">
        <v>290</v>
      </c>
      <c r="R28" s="115"/>
      <c r="S28" s="113"/>
      <c r="T28" s="116"/>
      <c r="U28" s="116"/>
      <c r="V28" s="229"/>
      <c r="W28" s="118"/>
    </row>
    <row r="29" spans="1:23" s="119" customFormat="1" ht="15.6">
      <c r="A29" s="131">
        <v>15</v>
      </c>
      <c r="B29" s="128"/>
      <c r="C29" s="111"/>
      <c r="D29" s="112"/>
      <c r="E29" s="113" t="s">
        <v>18</v>
      </c>
      <c r="F29" s="113" t="s">
        <v>15</v>
      </c>
      <c r="G29" s="114" t="s">
        <v>19</v>
      </c>
      <c r="H29" s="114"/>
      <c r="I29" s="114" t="s">
        <v>24</v>
      </c>
      <c r="J29" s="113"/>
      <c r="K29" s="113"/>
      <c r="L29" s="113"/>
      <c r="M29" s="113"/>
      <c r="N29" s="113"/>
      <c r="O29" s="66" t="s">
        <v>28</v>
      </c>
      <c r="P29" s="160" t="s">
        <v>291</v>
      </c>
      <c r="Q29" s="113" t="s">
        <v>290</v>
      </c>
      <c r="R29" s="115"/>
      <c r="S29" s="113"/>
      <c r="T29" s="116"/>
      <c r="U29" s="116"/>
      <c r="V29" s="229"/>
      <c r="W29" s="118"/>
    </row>
    <row r="30" spans="1:23" s="119" customFormat="1" ht="15.6">
      <c r="A30" s="209">
        <v>16</v>
      </c>
      <c r="B30" s="128"/>
      <c r="C30" s="111"/>
      <c r="D30" s="112"/>
      <c r="E30" s="113" t="s">
        <v>17</v>
      </c>
      <c r="F30" s="113" t="s">
        <v>14</v>
      </c>
      <c r="G30" s="114" t="s">
        <v>19</v>
      </c>
      <c r="H30" s="114"/>
      <c r="I30" s="114" t="s">
        <v>24</v>
      </c>
      <c r="J30" s="113"/>
      <c r="K30" s="113"/>
      <c r="L30" s="113"/>
      <c r="M30" s="113"/>
      <c r="N30" s="113"/>
      <c r="O30" s="66" t="s">
        <v>28</v>
      </c>
      <c r="P30" s="160" t="s">
        <v>291</v>
      </c>
      <c r="Q30" s="113" t="s">
        <v>290</v>
      </c>
      <c r="R30" s="115"/>
      <c r="S30" s="113"/>
      <c r="T30" s="116"/>
      <c r="U30" s="116"/>
      <c r="V30" s="229"/>
      <c r="W30" s="118"/>
    </row>
    <row r="31" spans="1:23" s="119" customFormat="1" ht="15.6">
      <c r="A31" s="131">
        <v>17</v>
      </c>
      <c r="B31" s="128"/>
      <c r="C31" s="111"/>
      <c r="D31" s="112"/>
      <c r="E31" s="113" t="s">
        <v>18</v>
      </c>
      <c r="F31" s="113" t="s">
        <v>15</v>
      </c>
      <c r="G31" s="114" t="s">
        <v>19</v>
      </c>
      <c r="H31" s="114"/>
      <c r="I31" s="114" t="s">
        <v>24</v>
      </c>
      <c r="J31" s="113"/>
      <c r="K31" s="113"/>
      <c r="L31" s="113"/>
      <c r="M31" s="113"/>
      <c r="N31" s="113"/>
      <c r="O31" s="66" t="s">
        <v>28</v>
      </c>
      <c r="P31" s="160" t="s">
        <v>291</v>
      </c>
      <c r="Q31" s="113" t="s">
        <v>290</v>
      </c>
      <c r="R31" s="115"/>
      <c r="S31" s="113"/>
      <c r="T31" s="116"/>
      <c r="U31" s="116"/>
      <c r="V31" s="229"/>
      <c r="W31" s="118"/>
    </row>
    <row r="32" spans="1:23" s="119" customFormat="1" ht="15.6">
      <c r="A32" s="131">
        <v>18</v>
      </c>
      <c r="B32" s="128"/>
      <c r="C32" s="111"/>
      <c r="D32" s="112"/>
      <c r="E32" s="113" t="s">
        <v>17</v>
      </c>
      <c r="F32" s="113" t="s">
        <v>14</v>
      </c>
      <c r="G32" s="114" t="s">
        <v>19</v>
      </c>
      <c r="H32" s="114"/>
      <c r="I32" s="114" t="s">
        <v>24</v>
      </c>
      <c r="J32" s="113"/>
      <c r="K32" s="113"/>
      <c r="L32" s="113"/>
      <c r="M32" s="113"/>
      <c r="N32" s="113"/>
      <c r="O32" s="66" t="s">
        <v>28</v>
      </c>
      <c r="P32" s="160" t="s">
        <v>291</v>
      </c>
      <c r="Q32" s="113" t="s">
        <v>290</v>
      </c>
      <c r="R32" s="115"/>
      <c r="S32" s="113"/>
      <c r="T32" s="116"/>
      <c r="U32" s="116"/>
      <c r="V32" s="229"/>
      <c r="W32" s="118"/>
    </row>
    <row r="33" spans="1:50" s="119" customFormat="1" ht="15.6">
      <c r="A33" s="209">
        <v>19</v>
      </c>
      <c r="B33" s="128"/>
      <c r="C33" s="111"/>
      <c r="D33" s="112"/>
      <c r="E33" s="113" t="s">
        <v>18</v>
      </c>
      <c r="F33" s="113" t="s">
        <v>15</v>
      </c>
      <c r="G33" s="114" t="s">
        <v>19</v>
      </c>
      <c r="H33" s="114"/>
      <c r="I33" s="114" t="s">
        <v>24</v>
      </c>
      <c r="J33" s="113"/>
      <c r="K33" s="113"/>
      <c r="L33" s="113"/>
      <c r="M33" s="113"/>
      <c r="N33" s="113"/>
      <c r="O33" s="66" t="s">
        <v>28</v>
      </c>
      <c r="P33" s="160" t="s">
        <v>291</v>
      </c>
      <c r="Q33" s="113" t="s">
        <v>290</v>
      </c>
      <c r="R33" s="115"/>
      <c r="S33" s="113"/>
      <c r="T33" s="116"/>
      <c r="U33" s="116"/>
      <c r="V33" s="229"/>
      <c r="W33" s="118"/>
    </row>
    <row r="34" spans="1:50" s="119" customFormat="1" ht="15.6">
      <c r="A34" s="131">
        <v>20</v>
      </c>
      <c r="B34" s="128"/>
      <c r="C34" s="111"/>
      <c r="D34" s="112"/>
      <c r="E34" s="113" t="s">
        <v>17</v>
      </c>
      <c r="F34" s="113" t="s">
        <v>14</v>
      </c>
      <c r="G34" s="114" t="s">
        <v>19</v>
      </c>
      <c r="H34" s="114"/>
      <c r="I34" s="114" t="s">
        <v>24</v>
      </c>
      <c r="J34" s="113"/>
      <c r="K34" s="113"/>
      <c r="L34" s="113"/>
      <c r="M34" s="113"/>
      <c r="N34" s="113"/>
      <c r="O34" s="66" t="s">
        <v>28</v>
      </c>
      <c r="P34" s="160" t="s">
        <v>291</v>
      </c>
      <c r="Q34" s="113" t="s">
        <v>290</v>
      </c>
      <c r="R34" s="115"/>
      <c r="S34" s="113"/>
      <c r="T34" s="116"/>
      <c r="U34" s="116"/>
      <c r="V34" s="229"/>
      <c r="W34" s="118"/>
    </row>
    <row r="35" spans="1:50" s="119" customFormat="1" ht="15.6">
      <c r="A35" s="131">
        <v>21</v>
      </c>
      <c r="B35" s="128"/>
      <c r="C35" s="111"/>
      <c r="D35" s="112"/>
      <c r="E35" s="113" t="s">
        <v>17</v>
      </c>
      <c r="F35" s="113" t="s">
        <v>14</v>
      </c>
      <c r="G35" s="114" t="s">
        <v>19</v>
      </c>
      <c r="H35" s="114"/>
      <c r="I35" s="114" t="s">
        <v>24</v>
      </c>
      <c r="J35" s="113"/>
      <c r="K35" s="113"/>
      <c r="L35" s="113"/>
      <c r="M35" s="113"/>
      <c r="N35" s="113"/>
      <c r="O35" s="66" t="s">
        <v>28</v>
      </c>
      <c r="P35" s="160" t="s">
        <v>291</v>
      </c>
      <c r="Q35" s="113" t="s">
        <v>290</v>
      </c>
      <c r="R35" s="134"/>
      <c r="S35" s="113"/>
      <c r="T35" s="116"/>
      <c r="U35" s="116"/>
      <c r="V35" s="229"/>
      <c r="W35" s="118"/>
    </row>
    <row r="36" spans="1:50" s="119" customFormat="1" ht="15.6">
      <c r="A36" s="209">
        <v>22</v>
      </c>
      <c r="B36" s="128"/>
      <c r="C36" s="111"/>
      <c r="D36" s="112" t="s">
        <v>676</v>
      </c>
      <c r="E36" s="113" t="s">
        <v>17</v>
      </c>
      <c r="F36" s="113" t="s">
        <v>14</v>
      </c>
      <c r="G36" s="114" t="s">
        <v>19</v>
      </c>
      <c r="H36" s="114" t="s">
        <v>28</v>
      </c>
      <c r="I36" s="114" t="s">
        <v>24</v>
      </c>
      <c r="J36" s="113">
        <v>4</v>
      </c>
      <c r="K36" s="113"/>
      <c r="L36" s="113"/>
      <c r="M36" s="113"/>
      <c r="N36" s="113"/>
      <c r="O36" s="113"/>
      <c r="P36" s="160" t="s">
        <v>291</v>
      </c>
      <c r="Q36" s="113" t="s">
        <v>290</v>
      </c>
      <c r="R36" s="115"/>
      <c r="S36" s="113"/>
      <c r="T36" s="116"/>
      <c r="U36" s="116"/>
      <c r="V36" s="229"/>
      <c r="W36" s="118"/>
    </row>
    <row r="37" spans="1:50" s="119" customFormat="1" ht="15.6">
      <c r="A37" s="131">
        <v>23</v>
      </c>
      <c r="B37" s="128"/>
      <c r="C37" s="111"/>
      <c r="D37" s="112"/>
      <c r="E37" s="113" t="s">
        <v>17</v>
      </c>
      <c r="F37" s="113" t="s">
        <v>14</v>
      </c>
      <c r="G37" s="114" t="s">
        <v>19</v>
      </c>
      <c r="H37" s="114" t="s">
        <v>28</v>
      </c>
      <c r="I37" s="114" t="s">
        <v>24</v>
      </c>
      <c r="J37" s="113">
        <v>4</v>
      </c>
      <c r="K37" s="113"/>
      <c r="L37" s="113"/>
      <c r="M37" s="113"/>
      <c r="N37" s="113"/>
      <c r="O37" s="113"/>
      <c r="P37" s="160" t="s">
        <v>291</v>
      </c>
      <c r="Q37" s="113" t="s">
        <v>290</v>
      </c>
      <c r="R37" s="115"/>
      <c r="S37" s="113"/>
      <c r="T37" s="116"/>
      <c r="U37" s="116"/>
      <c r="V37" s="229"/>
      <c r="W37" s="118"/>
    </row>
    <row r="38" spans="1:50" s="119" customFormat="1" ht="15.6">
      <c r="A38" s="131">
        <v>24</v>
      </c>
      <c r="B38" s="128"/>
      <c r="C38" s="111"/>
      <c r="D38" s="112"/>
      <c r="E38" s="113" t="s">
        <v>17</v>
      </c>
      <c r="F38" s="113" t="s">
        <v>15</v>
      </c>
      <c r="G38" s="108" t="s">
        <v>19</v>
      </c>
      <c r="H38" s="114" t="s">
        <v>28</v>
      </c>
      <c r="I38" s="114" t="s">
        <v>24</v>
      </c>
      <c r="J38" s="113">
        <v>4</v>
      </c>
      <c r="K38" s="113"/>
      <c r="L38" s="113"/>
      <c r="M38" s="113"/>
      <c r="N38" s="113"/>
      <c r="O38" s="113"/>
      <c r="P38" s="160" t="s">
        <v>291</v>
      </c>
      <c r="Q38" s="113" t="s">
        <v>288</v>
      </c>
      <c r="R38" s="115"/>
      <c r="S38" s="113"/>
      <c r="T38" s="116"/>
      <c r="U38" s="116"/>
      <c r="V38" s="229"/>
      <c r="W38" s="118"/>
    </row>
    <row r="39" spans="1:50" s="119" customFormat="1" ht="15.6">
      <c r="A39" s="209">
        <v>25</v>
      </c>
      <c r="B39" s="128"/>
      <c r="C39" s="111"/>
      <c r="D39" s="112"/>
      <c r="E39" s="113" t="s">
        <v>18</v>
      </c>
      <c r="F39" s="113" t="s">
        <v>16</v>
      </c>
      <c r="G39" s="114" t="s">
        <v>23</v>
      </c>
      <c r="H39" s="114" t="s">
        <v>29</v>
      </c>
      <c r="I39" s="114" t="s">
        <v>24</v>
      </c>
      <c r="J39" s="113">
        <v>4</v>
      </c>
      <c r="K39" s="113"/>
      <c r="L39" s="113"/>
      <c r="M39" s="113"/>
      <c r="N39" s="113"/>
      <c r="O39" s="113"/>
      <c r="P39" s="160" t="s">
        <v>291</v>
      </c>
      <c r="Q39" s="113" t="s">
        <v>288</v>
      </c>
      <c r="R39" s="115"/>
      <c r="S39" s="113"/>
      <c r="T39" s="116"/>
      <c r="U39" s="116"/>
      <c r="V39" s="229"/>
      <c r="W39" s="118"/>
    </row>
    <row r="40" spans="1:50" s="119" customFormat="1" ht="15.6">
      <c r="A40" s="131">
        <v>26</v>
      </c>
      <c r="B40" s="128"/>
      <c r="C40" s="111"/>
      <c r="D40" s="112"/>
      <c r="E40" s="65" t="s">
        <v>17</v>
      </c>
      <c r="F40" s="65" t="s">
        <v>14</v>
      </c>
      <c r="G40" s="114" t="s">
        <v>20</v>
      </c>
      <c r="H40" s="114" t="s">
        <v>29</v>
      </c>
      <c r="I40" s="114" t="s">
        <v>24</v>
      </c>
      <c r="J40" s="113">
        <v>4</v>
      </c>
      <c r="K40" s="113"/>
      <c r="L40" s="113"/>
      <c r="M40" s="113"/>
      <c r="N40" s="113"/>
      <c r="O40" s="113"/>
      <c r="P40" s="160" t="s">
        <v>291</v>
      </c>
      <c r="Q40" s="113" t="s">
        <v>288</v>
      </c>
      <c r="R40" s="115"/>
      <c r="S40" s="113"/>
      <c r="T40" s="116"/>
      <c r="U40" s="116"/>
      <c r="V40" s="229"/>
      <c r="W40" s="118"/>
    </row>
    <row r="41" spans="1:50" s="119" customFormat="1" ht="15.6">
      <c r="A41" s="131">
        <v>27</v>
      </c>
      <c r="B41" s="128"/>
      <c r="C41" s="111"/>
      <c r="D41" s="112"/>
      <c r="E41" s="113" t="s">
        <v>18</v>
      </c>
      <c r="F41" s="113" t="s">
        <v>15</v>
      </c>
      <c r="G41" s="114" t="s">
        <v>20</v>
      </c>
      <c r="H41" s="114" t="s">
        <v>29</v>
      </c>
      <c r="I41" s="114" t="s">
        <v>24</v>
      </c>
      <c r="J41" s="113">
        <v>4</v>
      </c>
      <c r="K41" s="113"/>
      <c r="L41" s="113"/>
      <c r="M41" s="113"/>
      <c r="N41" s="113"/>
      <c r="O41" s="113"/>
      <c r="P41" s="160" t="s">
        <v>291</v>
      </c>
      <c r="Q41" s="113" t="s">
        <v>288</v>
      </c>
      <c r="R41" s="115"/>
      <c r="S41" s="113"/>
      <c r="T41" s="116"/>
      <c r="U41" s="116"/>
      <c r="V41" s="229"/>
      <c r="W41" s="118"/>
    </row>
    <row r="42" spans="1:50" s="119" customFormat="1" ht="15.6">
      <c r="A42" s="209">
        <v>28</v>
      </c>
      <c r="B42" s="128"/>
      <c r="C42" s="111"/>
      <c r="D42" s="112"/>
      <c r="E42" s="113" t="s">
        <v>17</v>
      </c>
      <c r="F42" s="113" t="s">
        <v>14</v>
      </c>
      <c r="G42" s="114" t="s">
        <v>56</v>
      </c>
      <c r="H42" s="114" t="s">
        <v>29</v>
      </c>
      <c r="I42" s="108" t="s">
        <v>24</v>
      </c>
      <c r="J42" s="113">
        <v>4</v>
      </c>
      <c r="K42" s="113"/>
      <c r="L42" s="113"/>
      <c r="M42" s="113"/>
      <c r="N42" s="113"/>
      <c r="O42" s="113"/>
      <c r="P42" s="160" t="s">
        <v>291</v>
      </c>
      <c r="Q42" s="113" t="s">
        <v>288</v>
      </c>
      <c r="R42" s="115"/>
      <c r="S42" s="113"/>
      <c r="T42" s="116"/>
      <c r="U42" s="116"/>
      <c r="V42" s="229"/>
      <c r="W42" s="118"/>
    </row>
    <row r="43" spans="1:50" s="119" customFormat="1" ht="15.6">
      <c r="A43" s="131">
        <v>29</v>
      </c>
      <c r="B43" s="128"/>
      <c r="C43" s="111"/>
      <c r="D43" s="112"/>
      <c r="E43" s="113" t="s">
        <v>17</v>
      </c>
      <c r="F43" s="113" t="s">
        <v>14</v>
      </c>
      <c r="G43" s="114" t="s">
        <v>56</v>
      </c>
      <c r="H43" s="114" t="s">
        <v>29</v>
      </c>
      <c r="I43" s="114" t="s">
        <v>25</v>
      </c>
      <c r="J43" s="113">
        <v>4</v>
      </c>
      <c r="K43" s="113"/>
      <c r="L43" s="113"/>
      <c r="M43" s="113"/>
      <c r="N43" s="113"/>
      <c r="O43" s="113"/>
      <c r="P43" s="160" t="s">
        <v>291</v>
      </c>
      <c r="Q43" s="113" t="s">
        <v>288</v>
      </c>
      <c r="R43" s="115"/>
      <c r="S43" s="113"/>
      <c r="T43" s="116"/>
      <c r="U43" s="116"/>
      <c r="V43" s="229"/>
      <c r="W43" s="118"/>
    </row>
    <row r="44" spans="1:50" s="119" customFormat="1" ht="15.6">
      <c r="A44" s="131">
        <v>30</v>
      </c>
      <c r="B44" s="128"/>
      <c r="C44" s="111"/>
      <c r="D44" s="112"/>
      <c r="E44" s="113" t="s">
        <v>18</v>
      </c>
      <c r="F44" s="113" t="s">
        <v>15</v>
      </c>
      <c r="G44" s="114" t="s">
        <v>56</v>
      </c>
      <c r="H44" s="114" t="s">
        <v>29</v>
      </c>
      <c r="I44" s="114" t="s">
        <v>24</v>
      </c>
      <c r="J44" s="113">
        <v>4</v>
      </c>
      <c r="K44" s="113"/>
      <c r="L44" s="113"/>
      <c r="M44" s="113"/>
      <c r="N44" s="113"/>
      <c r="O44" s="113"/>
      <c r="P44" s="160" t="s">
        <v>291</v>
      </c>
      <c r="Q44" s="113" t="s">
        <v>288</v>
      </c>
      <c r="R44" s="115"/>
      <c r="S44" s="113"/>
      <c r="T44" s="116"/>
      <c r="U44" s="116"/>
      <c r="V44" s="229"/>
      <c r="W44" s="118"/>
    </row>
    <row r="45" spans="1:50" s="119" customFormat="1" ht="15.6">
      <c r="A45" s="209">
        <v>31</v>
      </c>
      <c r="B45" s="128"/>
      <c r="C45" s="111"/>
      <c r="D45" s="112"/>
      <c r="E45" s="113" t="s">
        <v>17</v>
      </c>
      <c r="F45" s="113" t="s">
        <v>14</v>
      </c>
      <c r="G45" s="114" t="s">
        <v>56</v>
      </c>
      <c r="H45" s="114" t="s">
        <v>29</v>
      </c>
      <c r="I45" s="114" t="s">
        <v>30</v>
      </c>
      <c r="J45" s="113">
        <v>4</v>
      </c>
      <c r="K45" s="113"/>
      <c r="L45" s="113"/>
      <c r="M45" s="113"/>
      <c r="N45" s="113"/>
      <c r="O45" s="113"/>
      <c r="P45" s="160" t="s">
        <v>291</v>
      </c>
      <c r="Q45" s="113" t="s">
        <v>288</v>
      </c>
      <c r="R45" s="115"/>
      <c r="S45" s="113"/>
      <c r="T45" s="116"/>
      <c r="U45" s="116"/>
      <c r="V45" s="229"/>
      <c r="W45" s="118" t="s">
        <v>683</v>
      </c>
    </row>
    <row r="46" spans="1:50" s="119" customFormat="1" ht="15.6">
      <c r="A46" s="131">
        <v>32</v>
      </c>
      <c r="B46" s="128"/>
      <c r="C46" s="111"/>
      <c r="D46" s="112"/>
      <c r="E46" s="113" t="s">
        <v>17</v>
      </c>
      <c r="F46" s="113" t="s">
        <v>15</v>
      </c>
      <c r="G46" s="114" t="s">
        <v>56</v>
      </c>
      <c r="H46" s="114" t="s">
        <v>29</v>
      </c>
      <c r="I46" s="114" t="s">
        <v>30</v>
      </c>
      <c r="J46" s="113">
        <v>4</v>
      </c>
      <c r="K46" s="113"/>
      <c r="L46" s="113"/>
      <c r="M46" s="113"/>
      <c r="N46" s="113"/>
      <c r="O46" s="113"/>
      <c r="P46" s="160" t="s">
        <v>291</v>
      </c>
      <c r="Q46" s="113" t="s">
        <v>288</v>
      </c>
      <c r="R46" s="115"/>
      <c r="S46" s="113"/>
      <c r="T46" s="116"/>
      <c r="U46" s="116"/>
      <c r="V46" s="229"/>
      <c r="W46" s="118" t="s">
        <v>684</v>
      </c>
    </row>
    <row r="47" spans="1:50" s="119" customFormat="1" ht="15.6">
      <c r="A47" s="131">
        <v>33</v>
      </c>
      <c r="B47" s="128"/>
      <c r="C47" s="111"/>
      <c r="D47" s="112"/>
      <c r="E47" s="113" t="s">
        <v>17</v>
      </c>
      <c r="F47" s="113" t="s">
        <v>14</v>
      </c>
      <c r="G47" s="114" t="s">
        <v>56</v>
      </c>
      <c r="H47" s="114" t="s">
        <v>29</v>
      </c>
      <c r="I47" s="114" t="s">
        <v>24</v>
      </c>
      <c r="J47" s="113">
        <v>4</v>
      </c>
      <c r="K47" s="113"/>
      <c r="L47" s="113"/>
      <c r="M47" s="113"/>
      <c r="N47" s="113"/>
      <c r="O47" s="113"/>
      <c r="P47" s="160" t="s">
        <v>291</v>
      </c>
      <c r="Q47" s="113" t="s">
        <v>288</v>
      </c>
      <c r="R47" s="115" t="s">
        <v>678</v>
      </c>
      <c r="S47" s="113"/>
      <c r="T47" s="116"/>
      <c r="U47" s="116"/>
      <c r="V47" s="229"/>
      <c r="W47" s="118"/>
    </row>
    <row r="48" spans="1:50" s="119" customFormat="1" ht="15.6">
      <c r="A48" s="209">
        <v>34</v>
      </c>
      <c r="B48" s="128"/>
      <c r="C48" s="111"/>
      <c r="D48" s="112"/>
      <c r="E48" s="113" t="s">
        <v>17</v>
      </c>
      <c r="F48" s="113" t="s">
        <v>14</v>
      </c>
      <c r="G48" s="114" t="s">
        <v>19</v>
      </c>
      <c r="H48" s="114" t="s">
        <v>28</v>
      </c>
      <c r="I48" s="114" t="s">
        <v>24</v>
      </c>
      <c r="J48" s="113">
        <v>3</v>
      </c>
      <c r="K48" s="113"/>
      <c r="L48" s="113"/>
      <c r="M48" s="113"/>
      <c r="N48" s="113"/>
      <c r="O48" s="113"/>
      <c r="P48" s="160" t="s">
        <v>291</v>
      </c>
      <c r="Q48" s="113" t="s">
        <v>288</v>
      </c>
      <c r="R48" s="115"/>
      <c r="S48" s="113"/>
      <c r="T48" s="116"/>
      <c r="U48" s="116"/>
      <c r="V48" s="229"/>
      <c r="W48" s="11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</row>
    <row r="49" spans="1:50" s="119" customFormat="1" ht="15.6">
      <c r="A49" s="131">
        <v>35</v>
      </c>
      <c r="B49" s="128"/>
      <c r="C49" s="111"/>
      <c r="D49" s="112"/>
      <c r="E49" s="113" t="s">
        <v>17</v>
      </c>
      <c r="F49" s="113" t="s">
        <v>14</v>
      </c>
      <c r="G49" s="114" t="s">
        <v>23</v>
      </c>
      <c r="H49" s="114" t="s">
        <v>29</v>
      </c>
      <c r="I49" s="114" t="s">
        <v>25</v>
      </c>
      <c r="J49" s="113">
        <v>4</v>
      </c>
      <c r="K49" s="113"/>
      <c r="L49" s="113"/>
      <c r="M49" s="113"/>
      <c r="N49" s="113"/>
      <c r="O49" s="113"/>
      <c r="P49" s="160" t="s">
        <v>291</v>
      </c>
      <c r="Q49" s="113" t="s">
        <v>288</v>
      </c>
      <c r="R49" s="115"/>
      <c r="S49" s="113"/>
      <c r="T49" s="116"/>
      <c r="U49" s="116"/>
      <c r="V49" s="229"/>
      <c r="W49" s="11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</row>
    <row r="50" spans="1:50" s="119" customFormat="1" ht="15.6">
      <c r="A50" s="131">
        <v>36</v>
      </c>
      <c r="B50" s="128"/>
      <c r="C50" s="111"/>
      <c r="D50" s="112"/>
      <c r="E50" s="113" t="s">
        <v>18</v>
      </c>
      <c r="F50" s="113" t="s">
        <v>15</v>
      </c>
      <c r="G50" s="114" t="s">
        <v>56</v>
      </c>
      <c r="H50" s="114" t="s">
        <v>29</v>
      </c>
      <c r="I50" s="114" t="s">
        <v>26</v>
      </c>
      <c r="J50" s="113">
        <v>4</v>
      </c>
      <c r="K50" s="113"/>
      <c r="L50" s="113"/>
      <c r="M50" s="113"/>
      <c r="N50" s="113"/>
      <c r="O50" s="113"/>
      <c r="P50" s="160" t="s">
        <v>291</v>
      </c>
      <c r="Q50" s="113" t="s">
        <v>289</v>
      </c>
      <c r="R50" s="115"/>
      <c r="S50" s="113"/>
      <c r="T50" s="116"/>
      <c r="U50" s="116"/>
      <c r="V50" s="229"/>
      <c r="W50" s="11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</row>
    <row r="51" spans="1:50" s="119" customFormat="1" ht="15.6">
      <c r="A51" s="209">
        <v>37</v>
      </c>
      <c r="B51" s="128"/>
      <c r="C51" s="111"/>
      <c r="D51" s="112"/>
      <c r="E51" s="113" t="s">
        <v>17</v>
      </c>
      <c r="F51" s="113" t="s">
        <v>14</v>
      </c>
      <c r="G51" s="114" t="s">
        <v>56</v>
      </c>
      <c r="H51" s="114" t="s">
        <v>29</v>
      </c>
      <c r="I51" s="114" t="s">
        <v>30</v>
      </c>
      <c r="J51" s="113">
        <v>4</v>
      </c>
      <c r="K51" s="113"/>
      <c r="L51" s="113"/>
      <c r="M51" s="113"/>
      <c r="N51" s="113"/>
      <c r="O51" s="113"/>
      <c r="P51" s="160" t="s">
        <v>291</v>
      </c>
      <c r="Q51" s="113" t="s">
        <v>289</v>
      </c>
      <c r="R51" s="115"/>
      <c r="S51" s="113"/>
      <c r="T51" s="116"/>
      <c r="U51" s="116"/>
      <c r="V51" s="229"/>
      <c r="W51" s="118" t="s">
        <v>683</v>
      </c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</row>
    <row r="52" spans="1:50" s="119" customFormat="1" ht="15.6">
      <c r="A52" s="131">
        <v>38</v>
      </c>
      <c r="B52" s="128"/>
      <c r="C52" s="111"/>
      <c r="D52" s="112"/>
      <c r="E52" s="113" t="s">
        <v>17</v>
      </c>
      <c r="F52" s="113" t="s">
        <v>15</v>
      </c>
      <c r="G52" s="114" t="s">
        <v>56</v>
      </c>
      <c r="H52" s="114" t="s">
        <v>29</v>
      </c>
      <c r="I52" s="114" t="s">
        <v>30</v>
      </c>
      <c r="J52" s="113">
        <v>4</v>
      </c>
      <c r="K52" s="113"/>
      <c r="L52" s="113"/>
      <c r="M52" s="113"/>
      <c r="N52" s="113"/>
      <c r="O52" s="113"/>
      <c r="P52" s="160" t="s">
        <v>291</v>
      </c>
      <c r="Q52" s="113" t="s">
        <v>289</v>
      </c>
      <c r="R52" s="115"/>
      <c r="S52" s="113"/>
      <c r="T52" s="116"/>
      <c r="U52" s="116"/>
      <c r="V52" s="229"/>
      <c r="W52" s="118" t="s">
        <v>684</v>
      </c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</row>
    <row r="53" spans="1:50" s="119" customFormat="1" ht="15.6">
      <c r="A53" s="131">
        <v>39</v>
      </c>
      <c r="B53" s="128"/>
      <c r="C53" s="111"/>
      <c r="D53" s="112"/>
      <c r="E53" s="113" t="s">
        <v>18</v>
      </c>
      <c r="F53" s="113" t="s">
        <v>14</v>
      </c>
      <c r="G53" s="114" t="s">
        <v>19</v>
      </c>
      <c r="H53" s="114" t="s">
        <v>28</v>
      </c>
      <c r="I53" s="114" t="s">
        <v>24</v>
      </c>
      <c r="J53" s="113">
        <v>4</v>
      </c>
      <c r="K53" s="113"/>
      <c r="L53" s="113"/>
      <c r="M53" s="113"/>
      <c r="N53" s="113"/>
      <c r="O53" s="113"/>
      <c r="P53" s="160" t="s">
        <v>291</v>
      </c>
      <c r="Q53" s="113" t="s">
        <v>290</v>
      </c>
      <c r="R53" s="115"/>
      <c r="S53" s="113"/>
      <c r="T53" s="116"/>
      <c r="U53" s="116"/>
      <c r="V53" s="229"/>
      <c r="W53" s="11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</row>
    <row r="54" spans="1:50" s="119" customFormat="1" ht="15.6">
      <c r="A54" s="209">
        <v>40</v>
      </c>
      <c r="B54" s="128"/>
      <c r="C54" s="111"/>
      <c r="D54" s="112"/>
      <c r="E54" s="113" t="s">
        <v>18</v>
      </c>
      <c r="F54" s="113" t="s">
        <v>15</v>
      </c>
      <c r="G54" s="114" t="s">
        <v>19</v>
      </c>
      <c r="H54" s="114" t="s">
        <v>28</v>
      </c>
      <c r="I54" s="114" t="s">
        <v>24</v>
      </c>
      <c r="J54" s="113">
        <v>4</v>
      </c>
      <c r="K54" s="113"/>
      <c r="L54" s="113"/>
      <c r="M54" s="113"/>
      <c r="N54" s="113"/>
      <c r="O54" s="113"/>
      <c r="P54" s="160" t="s">
        <v>291</v>
      </c>
      <c r="Q54" s="113" t="s">
        <v>290</v>
      </c>
      <c r="R54" s="115"/>
      <c r="S54" s="113"/>
      <c r="T54" s="116"/>
      <c r="U54" s="116"/>
      <c r="V54" s="229"/>
      <c r="W54" s="11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</row>
    <row r="55" spans="1:50" s="119" customFormat="1" ht="15.6">
      <c r="A55" s="131">
        <v>41</v>
      </c>
      <c r="B55" s="128"/>
      <c r="C55" s="111"/>
      <c r="D55" s="112"/>
      <c r="E55" s="113" t="s">
        <v>17</v>
      </c>
      <c r="F55" s="113" t="s">
        <v>14</v>
      </c>
      <c r="G55" s="114" t="s">
        <v>19</v>
      </c>
      <c r="H55" s="114" t="s">
        <v>28</v>
      </c>
      <c r="I55" s="114" t="s">
        <v>24</v>
      </c>
      <c r="J55" s="113">
        <v>4</v>
      </c>
      <c r="K55" s="113"/>
      <c r="L55" s="113"/>
      <c r="M55" s="113"/>
      <c r="N55" s="113"/>
      <c r="O55" s="113"/>
      <c r="P55" s="160" t="s">
        <v>291</v>
      </c>
      <c r="Q55" s="113" t="s">
        <v>290</v>
      </c>
      <c r="R55" s="115"/>
      <c r="S55" s="113"/>
      <c r="T55" s="116"/>
      <c r="U55" s="116"/>
      <c r="V55" s="229"/>
      <c r="W55" s="11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</row>
    <row r="56" spans="1:50" s="119" customFormat="1" ht="15.6">
      <c r="A56" s="131">
        <v>42</v>
      </c>
      <c r="B56" s="128"/>
      <c r="C56" s="111"/>
      <c r="D56" s="112"/>
      <c r="E56" s="113" t="s">
        <v>17</v>
      </c>
      <c r="F56" s="113" t="s">
        <v>15</v>
      </c>
      <c r="G56" s="114" t="s">
        <v>19</v>
      </c>
      <c r="H56" s="114" t="s">
        <v>28</v>
      </c>
      <c r="I56" s="114" t="s">
        <v>24</v>
      </c>
      <c r="J56" s="113">
        <v>4</v>
      </c>
      <c r="K56" s="113"/>
      <c r="L56" s="113"/>
      <c r="M56" s="113"/>
      <c r="N56" s="113"/>
      <c r="O56" s="113"/>
      <c r="P56" s="160" t="s">
        <v>291</v>
      </c>
      <c r="Q56" s="113" t="s">
        <v>290</v>
      </c>
      <c r="R56" s="115"/>
      <c r="S56" s="113"/>
      <c r="T56" s="116"/>
      <c r="U56" s="116"/>
      <c r="V56" s="229"/>
      <c r="W56" s="11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</row>
    <row r="57" spans="1:50" s="119" customFormat="1" ht="15.6">
      <c r="A57" s="209">
        <v>43</v>
      </c>
      <c r="B57" s="128"/>
      <c r="C57" s="111"/>
      <c r="D57" s="112"/>
      <c r="E57" s="113" t="s">
        <v>17</v>
      </c>
      <c r="F57" s="113" t="s">
        <v>14</v>
      </c>
      <c r="G57" s="114" t="s">
        <v>56</v>
      </c>
      <c r="H57" s="114" t="s">
        <v>29</v>
      </c>
      <c r="I57" s="114" t="s">
        <v>24</v>
      </c>
      <c r="J57" s="113">
        <v>4</v>
      </c>
      <c r="K57" s="113"/>
      <c r="L57" s="113"/>
      <c r="M57" s="113"/>
      <c r="N57" s="113"/>
      <c r="O57" s="113"/>
      <c r="P57" s="160" t="s">
        <v>291</v>
      </c>
      <c r="Q57" s="113" t="s">
        <v>288</v>
      </c>
      <c r="R57" s="115"/>
      <c r="S57" s="113"/>
      <c r="T57" s="116"/>
      <c r="U57" s="116"/>
      <c r="V57" s="229"/>
      <c r="W57" s="11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</row>
    <row r="58" spans="1:50" s="119" customFormat="1" ht="15.6">
      <c r="A58" s="131">
        <v>44</v>
      </c>
      <c r="B58" s="128"/>
      <c r="C58" s="111"/>
      <c r="D58" s="112"/>
      <c r="E58" s="113" t="s">
        <v>18</v>
      </c>
      <c r="F58" s="113" t="s">
        <v>15</v>
      </c>
      <c r="G58" s="114" t="s">
        <v>56</v>
      </c>
      <c r="H58" s="114" t="s">
        <v>29</v>
      </c>
      <c r="I58" s="114" t="s">
        <v>24</v>
      </c>
      <c r="J58" s="113">
        <v>4</v>
      </c>
      <c r="K58" s="113"/>
      <c r="L58" s="113"/>
      <c r="M58" s="113"/>
      <c r="N58" s="113"/>
      <c r="O58" s="113"/>
      <c r="P58" s="160" t="s">
        <v>291</v>
      </c>
      <c r="Q58" s="113" t="s">
        <v>288</v>
      </c>
      <c r="R58" s="115"/>
      <c r="S58" s="113"/>
      <c r="T58" s="116"/>
      <c r="U58" s="116"/>
      <c r="V58" s="229"/>
      <c r="W58" s="11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</row>
    <row r="59" spans="1:50" s="119" customFormat="1" ht="15.6">
      <c r="A59" s="131">
        <v>45</v>
      </c>
      <c r="B59" s="128"/>
      <c r="C59" s="111"/>
      <c r="D59" s="112"/>
      <c r="E59" s="113" t="s">
        <v>18</v>
      </c>
      <c r="F59" s="113" t="s">
        <v>14</v>
      </c>
      <c r="G59" s="114" t="s">
        <v>19</v>
      </c>
      <c r="H59" s="114" t="s">
        <v>28</v>
      </c>
      <c r="I59" s="114" t="s">
        <v>26</v>
      </c>
      <c r="J59" s="113">
        <v>4</v>
      </c>
      <c r="K59" s="113"/>
      <c r="L59" s="113"/>
      <c r="M59" s="113"/>
      <c r="N59" s="113"/>
      <c r="O59" s="113"/>
      <c r="P59" s="160" t="s">
        <v>291</v>
      </c>
      <c r="Q59" s="113" t="s">
        <v>288</v>
      </c>
      <c r="R59" s="115"/>
      <c r="S59" s="113"/>
      <c r="T59" s="116"/>
      <c r="U59" s="116"/>
      <c r="V59" s="229"/>
      <c r="W59" s="11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</row>
    <row r="60" spans="1:50" s="119" customFormat="1" ht="15.6">
      <c r="A60" s="209">
        <v>46</v>
      </c>
      <c r="B60" s="128"/>
      <c r="C60" s="111"/>
      <c r="D60" s="112"/>
      <c r="E60" s="113" t="s">
        <v>18</v>
      </c>
      <c r="F60" s="113" t="s">
        <v>15</v>
      </c>
      <c r="G60" s="114" t="s">
        <v>19</v>
      </c>
      <c r="H60" s="114" t="s">
        <v>28</v>
      </c>
      <c r="I60" s="114" t="s">
        <v>24</v>
      </c>
      <c r="J60" s="113">
        <v>4</v>
      </c>
      <c r="K60" s="113"/>
      <c r="L60" s="113"/>
      <c r="M60" s="113"/>
      <c r="N60" s="113"/>
      <c r="O60" s="113"/>
      <c r="P60" s="160" t="s">
        <v>291</v>
      </c>
      <c r="Q60" s="113" t="s">
        <v>288</v>
      </c>
      <c r="R60" s="115"/>
      <c r="S60" s="113"/>
      <c r="T60" s="116"/>
      <c r="U60" s="116"/>
      <c r="V60" s="229"/>
      <c r="W60" s="118"/>
    </row>
    <row r="61" spans="1:50" s="119" customFormat="1" ht="15.6">
      <c r="A61" s="131">
        <v>47</v>
      </c>
      <c r="B61" s="128"/>
      <c r="C61" s="111"/>
      <c r="D61" s="112"/>
      <c r="E61" s="113" t="s">
        <v>18</v>
      </c>
      <c r="F61" s="113" t="s">
        <v>15</v>
      </c>
      <c r="G61" s="114" t="s">
        <v>56</v>
      </c>
      <c r="H61" s="114" t="s">
        <v>29</v>
      </c>
      <c r="I61" s="114" t="s">
        <v>25</v>
      </c>
      <c r="J61" s="113">
        <v>4</v>
      </c>
      <c r="K61" s="113"/>
      <c r="L61" s="113"/>
      <c r="M61" s="113"/>
      <c r="N61" s="113"/>
      <c r="O61" s="113"/>
      <c r="P61" s="160" t="s">
        <v>291</v>
      </c>
      <c r="Q61" s="113" t="s">
        <v>288</v>
      </c>
      <c r="R61" s="115"/>
      <c r="S61" s="113"/>
      <c r="T61" s="116"/>
      <c r="U61" s="116"/>
      <c r="V61" s="229"/>
      <c r="W61" s="118"/>
    </row>
    <row r="62" spans="1:50" s="119" customFormat="1" ht="15.6">
      <c r="A62" s="131">
        <v>48</v>
      </c>
      <c r="B62" s="128"/>
      <c r="C62" s="111"/>
      <c r="D62" s="112"/>
      <c r="E62" s="113" t="s">
        <v>17</v>
      </c>
      <c r="F62" s="113" t="s">
        <v>14</v>
      </c>
      <c r="G62" s="114" t="s">
        <v>19</v>
      </c>
      <c r="H62" s="114" t="s">
        <v>28</v>
      </c>
      <c r="I62" s="114" t="s">
        <v>24</v>
      </c>
      <c r="J62" s="113">
        <v>3</v>
      </c>
      <c r="K62" s="113"/>
      <c r="L62" s="113"/>
      <c r="M62" s="113"/>
      <c r="N62" s="113"/>
      <c r="O62" s="113"/>
      <c r="P62" s="160" t="s">
        <v>291</v>
      </c>
      <c r="Q62" s="113" t="s">
        <v>288</v>
      </c>
      <c r="R62" s="115"/>
      <c r="S62" s="113"/>
      <c r="T62" s="116"/>
      <c r="U62" s="116"/>
      <c r="V62" s="229"/>
      <c r="W62" s="118"/>
    </row>
    <row r="63" spans="1:50" s="119" customFormat="1" ht="15.6">
      <c r="A63" s="209">
        <v>49</v>
      </c>
      <c r="B63" s="128"/>
      <c r="C63" s="111"/>
      <c r="D63" s="112"/>
      <c r="E63" s="113" t="s">
        <v>17</v>
      </c>
      <c r="F63" s="113" t="s">
        <v>14</v>
      </c>
      <c r="G63" s="114" t="s">
        <v>19</v>
      </c>
      <c r="H63" s="114" t="s">
        <v>28</v>
      </c>
      <c r="I63" s="114" t="s">
        <v>24</v>
      </c>
      <c r="J63" s="113">
        <v>4</v>
      </c>
      <c r="K63" s="113"/>
      <c r="L63" s="113"/>
      <c r="M63" s="113"/>
      <c r="N63" s="113"/>
      <c r="O63" s="113"/>
      <c r="P63" s="113" t="s">
        <v>286</v>
      </c>
      <c r="Q63" s="113" t="s">
        <v>289</v>
      </c>
      <c r="R63" s="115"/>
      <c r="S63" s="113"/>
      <c r="T63" s="116"/>
      <c r="U63" s="116"/>
      <c r="V63" s="229"/>
      <c r="W63" s="118"/>
    </row>
    <row r="64" spans="1:50" s="119" customFormat="1" ht="15.6">
      <c r="A64" s="131">
        <v>50</v>
      </c>
      <c r="B64" s="128"/>
      <c r="C64" s="111"/>
      <c r="D64" s="112"/>
      <c r="E64" s="113" t="s">
        <v>17</v>
      </c>
      <c r="F64" s="113" t="s">
        <v>15</v>
      </c>
      <c r="G64" s="114" t="s">
        <v>19</v>
      </c>
      <c r="H64" s="114" t="s">
        <v>28</v>
      </c>
      <c r="I64" s="114" t="s">
        <v>24</v>
      </c>
      <c r="J64" s="113">
        <v>4</v>
      </c>
      <c r="K64" s="113"/>
      <c r="L64" s="113"/>
      <c r="M64" s="113"/>
      <c r="N64" s="113"/>
      <c r="O64" s="113"/>
      <c r="P64" s="113" t="s">
        <v>286</v>
      </c>
      <c r="Q64" s="113" t="s">
        <v>289</v>
      </c>
      <c r="R64" s="115"/>
      <c r="S64" s="113"/>
      <c r="T64" s="116"/>
      <c r="U64" s="116"/>
      <c r="V64" s="229"/>
      <c r="W64" s="118"/>
    </row>
    <row r="65" spans="1:23" s="119" customFormat="1" ht="15.6">
      <c r="A65" s="131">
        <v>51</v>
      </c>
      <c r="B65" s="128"/>
      <c r="C65" s="111"/>
      <c r="D65" s="112"/>
      <c r="E65" s="113" t="s">
        <v>18</v>
      </c>
      <c r="F65" s="113" t="s">
        <v>15</v>
      </c>
      <c r="G65" s="114" t="s">
        <v>687</v>
      </c>
      <c r="H65" s="114" t="s">
        <v>28</v>
      </c>
      <c r="I65" s="114" t="s">
        <v>24</v>
      </c>
      <c r="J65" s="113">
        <v>2</v>
      </c>
      <c r="K65" s="113"/>
      <c r="L65" s="113"/>
      <c r="M65" s="113"/>
      <c r="N65" s="113"/>
      <c r="O65" s="113"/>
      <c r="P65" s="113" t="s">
        <v>286</v>
      </c>
      <c r="Q65" s="113" t="s">
        <v>289</v>
      </c>
      <c r="R65" s="115" t="s">
        <v>545</v>
      </c>
      <c r="S65" s="113"/>
      <c r="T65" s="116"/>
      <c r="U65" s="116"/>
      <c r="V65" s="229"/>
      <c r="W65" s="118"/>
    </row>
    <row r="66" spans="1:23" s="119" customFormat="1" ht="15.6">
      <c r="A66" s="209">
        <v>52</v>
      </c>
      <c r="B66" s="128"/>
      <c r="C66" s="111"/>
      <c r="D66" s="112"/>
      <c r="E66" s="113" t="s">
        <v>18</v>
      </c>
      <c r="F66" s="113" t="s">
        <v>14</v>
      </c>
      <c r="G66" s="114" t="s">
        <v>687</v>
      </c>
      <c r="H66" s="114"/>
      <c r="I66" s="114" t="s">
        <v>24</v>
      </c>
      <c r="J66" s="113"/>
      <c r="K66" s="113"/>
      <c r="L66" s="113"/>
      <c r="M66" s="113"/>
      <c r="N66" s="113"/>
      <c r="O66" s="66" t="s">
        <v>28</v>
      </c>
      <c r="P66" s="113" t="s">
        <v>286</v>
      </c>
      <c r="Q66" s="113" t="s">
        <v>289</v>
      </c>
      <c r="R66" s="115"/>
      <c r="S66" s="113"/>
      <c r="T66" s="116"/>
      <c r="U66" s="116"/>
      <c r="V66" s="229"/>
      <c r="W66" s="118"/>
    </row>
    <row r="67" spans="1:23" s="119" customFormat="1" ht="15.6">
      <c r="A67" s="131">
        <v>53</v>
      </c>
      <c r="B67" s="128"/>
      <c r="C67" s="111"/>
      <c r="D67" s="112"/>
      <c r="E67" s="113" t="s">
        <v>18</v>
      </c>
      <c r="F67" s="113" t="s">
        <v>14</v>
      </c>
      <c r="G67" s="114" t="s">
        <v>56</v>
      </c>
      <c r="H67" s="114" t="s">
        <v>29</v>
      </c>
      <c r="I67" s="114" t="s">
        <v>24</v>
      </c>
      <c r="J67" s="113">
        <v>4</v>
      </c>
      <c r="K67" s="113"/>
      <c r="L67" s="113"/>
      <c r="M67" s="113"/>
      <c r="N67" s="113"/>
      <c r="O67" s="113"/>
      <c r="P67" s="113" t="s">
        <v>291</v>
      </c>
      <c r="Q67" s="113" t="s">
        <v>288</v>
      </c>
      <c r="R67" s="115"/>
      <c r="S67" s="113"/>
      <c r="T67" s="116"/>
      <c r="U67" s="116"/>
      <c r="V67" s="229"/>
      <c r="W67" s="118"/>
    </row>
    <row r="68" spans="1:23" s="119" customFormat="1" ht="15.6">
      <c r="A68" s="131">
        <v>54</v>
      </c>
      <c r="B68" s="128"/>
      <c r="C68" s="111"/>
      <c r="D68" s="112"/>
      <c r="E68" s="113" t="s">
        <v>18</v>
      </c>
      <c r="F68" s="113" t="s">
        <v>15</v>
      </c>
      <c r="G68" s="138" t="s">
        <v>56</v>
      </c>
      <c r="H68" s="138" t="s">
        <v>29</v>
      </c>
      <c r="I68" s="138" t="s">
        <v>24</v>
      </c>
      <c r="J68" s="113">
        <v>4</v>
      </c>
      <c r="K68" s="113"/>
      <c r="L68" s="113"/>
      <c r="M68" s="113"/>
      <c r="N68" s="113"/>
      <c r="O68" s="113"/>
      <c r="P68" s="113" t="s">
        <v>291</v>
      </c>
      <c r="Q68" s="113" t="s">
        <v>288</v>
      </c>
      <c r="R68" s="115"/>
      <c r="S68" s="113"/>
      <c r="T68" s="116"/>
      <c r="U68" s="116"/>
      <c r="V68" s="229"/>
      <c r="W68" s="118"/>
    </row>
    <row r="69" spans="1:23" s="119" customFormat="1" ht="15.6">
      <c r="A69" s="209">
        <v>55</v>
      </c>
      <c r="B69" s="128"/>
      <c r="C69" s="111"/>
      <c r="D69" s="112"/>
      <c r="E69" s="113" t="s">
        <v>17</v>
      </c>
      <c r="F69" s="113" t="s">
        <v>14</v>
      </c>
      <c r="G69" s="138" t="s">
        <v>56</v>
      </c>
      <c r="H69" s="138" t="s">
        <v>29</v>
      </c>
      <c r="I69" s="138" t="s">
        <v>24</v>
      </c>
      <c r="J69" s="113">
        <v>4</v>
      </c>
      <c r="K69" s="113"/>
      <c r="L69" s="113"/>
      <c r="M69" s="113"/>
      <c r="N69" s="113"/>
      <c r="O69" s="113"/>
      <c r="P69" s="113" t="s">
        <v>291</v>
      </c>
      <c r="Q69" s="113" t="s">
        <v>288</v>
      </c>
      <c r="R69" s="115"/>
      <c r="S69" s="113"/>
      <c r="T69" s="116"/>
      <c r="U69" s="116"/>
      <c r="V69" s="229"/>
      <c r="W69" s="118"/>
    </row>
    <row r="70" spans="1:23" s="119" customFormat="1" ht="15.6">
      <c r="A70" s="131">
        <v>56</v>
      </c>
      <c r="B70" s="128"/>
      <c r="C70" s="111"/>
      <c r="D70" s="112"/>
      <c r="E70" s="113" t="s">
        <v>18</v>
      </c>
      <c r="F70" s="151" t="s">
        <v>14</v>
      </c>
      <c r="G70" s="96" t="s">
        <v>19</v>
      </c>
      <c r="H70" s="96" t="s">
        <v>28</v>
      </c>
      <c r="I70" s="96" t="s">
        <v>24</v>
      </c>
      <c r="J70" s="124">
        <v>4</v>
      </c>
      <c r="K70" s="113"/>
      <c r="L70" s="113"/>
      <c r="M70" s="113"/>
      <c r="N70" s="113"/>
      <c r="O70" s="113"/>
      <c r="P70" s="113" t="s">
        <v>291</v>
      </c>
      <c r="Q70" s="113" t="s">
        <v>288</v>
      </c>
      <c r="R70" s="115"/>
      <c r="S70" s="113"/>
      <c r="T70" s="116"/>
      <c r="U70" s="116"/>
      <c r="V70" s="229"/>
      <c r="W70" s="118"/>
    </row>
    <row r="71" spans="1:23" s="119" customFormat="1" ht="15.6">
      <c r="A71" s="131">
        <v>57</v>
      </c>
      <c r="B71" s="128"/>
      <c r="C71" s="111"/>
      <c r="D71" s="112"/>
      <c r="E71" s="113" t="s">
        <v>18</v>
      </c>
      <c r="F71" s="151" t="s">
        <v>15</v>
      </c>
      <c r="G71" s="96" t="s">
        <v>19</v>
      </c>
      <c r="H71" s="96" t="s">
        <v>28</v>
      </c>
      <c r="I71" s="96" t="s">
        <v>24</v>
      </c>
      <c r="J71" s="124">
        <v>4</v>
      </c>
      <c r="K71" s="113"/>
      <c r="L71" s="113"/>
      <c r="M71" s="113"/>
      <c r="N71" s="113"/>
      <c r="O71" s="113"/>
      <c r="P71" s="113" t="s">
        <v>291</v>
      </c>
      <c r="Q71" s="113" t="s">
        <v>288</v>
      </c>
      <c r="R71" s="115"/>
      <c r="S71" s="113"/>
      <c r="T71" s="116"/>
      <c r="U71" s="116"/>
      <c r="V71" s="229"/>
      <c r="W71" s="118"/>
    </row>
    <row r="72" spans="1:23" s="119" customFormat="1" ht="15.6">
      <c r="A72" s="209">
        <v>58</v>
      </c>
      <c r="B72" s="128"/>
      <c r="C72" s="111"/>
      <c r="D72" s="112"/>
      <c r="E72" s="113" t="s">
        <v>17</v>
      </c>
      <c r="F72" s="113" t="s">
        <v>15</v>
      </c>
      <c r="G72" s="152" t="s">
        <v>56</v>
      </c>
      <c r="H72" s="152" t="s">
        <v>29</v>
      </c>
      <c r="I72" s="152" t="s">
        <v>24</v>
      </c>
      <c r="J72" s="113">
        <v>1</v>
      </c>
      <c r="K72" s="113"/>
      <c r="L72" s="113"/>
      <c r="M72" s="113"/>
      <c r="N72" s="113"/>
      <c r="O72" s="113"/>
      <c r="P72" s="113" t="s">
        <v>291</v>
      </c>
      <c r="Q72" s="113" t="s">
        <v>288</v>
      </c>
      <c r="R72" s="115" t="s">
        <v>686</v>
      </c>
      <c r="S72" s="113"/>
      <c r="T72" s="116"/>
      <c r="U72" s="116"/>
      <c r="V72" s="229"/>
      <c r="W72" s="118"/>
    </row>
    <row r="73" spans="1:23" s="119" customFormat="1" ht="15.6">
      <c r="A73" s="131">
        <v>59</v>
      </c>
      <c r="B73" s="128"/>
      <c r="C73" s="111"/>
      <c r="D73" s="112"/>
      <c r="E73" s="113" t="s">
        <v>17</v>
      </c>
      <c r="F73" s="113" t="s">
        <v>14</v>
      </c>
      <c r="G73" s="114" t="s">
        <v>20</v>
      </c>
      <c r="H73" s="114" t="s">
        <v>29</v>
      </c>
      <c r="I73" s="114" t="s">
        <v>25</v>
      </c>
      <c r="J73" s="113">
        <v>4</v>
      </c>
      <c r="K73" s="113"/>
      <c r="L73" s="113"/>
      <c r="M73" s="113"/>
      <c r="N73" s="113"/>
      <c r="O73" s="113"/>
      <c r="P73" s="113" t="s">
        <v>291</v>
      </c>
      <c r="Q73" s="113" t="s">
        <v>288</v>
      </c>
      <c r="R73" s="115"/>
      <c r="S73" s="113"/>
      <c r="T73" s="116"/>
      <c r="U73" s="116"/>
      <c r="V73" s="229"/>
      <c r="W73" s="118"/>
    </row>
    <row r="74" spans="1:23" s="119" customFormat="1" ht="15.6">
      <c r="A74" s="131">
        <v>60</v>
      </c>
      <c r="B74" s="128"/>
      <c r="C74" s="111"/>
      <c r="D74" s="112"/>
      <c r="E74" s="113" t="s">
        <v>18</v>
      </c>
      <c r="F74" s="113" t="s">
        <v>15</v>
      </c>
      <c r="G74" s="114" t="s">
        <v>20</v>
      </c>
      <c r="H74" s="114" t="s">
        <v>29</v>
      </c>
      <c r="I74" s="114" t="s">
        <v>24</v>
      </c>
      <c r="J74" s="113">
        <v>4</v>
      </c>
      <c r="K74" s="113"/>
      <c r="L74" s="113"/>
      <c r="M74" s="113"/>
      <c r="N74" s="113"/>
      <c r="O74" s="113"/>
      <c r="P74" s="113" t="s">
        <v>291</v>
      </c>
      <c r="Q74" s="113" t="s">
        <v>288</v>
      </c>
      <c r="R74" s="115"/>
      <c r="S74" s="113"/>
      <c r="T74" s="116"/>
      <c r="U74" s="116"/>
      <c r="V74" s="229"/>
      <c r="W74" s="118"/>
    </row>
    <row r="75" spans="1:23" s="119" customFormat="1" ht="15.6">
      <c r="A75" s="209">
        <v>61</v>
      </c>
      <c r="B75" s="128"/>
      <c r="C75" s="111"/>
      <c r="D75" s="112"/>
      <c r="E75" s="113" t="s">
        <v>17</v>
      </c>
      <c r="F75" s="113" t="s">
        <v>14</v>
      </c>
      <c r="G75" s="114" t="s">
        <v>56</v>
      </c>
      <c r="H75" s="114" t="s">
        <v>29</v>
      </c>
      <c r="I75" s="114" t="s">
        <v>24</v>
      </c>
      <c r="J75" s="113">
        <v>4</v>
      </c>
      <c r="K75" s="113" t="s">
        <v>60</v>
      </c>
      <c r="L75" s="113"/>
      <c r="M75" s="113"/>
      <c r="N75" s="113"/>
      <c r="O75" s="113"/>
      <c r="P75" s="113" t="s">
        <v>291</v>
      </c>
      <c r="Q75" s="113" t="s">
        <v>288</v>
      </c>
      <c r="R75" s="115"/>
      <c r="S75" s="113"/>
      <c r="T75" s="116"/>
      <c r="U75" s="116"/>
      <c r="V75" s="229"/>
      <c r="W75" s="118"/>
    </row>
    <row r="76" spans="1:23" s="119" customFormat="1" ht="15.6">
      <c r="A76" s="131">
        <v>62</v>
      </c>
      <c r="B76" s="128"/>
      <c r="C76" s="111"/>
      <c r="D76" s="112"/>
      <c r="E76" s="113" t="s">
        <v>18</v>
      </c>
      <c r="F76" s="113" t="s">
        <v>14</v>
      </c>
      <c r="G76" s="114" t="s">
        <v>19</v>
      </c>
      <c r="H76" s="114" t="s">
        <v>28</v>
      </c>
      <c r="I76" s="114" t="s">
        <v>24</v>
      </c>
      <c r="J76" s="113">
        <v>4</v>
      </c>
      <c r="K76" s="113" t="s">
        <v>60</v>
      </c>
      <c r="L76" s="113"/>
      <c r="M76" s="113"/>
      <c r="N76" s="113"/>
      <c r="O76" s="154"/>
      <c r="P76" s="113" t="s">
        <v>291</v>
      </c>
      <c r="Q76" s="113" t="s">
        <v>288</v>
      </c>
      <c r="R76" s="154"/>
      <c r="S76" s="113"/>
      <c r="T76" s="116"/>
      <c r="U76" s="116"/>
      <c r="V76" s="229"/>
      <c r="W76" s="118"/>
    </row>
    <row r="77" spans="1:23" s="119" customFormat="1" ht="15.6">
      <c r="A77" s="131">
        <v>63</v>
      </c>
      <c r="B77" s="128"/>
      <c r="C77" s="111"/>
      <c r="E77" s="113" t="s">
        <v>18</v>
      </c>
      <c r="F77" s="113" t="s">
        <v>14</v>
      </c>
      <c r="G77" s="114" t="s">
        <v>56</v>
      </c>
      <c r="H77" s="114" t="s">
        <v>29</v>
      </c>
      <c r="I77" s="114" t="s">
        <v>30</v>
      </c>
      <c r="J77" s="113">
        <v>4</v>
      </c>
      <c r="K77" s="113" t="s">
        <v>60</v>
      </c>
      <c r="L77" s="113"/>
      <c r="M77" s="113"/>
      <c r="N77" s="113"/>
      <c r="O77" s="154"/>
      <c r="P77" s="113" t="s">
        <v>291</v>
      </c>
      <c r="Q77" s="113" t="s">
        <v>288</v>
      </c>
      <c r="R77" s="115"/>
      <c r="S77" s="113"/>
      <c r="T77" s="116"/>
      <c r="U77" s="116"/>
      <c r="V77" s="230" t="s">
        <v>682</v>
      </c>
      <c r="W77" s="118" t="s">
        <v>685</v>
      </c>
    </row>
    <row r="78" spans="1:23" s="119" customFormat="1" ht="15.6">
      <c r="A78" s="209">
        <v>64</v>
      </c>
      <c r="B78" s="128"/>
      <c r="C78" s="111"/>
      <c r="D78" s="112"/>
      <c r="E78" s="113" t="s">
        <v>18</v>
      </c>
      <c r="F78" s="113" t="s">
        <v>15</v>
      </c>
      <c r="G78" s="114" t="s">
        <v>56</v>
      </c>
      <c r="H78" s="114" t="s">
        <v>29</v>
      </c>
      <c r="I78" s="114" t="s">
        <v>30</v>
      </c>
      <c r="J78" s="113">
        <v>4</v>
      </c>
      <c r="K78" s="113" t="s">
        <v>60</v>
      </c>
      <c r="L78" s="113"/>
      <c r="M78" s="113"/>
      <c r="N78" s="113"/>
      <c r="O78" s="154"/>
      <c r="P78" s="113" t="s">
        <v>291</v>
      </c>
      <c r="Q78" s="113" t="s">
        <v>288</v>
      </c>
      <c r="R78" s="115"/>
      <c r="S78" s="113"/>
      <c r="T78" s="116"/>
      <c r="U78" s="116"/>
      <c r="V78" s="230" t="s">
        <v>682</v>
      </c>
      <c r="W78" s="118" t="s">
        <v>685</v>
      </c>
    </row>
    <row r="79" spans="1:23" s="119" customFormat="1" ht="15.6">
      <c r="A79" s="131">
        <v>65</v>
      </c>
      <c r="B79" s="128"/>
      <c r="C79" s="111"/>
      <c r="D79" s="112"/>
      <c r="E79" s="113" t="s">
        <v>17</v>
      </c>
      <c r="F79" s="113" t="s">
        <v>14</v>
      </c>
      <c r="G79" s="114" t="s">
        <v>56</v>
      </c>
      <c r="H79" s="114" t="s">
        <v>29</v>
      </c>
      <c r="I79" s="114" t="s">
        <v>24</v>
      </c>
      <c r="J79" s="113">
        <v>4</v>
      </c>
      <c r="K79" s="113" t="s">
        <v>60</v>
      </c>
      <c r="L79" s="113"/>
      <c r="M79" s="113"/>
      <c r="N79" s="113"/>
      <c r="O79" s="113"/>
      <c r="P79" s="113" t="s">
        <v>291</v>
      </c>
      <c r="Q79" s="113" t="s">
        <v>288</v>
      </c>
      <c r="R79" s="115"/>
      <c r="S79" s="113"/>
      <c r="T79" s="116"/>
      <c r="U79" s="116"/>
      <c r="V79" s="229"/>
      <c r="W79" s="118"/>
    </row>
    <row r="80" spans="1:23" s="119" customFormat="1" ht="15.6">
      <c r="A80" s="131">
        <v>66</v>
      </c>
      <c r="B80" s="128"/>
      <c r="C80" s="111"/>
      <c r="D80" s="112"/>
      <c r="E80" s="113" t="s">
        <v>17</v>
      </c>
      <c r="F80" s="113" t="s">
        <v>14</v>
      </c>
      <c r="G80" s="114" t="s">
        <v>19</v>
      </c>
      <c r="H80" s="114" t="s">
        <v>28</v>
      </c>
      <c r="I80" s="114" t="s">
        <v>26</v>
      </c>
      <c r="J80" s="113">
        <v>3</v>
      </c>
      <c r="K80" s="113" t="s">
        <v>60</v>
      </c>
      <c r="L80" s="113"/>
      <c r="M80" s="154"/>
      <c r="N80" s="113"/>
      <c r="O80" s="113"/>
      <c r="P80" s="113" t="s">
        <v>291</v>
      </c>
      <c r="Q80" s="113" t="s">
        <v>288</v>
      </c>
      <c r="R80" s="115"/>
      <c r="S80" s="113"/>
      <c r="T80" s="116"/>
      <c r="U80" s="116"/>
      <c r="V80" s="229"/>
      <c r="W80" s="157"/>
    </row>
    <row r="81" spans="1:23" s="119" customFormat="1" ht="15.6">
      <c r="A81" s="209">
        <v>67</v>
      </c>
      <c r="B81" s="128"/>
      <c r="C81" s="111"/>
      <c r="D81" s="112"/>
      <c r="E81" s="113" t="s">
        <v>17</v>
      </c>
      <c r="F81" s="113" t="s">
        <v>15</v>
      </c>
      <c r="G81" s="114" t="s">
        <v>19</v>
      </c>
      <c r="H81" s="114" t="s">
        <v>28</v>
      </c>
      <c r="I81" s="114" t="s">
        <v>24</v>
      </c>
      <c r="J81" s="113">
        <v>4</v>
      </c>
      <c r="K81" s="113" t="s">
        <v>60</v>
      </c>
      <c r="L81" s="113"/>
      <c r="M81" s="113"/>
      <c r="N81" s="113"/>
      <c r="O81" s="154"/>
      <c r="P81" s="113" t="s">
        <v>291</v>
      </c>
      <c r="Q81" s="113" t="s">
        <v>288</v>
      </c>
      <c r="R81" s="115"/>
      <c r="S81" s="113"/>
      <c r="T81" s="116"/>
      <c r="U81" s="116"/>
      <c r="V81" s="229"/>
      <c r="W81" s="118"/>
    </row>
    <row r="82" spans="1:23" s="119" customFormat="1" ht="15.6">
      <c r="A82" s="131">
        <v>68</v>
      </c>
      <c r="B82" s="128"/>
      <c r="C82" s="111"/>
      <c r="D82" s="112"/>
      <c r="E82" s="113" t="s">
        <v>17</v>
      </c>
      <c r="F82" s="113" t="s">
        <v>14</v>
      </c>
      <c r="G82" s="114" t="s">
        <v>20</v>
      </c>
      <c r="H82" s="114" t="s">
        <v>29</v>
      </c>
      <c r="I82" s="114" t="s">
        <v>26</v>
      </c>
      <c r="J82" s="113">
        <v>4</v>
      </c>
      <c r="K82" s="113" t="s">
        <v>60</v>
      </c>
      <c r="L82" s="113"/>
      <c r="M82" s="113"/>
      <c r="N82" s="113"/>
      <c r="O82" s="113"/>
      <c r="P82" s="113" t="s">
        <v>291</v>
      </c>
      <c r="Q82" s="113" t="s">
        <v>288</v>
      </c>
      <c r="R82" s="115"/>
      <c r="S82" s="113"/>
      <c r="T82" s="116"/>
      <c r="U82" s="116"/>
      <c r="V82" s="229"/>
      <c r="W82" s="118"/>
    </row>
    <row r="83" spans="1:23" s="119" customFormat="1" ht="15.6">
      <c r="A83" s="131">
        <v>69</v>
      </c>
      <c r="B83" s="128"/>
      <c r="C83" s="111"/>
      <c r="D83" s="112"/>
      <c r="E83" s="113" t="s">
        <v>18</v>
      </c>
      <c r="F83" s="113" t="s">
        <v>15</v>
      </c>
      <c r="G83" s="114" t="s">
        <v>56</v>
      </c>
      <c r="H83" s="114" t="s">
        <v>29</v>
      </c>
      <c r="I83" s="114" t="s">
        <v>25</v>
      </c>
      <c r="J83" s="113">
        <v>4</v>
      </c>
      <c r="K83" s="113"/>
      <c r="L83" s="113"/>
      <c r="M83" s="113"/>
      <c r="N83" s="113"/>
      <c r="O83" s="113"/>
      <c r="P83" s="113" t="s">
        <v>291</v>
      </c>
      <c r="Q83" s="113" t="s">
        <v>288</v>
      </c>
      <c r="R83" s="115"/>
      <c r="S83" s="113"/>
      <c r="T83" s="116"/>
      <c r="U83" s="116"/>
      <c r="V83" s="229"/>
      <c r="W83" s="118"/>
    </row>
    <row r="84" spans="1:23" s="119" customFormat="1" ht="15.6">
      <c r="A84" s="209">
        <v>70</v>
      </c>
      <c r="B84" s="128"/>
      <c r="C84" s="111"/>
      <c r="D84" s="112"/>
      <c r="E84" s="113" t="s">
        <v>17</v>
      </c>
      <c r="F84" s="113" t="s">
        <v>14</v>
      </c>
      <c r="G84" s="114" t="s">
        <v>56</v>
      </c>
      <c r="H84" s="114" t="s">
        <v>29</v>
      </c>
      <c r="I84" s="114" t="s">
        <v>24</v>
      </c>
      <c r="J84" s="113">
        <v>4</v>
      </c>
      <c r="K84" s="113"/>
      <c r="L84" s="113"/>
      <c r="M84" s="113"/>
      <c r="N84" s="113"/>
      <c r="O84" s="113"/>
      <c r="P84" s="113" t="s">
        <v>291</v>
      </c>
      <c r="Q84" s="113" t="s">
        <v>288</v>
      </c>
      <c r="R84" s="155"/>
      <c r="S84" s="113"/>
      <c r="T84" s="116"/>
      <c r="U84" s="116"/>
      <c r="V84" s="229"/>
      <c r="W84" s="118"/>
    </row>
    <row r="85" spans="1:23" s="119" customFormat="1" ht="15.6">
      <c r="A85" s="131">
        <v>71</v>
      </c>
      <c r="B85" s="128"/>
      <c r="C85" s="111"/>
      <c r="D85" s="112"/>
      <c r="E85" s="113" t="s">
        <v>17</v>
      </c>
      <c r="F85" s="113" t="s">
        <v>14</v>
      </c>
      <c r="G85" s="114" t="s">
        <v>56</v>
      </c>
      <c r="H85" s="138" t="s">
        <v>29</v>
      </c>
      <c r="I85" s="138" t="s">
        <v>26</v>
      </c>
      <c r="J85" s="113">
        <v>4</v>
      </c>
      <c r="K85" s="113"/>
      <c r="L85" s="113"/>
      <c r="M85" s="113"/>
      <c r="N85" s="113"/>
      <c r="O85" s="113"/>
      <c r="P85" s="113" t="s">
        <v>291</v>
      </c>
      <c r="Q85" s="113" t="s">
        <v>288</v>
      </c>
      <c r="S85" s="113"/>
      <c r="T85" s="116"/>
      <c r="U85" s="116"/>
      <c r="V85" s="229"/>
      <c r="W85" s="118"/>
    </row>
    <row r="86" spans="1:23" s="119" customFormat="1" ht="15.6">
      <c r="A86" s="131">
        <v>72</v>
      </c>
      <c r="B86" s="128"/>
      <c r="C86" s="111"/>
      <c r="D86" s="112"/>
      <c r="E86" s="113" t="s">
        <v>18</v>
      </c>
      <c r="F86" s="151" t="s">
        <v>14</v>
      </c>
      <c r="G86" s="96" t="s">
        <v>19</v>
      </c>
      <c r="H86" s="96" t="s">
        <v>28</v>
      </c>
      <c r="I86" s="138" t="s">
        <v>26</v>
      </c>
      <c r="J86" s="124">
        <v>3</v>
      </c>
      <c r="K86" s="113"/>
      <c r="L86" s="113"/>
      <c r="M86" s="113"/>
      <c r="N86" s="113"/>
      <c r="O86" s="113"/>
      <c r="P86" s="113" t="s">
        <v>291</v>
      </c>
      <c r="Q86" s="113" t="s">
        <v>288</v>
      </c>
      <c r="R86" s="115"/>
      <c r="S86" s="113"/>
      <c r="T86" s="116"/>
      <c r="U86" s="116"/>
      <c r="V86" s="229"/>
      <c r="W86" s="118"/>
    </row>
    <row r="87" spans="1:23" s="119" customFormat="1" ht="15.6">
      <c r="A87" s="209">
        <v>73</v>
      </c>
      <c r="B87" s="128"/>
      <c r="C87" s="111"/>
      <c r="D87" s="112"/>
      <c r="E87" s="113" t="s">
        <v>18</v>
      </c>
      <c r="F87" s="151" t="s">
        <v>15</v>
      </c>
      <c r="G87" s="96" t="s">
        <v>19</v>
      </c>
      <c r="H87" s="96" t="s">
        <v>28</v>
      </c>
      <c r="I87" s="96" t="s">
        <v>25</v>
      </c>
      <c r="J87" s="124">
        <v>3</v>
      </c>
      <c r="K87" s="113"/>
      <c r="L87" s="113"/>
      <c r="M87" s="113"/>
      <c r="N87" s="113"/>
      <c r="O87" s="113"/>
      <c r="P87" s="113" t="s">
        <v>291</v>
      </c>
      <c r="Q87" s="113" t="s">
        <v>288</v>
      </c>
      <c r="R87" s="115"/>
      <c r="S87" s="113"/>
      <c r="T87" s="116"/>
      <c r="U87" s="116"/>
      <c r="V87" s="229"/>
      <c r="W87" s="118"/>
    </row>
    <row r="88" spans="1:23" s="119" customFormat="1" ht="15.6">
      <c r="A88" s="131">
        <v>74</v>
      </c>
      <c r="B88" s="128"/>
      <c r="C88" s="111"/>
      <c r="D88" s="112"/>
      <c r="E88" s="113" t="s">
        <v>17</v>
      </c>
      <c r="F88" s="113" t="s">
        <v>14</v>
      </c>
      <c r="G88" s="152" t="s">
        <v>56</v>
      </c>
      <c r="H88" s="152" t="s">
        <v>29</v>
      </c>
      <c r="I88" s="152" t="s">
        <v>54</v>
      </c>
      <c r="J88" s="113">
        <v>4</v>
      </c>
      <c r="K88" s="113"/>
      <c r="L88" s="113"/>
      <c r="M88" s="113"/>
      <c r="N88" s="113"/>
      <c r="O88" s="113"/>
      <c r="P88" s="113" t="s">
        <v>291</v>
      </c>
      <c r="Q88" s="113" t="s">
        <v>288</v>
      </c>
      <c r="R88" s="115"/>
      <c r="S88" s="113"/>
      <c r="T88" s="116"/>
      <c r="U88" s="116"/>
      <c r="V88" s="229"/>
      <c r="W88" s="118"/>
    </row>
    <row r="89" spans="1:23" s="119" customFormat="1" ht="15.6">
      <c r="A89" s="131">
        <v>75</v>
      </c>
      <c r="B89" s="128"/>
      <c r="C89" s="111"/>
      <c r="D89" s="112"/>
      <c r="E89" s="113" t="s">
        <v>18</v>
      </c>
      <c r="F89" s="113" t="s">
        <v>15</v>
      </c>
      <c r="G89" s="152" t="s">
        <v>56</v>
      </c>
      <c r="H89" s="114" t="s">
        <v>29</v>
      </c>
      <c r="I89" s="114" t="s">
        <v>24</v>
      </c>
      <c r="J89" s="113">
        <v>4</v>
      </c>
      <c r="K89" s="113"/>
      <c r="L89" s="113"/>
      <c r="M89" s="113"/>
      <c r="N89" s="113"/>
      <c r="O89" s="113"/>
      <c r="P89" s="113" t="s">
        <v>291</v>
      </c>
      <c r="Q89" s="113" t="s">
        <v>288</v>
      </c>
      <c r="R89" s="115"/>
      <c r="S89" s="113"/>
      <c r="T89" s="116"/>
      <c r="U89" s="116"/>
      <c r="V89" s="229"/>
      <c r="W89" s="118"/>
    </row>
    <row r="90" spans="1:23" s="119" customFormat="1" ht="15.6">
      <c r="A90" s="209">
        <v>76</v>
      </c>
      <c r="B90" s="128"/>
      <c r="C90" s="111"/>
      <c r="D90" s="112"/>
      <c r="E90" s="113" t="s">
        <v>18</v>
      </c>
      <c r="F90" s="113" t="s">
        <v>14</v>
      </c>
      <c r="G90" s="114" t="s">
        <v>19</v>
      </c>
      <c r="H90" s="114" t="s">
        <v>28</v>
      </c>
      <c r="I90" s="114" t="s">
        <v>26</v>
      </c>
      <c r="J90" s="113">
        <v>3</v>
      </c>
      <c r="K90" s="113"/>
      <c r="L90" s="113"/>
      <c r="M90" s="113"/>
      <c r="N90" s="113"/>
      <c r="O90" s="113"/>
      <c r="P90" s="113" t="s">
        <v>291</v>
      </c>
      <c r="Q90" s="113" t="s">
        <v>288</v>
      </c>
      <c r="R90" s="115"/>
      <c r="S90" s="113"/>
      <c r="T90" s="116"/>
      <c r="U90" s="116"/>
      <c r="V90" s="229"/>
      <c r="W90" s="118"/>
    </row>
    <row r="91" spans="1:23" s="119" customFormat="1" ht="15.6">
      <c r="A91" s="131">
        <v>77</v>
      </c>
      <c r="B91" s="128"/>
      <c r="C91" s="111"/>
      <c r="D91" s="112"/>
      <c r="E91" s="113" t="s">
        <v>18</v>
      </c>
      <c r="F91" s="113" t="s">
        <v>14</v>
      </c>
      <c r="G91" s="114" t="s">
        <v>19</v>
      </c>
      <c r="H91" s="114" t="s">
        <v>28</v>
      </c>
      <c r="I91" s="114" t="s">
        <v>24</v>
      </c>
      <c r="J91" s="113">
        <v>3</v>
      </c>
      <c r="K91" s="113"/>
      <c r="L91" s="113"/>
      <c r="M91" s="113"/>
      <c r="N91" s="113"/>
      <c r="O91" s="113"/>
      <c r="P91" s="113" t="s">
        <v>291</v>
      </c>
      <c r="Q91" s="113" t="s">
        <v>288</v>
      </c>
      <c r="R91" s="115"/>
      <c r="S91" s="113"/>
      <c r="T91" s="116"/>
      <c r="U91" s="116"/>
      <c r="V91" s="229"/>
      <c r="W91" s="118"/>
    </row>
    <row r="92" spans="1:23" s="119" customFormat="1" ht="15.6">
      <c r="A92" s="131">
        <v>78</v>
      </c>
      <c r="B92" s="128"/>
      <c r="C92" s="111"/>
      <c r="D92" s="112"/>
      <c r="E92" s="113" t="s">
        <v>18</v>
      </c>
      <c r="F92" s="113" t="s">
        <v>15</v>
      </c>
      <c r="G92" s="114" t="s">
        <v>19</v>
      </c>
      <c r="H92" s="114" t="s">
        <v>28</v>
      </c>
      <c r="I92" s="114" t="s">
        <v>25</v>
      </c>
      <c r="J92" s="113">
        <v>3</v>
      </c>
      <c r="K92" s="113"/>
      <c r="L92" s="113"/>
      <c r="M92" s="113"/>
      <c r="N92" s="113"/>
      <c r="O92" s="113"/>
      <c r="P92" s="113" t="s">
        <v>291</v>
      </c>
      <c r="Q92" s="113" t="s">
        <v>288</v>
      </c>
      <c r="R92" s="115"/>
      <c r="S92" s="113"/>
      <c r="T92" s="116"/>
      <c r="U92" s="116"/>
      <c r="V92" s="229"/>
      <c r="W92" s="118"/>
    </row>
    <row r="93" spans="1:23" s="119" customFormat="1" ht="15.6">
      <c r="A93" s="209">
        <v>79</v>
      </c>
      <c r="B93" s="128"/>
      <c r="C93" s="111"/>
      <c r="D93" s="112"/>
      <c r="E93" s="113" t="s">
        <v>17</v>
      </c>
      <c r="F93" s="113" t="s">
        <v>14</v>
      </c>
      <c r="G93" s="114" t="s">
        <v>20</v>
      </c>
      <c r="H93" s="114" t="s">
        <v>29</v>
      </c>
      <c r="I93" s="114" t="s">
        <v>24</v>
      </c>
      <c r="J93" s="113">
        <v>4</v>
      </c>
      <c r="K93" s="113"/>
      <c r="L93" s="113"/>
      <c r="M93" s="113"/>
      <c r="N93" s="113"/>
      <c r="O93" s="113"/>
      <c r="P93" s="113" t="s">
        <v>291</v>
      </c>
      <c r="Q93" s="113" t="s">
        <v>288</v>
      </c>
      <c r="R93" s="115"/>
      <c r="S93" s="113"/>
      <c r="T93" s="116"/>
      <c r="U93" s="116"/>
      <c r="V93" s="229"/>
      <c r="W93" s="118"/>
    </row>
    <row r="94" spans="1:23" s="119" customFormat="1" ht="15.6">
      <c r="A94" s="131">
        <v>80</v>
      </c>
      <c r="B94" s="128"/>
      <c r="C94" s="111"/>
      <c r="D94" s="112"/>
      <c r="E94" s="113" t="s">
        <v>18</v>
      </c>
      <c r="F94" s="113" t="s">
        <v>15</v>
      </c>
      <c r="G94" s="114" t="s">
        <v>56</v>
      </c>
      <c r="H94" s="114" t="s">
        <v>29</v>
      </c>
      <c r="I94" s="114" t="s">
        <v>54</v>
      </c>
      <c r="J94" s="113">
        <v>4</v>
      </c>
      <c r="K94" s="113"/>
      <c r="L94" s="113"/>
      <c r="M94" s="113"/>
      <c r="N94" s="113"/>
      <c r="O94" s="65"/>
      <c r="P94" s="113" t="s">
        <v>291</v>
      </c>
      <c r="Q94" s="113" t="s">
        <v>288</v>
      </c>
      <c r="R94" s="115"/>
      <c r="S94" s="113"/>
      <c r="T94" s="116"/>
      <c r="U94" s="116"/>
      <c r="V94" s="229"/>
      <c r="W94" s="118"/>
    </row>
    <row r="95" spans="1:23" s="119" customFormat="1" ht="15.6">
      <c r="A95" s="131">
        <v>81</v>
      </c>
      <c r="B95" s="128"/>
      <c r="C95" s="111"/>
      <c r="D95" s="112"/>
      <c r="E95" s="113" t="s">
        <v>17</v>
      </c>
      <c r="F95" s="113" t="s">
        <v>14</v>
      </c>
      <c r="G95" s="114" t="s">
        <v>56</v>
      </c>
      <c r="H95" s="114" t="s">
        <v>29</v>
      </c>
      <c r="I95" s="114" t="s">
        <v>26</v>
      </c>
      <c r="J95" s="113">
        <v>4</v>
      </c>
      <c r="K95" s="113"/>
      <c r="L95" s="113"/>
      <c r="M95" s="113"/>
      <c r="N95" s="113"/>
      <c r="O95" s="113"/>
      <c r="P95" s="113" t="s">
        <v>291</v>
      </c>
      <c r="Q95" s="113" t="s">
        <v>288</v>
      </c>
      <c r="R95" s="115"/>
      <c r="S95" s="113"/>
      <c r="T95" s="116"/>
      <c r="U95" s="116"/>
      <c r="V95" s="229"/>
      <c r="W95" s="118"/>
    </row>
    <row r="96" spans="1:23" s="119" customFormat="1" ht="15.6">
      <c r="A96" s="209">
        <v>82</v>
      </c>
      <c r="B96" s="128"/>
      <c r="C96" s="111"/>
      <c r="D96" s="112"/>
      <c r="E96" s="113" t="s">
        <v>18</v>
      </c>
      <c r="F96" s="113" t="s">
        <v>15</v>
      </c>
      <c r="G96" s="114" t="s">
        <v>56</v>
      </c>
      <c r="H96" s="114" t="s">
        <v>29</v>
      </c>
      <c r="I96" s="114" t="s">
        <v>24</v>
      </c>
      <c r="J96" s="113">
        <v>4</v>
      </c>
      <c r="K96" s="113"/>
      <c r="L96" s="113"/>
      <c r="M96" s="113"/>
      <c r="N96" s="113"/>
      <c r="O96" s="113"/>
      <c r="P96" s="113" t="s">
        <v>291</v>
      </c>
      <c r="Q96" s="113" t="s">
        <v>288</v>
      </c>
      <c r="R96" s="115"/>
      <c r="S96" s="113"/>
      <c r="T96" s="116"/>
      <c r="U96" s="116"/>
      <c r="V96" s="229"/>
      <c r="W96" s="118"/>
    </row>
    <row r="97" spans="1:23" s="119" customFormat="1" ht="15.6">
      <c r="A97" s="131">
        <v>83</v>
      </c>
      <c r="B97" s="128"/>
      <c r="C97" s="111"/>
      <c r="D97" s="112"/>
      <c r="E97" s="113" t="s">
        <v>18</v>
      </c>
      <c r="F97" s="113" t="s">
        <v>15</v>
      </c>
      <c r="G97" s="114" t="s">
        <v>56</v>
      </c>
      <c r="H97" s="114" t="s">
        <v>29</v>
      </c>
      <c r="I97" s="114" t="s">
        <v>25</v>
      </c>
      <c r="J97" s="113">
        <v>4</v>
      </c>
      <c r="K97" s="113"/>
      <c r="L97" s="113"/>
      <c r="M97" s="113"/>
      <c r="N97" s="113"/>
      <c r="O97" s="113"/>
      <c r="P97" s="113" t="s">
        <v>291</v>
      </c>
      <c r="Q97" s="113" t="s">
        <v>288</v>
      </c>
      <c r="R97" s="115"/>
      <c r="S97" s="113"/>
      <c r="T97" s="116"/>
      <c r="U97" s="116"/>
      <c r="V97" s="229"/>
      <c r="W97" s="118"/>
    </row>
    <row r="98" spans="1:23" s="119" customFormat="1" ht="15.6">
      <c r="A98" s="131">
        <v>84</v>
      </c>
      <c r="B98" s="128"/>
      <c r="C98" s="111"/>
      <c r="D98" s="112"/>
      <c r="E98" s="113" t="s">
        <v>17</v>
      </c>
      <c r="F98" s="113" t="s">
        <v>14</v>
      </c>
      <c r="G98" s="114" t="s">
        <v>56</v>
      </c>
      <c r="H98" s="114" t="s">
        <v>29</v>
      </c>
      <c r="I98" s="114" t="s">
        <v>30</v>
      </c>
      <c r="J98" s="121">
        <v>4</v>
      </c>
      <c r="K98" s="113" t="s">
        <v>34</v>
      </c>
      <c r="L98" s="113"/>
      <c r="M98" s="113"/>
      <c r="N98" s="113"/>
      <c r="O98" s="113"/>
      <c r="P98" s="113" t="s">
        <v>291</v>
      </c>
      <c r="Q98" s="113" t="s">
        <v>288</v>
      </c>
      <c r="R98" s="115"/>
      <c r="S98" s="113"/>
      <c r="T98" s="116"/>
      <c r="U98" s="116"/>
      <c r="V98" s="229" t="s">
        <v>702</v>
      </c>
      <c r="W98" s="118" t="s">
        <v>700</v>
      </c>
    </row>
    <row r="99" spans="1:23" s="119" customFormat="1" ht="15.6">
      <c r="A99" s="209">
        <v>85</v>
      </c>
      <c r="B99" s="128"/>
      <c r="C99" s="111"/>
      <c r="D99" s="112"/>
      <c r="E99" s="113" t="s">
        <v>17</v>
      </c>
      <c r="F99" s="113" t="s">
        <v>15</v>
      </c>
      <c r="G99" s="114" t="s">
        <v>56</v>
      </c>
      <c r="H99" s="114" t="s">
        <v>29</v>
      </c>
      <c r="I99" s="122" t="s">
        <v>30</v>
      </c>
      <c r="J99" s="93">
        <v>4</v>
      </c>
      <c r="K99" s="124"/>
      <c r="L99" s="113"/>
      <c r="M99" s="113"/>
      <c r="N99" s="113"/>
      <c r="O99" s="113"/>
      <c r="P99" s="113" t="s">
        <v>291</v>
      </c>
      <c r="Q99" s="113" t="s">
        <v>288</v>
      </c>
      <c r="S99" s="113"/>
      <c r="T99" s="116"/>
      <c r="U99" s="116"/>
      <c r="V99" s="229" t="s">
        <v>702</v>
      </c>
      <c r="W99" s="118" t="s">
        <v>701</v>
      </c>
    </row>
    <row r="100" spans="1:23" s="119" customFormat="1" ht="15.6">
      <c r="A100" s="131">
        <v>86</v>
      </c>
      <c r="B100" s="128"/>
      <c r="C100" s="111"/>
      <c r="D100" s="112"/>
      <c r="E100" s="113" t="s">
        <v>18</v>
      </c>
      <c r="F100" s="113" t="s">
        <v>15</v>
      </c>
      <c r="G100" s="114" t="s">
        <v>56</v>
      </c>
      <c r="H100" s="114" t="s">
        <v>29</v>
      </c>
      <c r="I100" s="122" t="s">
        <v>26</v>
      </c>
      <c r="J100" s="93">
        <v>4</v>
      </c>
      <c r="K100" s="124" t="s">
        <v>34</v>
      </c>
      <c r="L100" s="113"/>
      <c r="M100" s="113"/>
      <c r="N100" s="113"/>
      <c r="O100" s="113"/>
      <c r="P100" s="113" t="s">
        <v>291</v>
      </c>
      <c r="Q100" s="113" t="s">
        <v>288</v>
      </c>
      <c r="R100" s="154"/>
      <c r="S100" s="113"/>
      <c r="T100" s="116"/>
      <c r="U100" s="116"/>
      <c r="V100" s="229"/>
      <c r="W100" s="118"/>
    </row>
    <row r="101" spans="1:23" s="119" customFormat="1" ht="15.6">
      <c r="A101" s="131">
        <v>87</v>
      </c>
      <c r="B101" s="128"/>
      <c r="C101" s="111"/>
      <c r="D101" s="112"/>
      <c r="E101" s="113" t="s">
        <v>18</v>
      </c>
      <c r="F101" s="113" t="s">
        <v>14</v>
      </c>
      <c r="G101" s="114" t="s">
        <v>56</v>
      </c>
      <c r="H101" s="114" t="s">
        <v>29</v>
      </c>
      <c r="I101" s="122" t="s">
        <v>24</v>
      </c>
      <c r="J101" s="93">
        <v>4</v>
      </c>
      <c r="K101" s="124" t="s">
        <v>34</v>
      </c>
      <c r="L101" s="113"/>
      <c r="M101" s="113"/>
      <c r="N101" s="113"/>
      <c r="O101" s="113"/>
      <c r="P101" s="113" t="s">
        <v>291</v>
      </c>
      <c r="Q101" s="113" t="s">
        <v>288</v>
      </c>
      <c r="R101" s="115"/>
      <c r="S101" s="113"/>
      <c r="T101" s="116"/>
      <c r="U101" s="116"/>
      <c r="V101" s="229"/>
      <c r="W101" s="118"/>
    </row>
    <row r="102" spans="1:23" s="119" customFormat="1" ht="15.6">
      <c r="A102" s="209">
        <v>88</v>
      </c>
      <c r="B102" s="128"/>
      <c r="C102" s="111"/>
      <c r="D102" s="112"/>
      <c r="E102" s="113" t="s">
        <v>18</v>
      </c>
      <c r="F102" s="113" t="s">
        <v>15</v>
      </c>
      <c r="G102" s="114" t="s">
        <v>56</v>
      </c>
      <c r="H102" s="114" t="s">
        <v>29</v>
      </c>
      <c r="I102" s="122" t="s">
        <v>24</v>
      </c>
      <c r="J102" s="93">
        <v>4</v>
      </c>
      <c r="K102" s="124" t="s">
        <v>34</v>
      </c>
      <c r="L102" s="113"/>
      <c r="M102" s="113"/>
      <c r="N102" s="113"/>
      <c r="O102" s="113"/>
      <c r="P102" s="113" t="s">
        <v>291</v>
      </c>
      <c r="Q102" s="113" t="s">
        <v>288</v>
      </c>
      <c r="R102" s="115"/>
      <c r="S102" s="113"/>
      <c r="T102" s="116"/>
      <c r="U102" s="116"/>
      <c r="V102" s="229"/>
      <c r="W102" s="118"/>
    </row>
    <row r="103" spans="1:23" s="119" customFormat="1" ht="15.6">
      <c r="A103" s="131">
        <v>89</v>
      </c>
      <c r="B103" s="128"/>
      <c r="C103" s="111"/>
      <c r="E103" s="113" t="s">
        <v>18</v>
      </c>
      <c r="F103" s="113" t="s">
        <v>14</v>
      </c>
      <c r="G103" s="114" t="s">
        <v>56</v>
      </c>
      <c r="H103" s="114" t="s">
        <v>29</v>
      </c>
      <c r="I103" s="122" t="s">
        <v>30</v>
      </c>
      <c r="J103" s="93">
        <v>4</v>
      </c>
      <c r="K103" s="124" t="s">
        <v>34</v>
      </c>
      <c r="L103" s="113"/>
      <c r="M103" s="113"/>
      <c r="N103" s="113"/>
      <c r="O103" s="98"/>
      <c r="P103" s="113" t="s">
        <v>291</v>
      </c>
      <c r="Q103" s="113" t="s">
        <v>288</v>
      </c>
      <c r="R103" s="115"/>
      <c r="S103" s="113"/>
      <c r="T103" s="116"/>
      <c r="U103" s="116"/>
      <c r="V103" s="230" t="s">
        <v>693</v>
      </c>
      <c r="W103" s="118" t="s">
        <v>691</v>
      </c>
    </row>
    <row r="104" spans="1:23" s="119" customFormat="1" ht="15.6">
      <c r="A104" s="131">
        <v>90</v>
      </c>
      <c r="B104" s="128"/>
      <c r="C104" s="111"/>
      <c r="D104" s="112"/>
      <c r="E104" s="113" t="s">
        <v>18</v>
      </c>
      <c r="F104" s="113" t="s">
        <v>15</v>
      </c>
      <c r="G104" s="114" t="s">
        <v>56</v>
      </c>
      <c r="H104" s="114" t="s">
        <v>29</v>
      </c>
      <c r="I104" s="122" t="s">
        <v>30</v>
      </c>
      <c r="J104" s="93">
        <v>4</v>
      </c>
      <c r="K104" s="124" t="s">
        <v>34</v>
      </c>
      <c r="L104" s="113"/>
      <c r="M104" s="98"/>
      <c r="N104" s="113"/>
      <c r="O104" s="113"/>
      <c r="P104" s="113" t="s">
        <v>291</v>
      </c>
      <c r="Q104" s="113" t="s">
        <v>288</v>
      </c>
      <c r="R104" s="156"/>
      <c r="S104" s="113"/>
      <c r="T104" s="116"/>
      <c r="U104" s="116"/>
      <c r="V104" s="230" t="s">
        <v>693</v>
      </c>
      <c r="W104" s="227" t="s">
        <v>692</v>
      </c>
    </row>
    <row r="105" spans="1:23" s="119" customFormat="1" ht="15.6">
      <c r="A105" s="209">
        <v>91</v>
      </c>
      <c r="B105" s="128"/>
      <c r="C105" s="111"/>
      <c r="D105" s="112"/>
      <c r="E105" s="113" t="s">
        <v>18</v>
      </c>
      <c r="F105" s="113" t="s">
        <v>15</v>
      </c>
      <c r="G105" s="114" t="s">
        <v>56</v>
      </c>
      <c r="H105" s="114" t="s">
        <v>29</v>
      </c>
      <c r="I105" s="122" t="s">
        <v>24</v>
      </c>
      <c r="J105" s="93">
        <v>4</v>
      </c>
      <c r="K105" s="124" t="s">
        <v>34</v>
      </c>
      <c r="L105" s="113"/>
      <c r="M105" s="113"/>
      <c r="N105" s="151"/>
      <c r="O105" s="93"/>
      <c r="P105" s="113" t="s">
        <v>291</v>
      </c>
      <c r="Q105" s="113" t="s">
        <v>288</v>
      </c>
      <c r="R105" s="139"/>
      <c r="S105" s="113"/>
      <c r="T105" s="116"/>
      <c r="U105" s="116"/>
      <c r="V105" s="229"/>
      <c r="W105" s="118"/>
    </row>
    <row r="106" spans="1:23" s="119" customFormat="1" ht="15.6">
      <c r="A106" s="131">
        <v>92</v>
      </c>
      <c r="B106" s="128"/>
      <c r="C106" s="111"/>
      <c r="D106" s="112"/>
      <c r="E106" s="113" t="s">
        <v>18</v>
      </c>
      <c r="F106" s="113" t="s">
        <v>15</v>
      </c>
      <c r="G106" s="114" t="s">
        <v>56</v>
      </c>
      <c r="H106" s="114" t="s">
        <v>29</v>
      </c>
      <c r="I106" s="122" t="s">
        <v>24</v>
      </c>
      <c r="J106" s="93">
        <v>4</v>
      </c>
      <c r="K106" s="124" t="s">
        <v>34</v>
      </c>
      <c r="L106" s="113"/>
      <c r="M106" s="113"/>
      <c r="N106" s="151"/>
      <c r="O106" s="93"/>
      <c r="P106" s="113" t="s">
        <v>291</v>
      </c>
      <c r="Q106" s="113" t="s">
        <v>288</v>
      </c>
      <c r="R106" s="144"/>
      <c r="S106" s="124"/>
      <c r="T106" s="116"/>
      <c r="U106" s="116"/>
      <c r="V106" s="229"/>
      <c r="W106" s="118"/>
    </row>
    <row r="107" spans="1:23" s="119" customFormat="1" ht="15.6">
      <c r="A107" s="131">
        <v>93</v>
      </c>
      <c r="B107" s="128"/>
      <c r="C107" s="111"/>
      <c r="D107" s="112"/>
      <c r="E107" s="113" t="s">
        <v>18</v>
      </c>
      <c r="F107" s="113" t="s">
        <v>15</v>
      </c>
      <c r="G107" s="114" t="s">
        <v>19</v>
      </c>
      <c r="H107" s="114" t="s">
        <v>29</v>
      </c>
      <c r="I107" s="122" t="s">
        <v>26</v>
      </c>
      <c r="J107" s="93">
        <v>4</v>
      </c>
      <c r="K107" s="124"/>
      <c r="L107" s="113"/>
      <c r="M107" s="113"/>
      <c r="N107" s="151"/>
      <c r="O107" s="93"/>
      <c r="P107" s="113" t="s">
        <v>291</v>
      </c>
      <c r="Q107" s="113" t="s">
        <v>288</v>
      </c>
      <c r="R107" s="144"/>
      <c r="S107" s="124"/>
      <c r="T107" s="116"/>
      <c r="U107" s="116"/>
      <c r="V107" s="229"/>
      <c r="W107" s="118"/>
    </row>
    <row r="108" spans="1:23" s="119" customFormat="1" ht="15.6">
      <c r="A108" s="209">
        <v>94</v>
      </c>
      <c r="B108" s="128"/>
      <c r="C108" s="111"/>
      <c r="D108" s="112"/>
      <c r="E108" s="113" t="s">
        <v>18</v>
      </c>
      <c r="F108" s="113" t="s">
        <v>15</v>
      </c>
      <c r="G108" s="114" t="s">
        <v>19</v>
      </c>
      <c r="H108" s="114" t="s">
        <v>29</v>
      </c>
      <c r="I108" s="122" t="s">
        <v>25</v>
      </c>
      <c r="J108" s="93">
        <v>4</v>
      </c>
      <c r="K108" s="124"/>
      <c r="L108" s="113"/>
      <c r="M108" s="113"/>
      <c r="N108" s="151"/>
      <c r="O108" s="93"/>
      <c r="P108" s="113" t="s">
        <v>291</v>
      </c>
      <c r="Q108" s="113" t="s">
        <v>288</v>
      </c>
      <c r="R108" s="211"/>
      <c r="S108" s="113"/>
      <c r="T108" s="116"/>
      <c r="U108" s="116"/>
      <c r="V108" s="229"/>
      <c r="W108" s="118"/>
    </row>
    <row r="109" spans="1:23" s="119" customFormat="1" ht="15.6">
      <c r="A109" s="131">
        <v>95</v>
      </c>
      <c r="B109" s="128"/>
      <c r="C109" s="111"/>
      <c r="D109" s="112"/>
      <c r="E109" s="113" t="s">
        <v>17</v>
      </c>
      <c r="F109" s="113" t="s">
        <v>14</v>
      </c>
      <c r="G109" s="114" t="s">
        <v>56</v>
      </c>
      <c r="H109" s="114" t="s">
        <v>29</v>
      </c>
      <c r="I109" s="122" t="s">
        <v>24</v>
      </c>
      <c r="J109" s="93">
        <v>4</v>
      </c>
      <c r="K109" s="124"/>
      <c r="L109" s="113"/>
      <c r="M109" s="113"/>
      <c r="N109" s="113"/>
      <c r="O109" s="125"/>
      <c r="P109" s="113" t="s">
        <v>291</v>
      </c>
      <c r="Q109" s="113" t="s">
        <v>288</v>
      </c>
      <c r="R109" s="115"/>
      <c r="S109" s="113"/>
      <c r="T109" s="116"/>
      <c r="U109" s="116"/>
      <c r="V109" s="229"/>
      <c r="W109" s="118"/>
    </row>
    <row r="110" spans="1:23" s="119" customFormat="1" ht="15.6">
      <c r="A110" s="131">
        <v>96</v>
      </c>
      <c r="B110" s="128"/>
      <c r="C110" s="111"/>
      <c r="D110" s="112"/>
      <c r="E110" s="113" t="s">
        <v>17</v>
      </c>
      <c r="F110" s="113" t="s">
        <v>14</v>
      </c>
      <c r="G110" s="114" t="s">
        <v>56</v>
      </c>
      <c r="H110" s="114" t="s">
        <v>29</v>
      </c>
      <c r="I110" s="122" t="s">
        <v>24</v>
      </c>
      <c r="J110" s="93">
        <v>4</v>
      </c>
      <c r="K110" s="124"/>
      <c r="L110" s="113"/>
      <c r="M110" s="113"/>
      <c r="N110" s="113"/>
      <c r="O110" s="113"/>
      <c r="P110" s="113" t="s">
        <v>291</v>
      </c>
      <c r="Q110" s="113" t="s">
        <v>288</v>
      </c>
      <c r="R110" s="115"/>
      <c r="S110" s="113"/>
      <c r="T110" s="116"/>
      <c r="U110" s="116"/>
      <c r="V110" s="229"/>
      <c r="W110" s="118"/>
    </row>
    <row r="111" spans="1:23" s="119" customFormat="1" ht="15.6">
      <c r="A111" s="209">
        <v>97</v>
      </c>
      <c r="B111" s="128"/>
      <c r="C111" s="111"/>
      <c r="D111" s="112"/>
      <c r="E111" s="113" t="s">
        <v>18</v>
      </c>
      <c r="F111" s="113" t="s">
        <v>14</v>
      </c>
      <c r="G111" s="114" t="s">
        <v>19</v>
      </c>
      <c r="H111" s="114" t="s">
        <v>28</v>
      </c>
      <c r="I111" s="122" t="s">
        <v>24</v>
      </c>
      <c r="J111" s="93">
        <v>4</v>
      </c>
      <c r="K111" s="124"/>
      <c r="L111" s="113"/>
      <c r="M111" s="113"/>
      <c r="N111" s="113"/>
      <c r="O111" s="113"/>
      <c r="P111" s="113" t="s">
        <v>291</v>
      </c>
      <c r="Q111" s="113" t="s">
        <v>288</v>
      </c>
      <c r="R111" s="115"/>
      <c r="S111" s="113"/>
      <c r="T111" s="116"/>
      <c r="U111" s="116"/>
      <c r="V111" s="229"/>
      <c r="W111" s="118"/>
    </row>
    <row r="112" spans="1:23" s="119" customFormat="1" ht="15.6">
      <c r="A112" s="131">
        <v>98</v>
      </c>
      <c r="B112" s="128"/>
      <c r="C112" s="111"/>
      <c r="D112" s="112"/>
      <c r="E112" s="113" t="s">
        <v>18</v>
      </c>
      <c r="F112" s="113" t="s">
        <v>15</v>
      </c>
      <c r="G112" s="114" t="s">
        <v>19</v>
      </c>
      <c r="H112" s="114" t="s">
        <v>28</v>
      </c>
      <c r="I112" s="122" t="s">
        <v>24</v>
      </c>
      <c r="J112" s="93">
        <v>4</v>
      </c>
      <c r="K112" s="124"/>
      <c r="L112" s="113"/>
      <c r="M112" s="113"/>
      <c r="N112" s="113"/>
      <c r="O112" s="113"/>
      <c r="P112" s="113" t="s">
        <v>291</v>
      </c>
      <c r="Q112" s="113" t="s">
        <v>288</v>
      </c>
      <c r="R112" s="115"/>
      <c r="S112" s="113"/>
      <c r="T112" s="116"/>
      <c r="U112" s="116"/>
      <c r="V112" s="229"/>
      <c r="W112" s="118"/>
    </row>
    <row r="113" spans="1:23" s="119" customFormat="1" ht="15.6">
      <c r="A113" s="131">
        <v>99</v>
      </c>
      <c r="B113" s="128"/>
      <c r="C113" s="111"/>
      <c r="D113" s="112"/>
      <c r="E113" s="113" t="s">
        <v>17</v>
      </c>
      <c r="F113" s="113" t="s">
        <v>14</v>
      </c>
      <c r="G113" s="114" t="s">
        <v>56</v>
      </c>
      <c r="H113" s="114" t="s">
        <v>29</v>
      </c>
      <c r="I113" s="122" t="s">
        <v>24</v>
      </c>
      <c r="J113" s="93">
        <v>4</v>
      </c>
      <c r="K113" s="124"/>
      <c r="L113" s="113"/>
      <c r="M113" s="113"/>
      <c r="N113" s="113"/>
      <c r="O113" s="113"/>
      <c r="P113" s="113" t="s">
        <v>291</v>
      </c>
      <c r="Q113" s="113" t="s">
        <v>288</v>
      </c>
      <c r="R113" s="115"/>
      <c r="S113" s="113"/>
      <c r="T113" s="116"/>
      <c r="U113" s="116"/>
      <c r="V113" s="229"/>
      <c r="W113" s="118"/>
    </row>
    <row r="114" spans="1:23" s="119" customFormat="1" ht="15.6">
      <c r="A114" s="209">
        <v>100</v>
      </c>
      <c r="B114" s="128"/>
      <c r="C114" s="111"/>
      <c r="D114" s="112"/>
      <c r="E114" s="113" t="s">
        <v>18</v>
      </c>
      <c r="F114" s="113" t="s">
        <v>15</v>
      </c>
      <c r="G114" s="114" t="s">
        <v>56</v>
      </c>
      <c r="H114" s="114" t="s">
        <v>29</v>
      </c>
      <c r="I114" s="122" t="s">
        <v>24</v>
      </c>
      <c r="J114" s="93">
        <v>4</v>
      </c>
      <c r="K114" s="124"/>
      <c r="L114" s="113"/>
      <c r="M114" s="113"/>
      <c r="N114" s="113"/>
      <c r="O114" s="113"/>
      <c r="P114" s="113" t="s">
        <v>291</v>
      </c>
      <c r="Q114" s="113" t="s">
        <v>288</v>
      </c>
      <c r="R114" s="115"/>
      <c r="S114" s="113"/>
      <c r="T114" s="116"/>
      <c r="U114" s="116"/>
      <c r="V114" s="229"/>
      <c r="W114" s="118"/>
    </row>
    <row r="115" spans="1:23" s="119" customFormat="1" ht="15.6">
      <c r="A115" s="131">
        <v>101</v>
      </c>
      <c r="B115" s="128"/>
      <c r="C115" s="111"/>
      <c r="D115" s="112"/>
      <c r="E115" s="113" t="s">
        <v>18</v>
      </c>
      <c r="F115" s="113" t="s">
        <v>15</v>
      </c>
      <c r="G115" s="114" t="s">
        <v>56</v>
      </c>
      <c r="H115" s="114" t="s">
        <v>29</v>
      </c>
      <c r="I115" s="122" t="s">
        <v>24</v>
      </c>
      <c r="J115" s="93">
        <v>4</v>
      </c>
      <c r="K115" s="124"/>
      <c r="L115" s="113"/>
      <c r="M115" s="113"/>
      <c r="N115" s="113"/>
      <c r="O115" s="113"/>
      <c r="P115" s="113" t="s">
        <v>291</v>
      </c>
      <c r="Q115" s="113" t="s">
        <v>288</v>
      </c>
      <c r="R115" s="115"/>
      <c r="S115" s="113"/>
      <c r="T115" s="116"/>
      <c r="U115" s="116"/>
      <c r="V115" s="229"/>
      <c r="W115" s="118"/>
    </row>
    <row r="116" spans="1:23" s="119" customFormat="1" ht="15.6">
      <c r="A116" s="131">
        <v>102</v>
      </c>
      <c r="B116" s="128"/>
      <c r="C116" s="111"/>
      <c r="D116" s="112"/>
      <c r="E116" s="113" t="s">
        <v>17</v>
      </c>
      <c r="F116" s="113" t="s">
        <v>14</v>
      </c>
      <c r="G116" s="114" t="s">
        <v>56</v>
      </c>
      <c r="H116" s="114" t="s">
        <v>29</v>
      </c>
      <c r="I116" s="122" t="s">
        <v>24</v>
      </c>
      <c r="J116" s="125">
        <v>4</v>
      </c>
      <c r="K116" s="113"/>
      <c r="L116" s="113"/>
      <c r="M116" s="113"/>
      <c r="N116" s="113"/>
      <c r="O116" s="113"/>
      <c r="P116" s="113" t="s">
        <v>291</v>
      </c>
      <c r="Q116" s="113" t="s">
        <v>288</v>
      </c>
      <c r="R116" s="115"/>
      <c r="S116" s="113"/>
      <c r="T116" s="116"/>
      <c r="U116" s="116"/>
      <c r="V116" s="229"/>
      <c r="W116" s="118"/>
    </row>
    <row r="117" spans="1:23" s="119" customFormat="1" ht="15.6">
      <c r="A117" s="209">
        <v>103</v>
      </c>
      <c r="B117" s="128"/>
      <c r="C117" s="111"/>
      <c r="D117" s="112"/>
      <c r="E117" s="113" t="s">
        <v>18</v>
      </c>
      <c r="F117" s="113" t="s">
        <v>14</v>
      </c>
      <c r="G117" s="114" t="s">
        <v>19</v>
      </c>
      <c r="H117" s="114" t="s">
        <v>28</v>
      </c>
      <c r="I117" s="122" t="s">
        <v>24</v>
      </c>
      <c r="J117" s="113">
        <v>3</v>
      </c>
      <c r="K117" s="113"/>
      <c r="L117" s="113"/>
      <c r="M117" s="113"/>
      <c r="N117" s="113"/>
      <c r="O117" s="113"/>
      <c r="P117" s="113" t="s">
        <v>291</v>
      </c>
      <c r="Q117" s="113" t="s">
        <v>288</v>
      </c>
      <c r="R117" s="115"/>
      <c r="S117" s="113"/>
      <c r="T117" s="116"/>
      <c r="U117" s="116"/>
      <c r="V117" s="229"/>
      <c r="W117" s="118"/>
    </row>
    <row r="118" spans="1:23" s="119" customFormat="1" ht="15.6">
      <c r="A118" s="131">
        <v>104</v>
      </c>
      <c r="B118" s="136"/>
      <c r="C118" s="137"/>
      <c r="D118" s="112"/>
      <c r="E118" s="121" t="s">
        <v>18</v>
      </c>
      <c r="F118" s="113" t="s">
        <v>15</v>
      </c>
      <c r="G118" s="114" t="s">
        <v>19</v>
      </c>
      <c r="H118" s="114" t="s">
        <v>28</v>
      </c>
      <c r="I118" s="122" t="s">
        <v>24</v>
      </c>
      <c r="J118" s="113">
        <v>3</v>
      </c>
      <c r="K118" s="121"/>
      <c r="L118" s="121"/>
      <c r="M118" s="121"/>
      <c r="N118" s="121"/>
      <c r="O118" s="121"/>
      <c r="P118" s="113" t="s">
        <v>291</v>
      </c>
      <c r="Q118" s="113" t="s">
        <v>288</v>
      </c>
      <c r="R118" s="139"/>
      <c r="S118" s="121"/>
      <c r="T118" s="140"/>
      <c r="U118" s="140"/>
      <c r="V118" s="231"/>
      <c r="W118" s="142"/>
    </row>
    <row r="119" spans="1:23" s="123" customFormat="1" ht="15.6">
      <c r="A119" s="131">
        <v>105</v>
      </c>
      <c r="B119" s="143"/>
      <c r="C119" s="143"/>
      <c r="D119" s="112"/>
      <c r="E119" s="93" t="s">
        <v>18</v>
      </c>
      <c r="F119" s="124" t="s">
        <v>14</v>
      </c>
      <c r="G119" s="114" t="s">
        <v>19</v>
      </c>
      <c r="H119" s="114" t="s">
        <v>28</v>
      </c>
      <c r="I119" s="122" t="s">
        <v>24</v>
      </c>
      <c r="J119" s="113">
        <v>3</v>
      </c>
      <c r="K119" s="93"/>
      <c r="L119" s="93"/>
      <c r="M119" s="93"/>
      <c r="N119" s="93"/>
      <c r="O119" s="93"/>
      <c r="P119" s="113" t="s">
        <v>291</v>
      </c>
      <c r="Q119" s="113" t="s">
        <v>288</v>
      </c>
      <c r="R119" s="144"/>
      <c r="S119" s="93"/>
      <c r="T119" s="145"/>
      <c r="U119" s="145"/>
      <c r="V119" s="232"/>
      <c r="W119" s="147"/>
    </row>
    <row r="120" spans="1:23" s="123" customFormat="1" ht="15.6">
      <c r="A120" s="209">
        <v>106</v>
      </c>
      <c r="B120" s="143"/>
      <c r="C120" s="143"/>
      <c r="D120" s="112"/>
      <c r="E120" s="93" t="s">
        <v>18</v>
      </c>
      <c r="F120" s="124" t="s">
        <v>15</v>
      </c>
      <c r="G120" s="114" t="s">
        <v>19</v>
      </c>
      <c r="H120" s="114" t="s">
        <v>28</v>
      </c>
      <c r="I120" s="122" t="s">
        <v>24</v>
      </c>
      <c r="J120" s="113">
        <v>3</v>
      </c>
      <c r="K120" s="93"/>
      <c r="L120" s="93"/>
      <c r="M120" s="93"/>
      <c r="N120" s="93"/>
      <c r="O120" s="93"/>
      <c r="P120" s="113" t="s">
        <v>291</v>
      </c>
      <c r="Q120" s="113" t="s">
        <v>288</v>
      </c>
      <c r="R120" s="144"/>
      <c r="S120" s="93"/>
      <c r="T120" s="145"/>
      <c r="U120" s="145"/>
      <c r="V120" s="232"/>
      <c r="W120" s="147"/>
    </row>
    <row r="121" spans="1:23" s="123" customFormat="1" ht="15.6">
      <c r="A121" s="131">
        <v>107</v>
      </c>
      <c r="B121" s="143"/>
      <c r="C121" s="143"/>
      <c r="D121" s="112" t="s">
        <v>695</v>
      </c>
      <c r="E121" s="93" t="s">
        <v>17</v>
      </c>
      <c r="F121" s="124" t="s">
        <v>14</v>
      </c>
      <c r="G121" s="114" t="s">
        <v>56</v>
      </c>
      <c r="H121" s="114" t="s">
        <v>29</v>
      </c>
      <c r="I121" s="122" t="s">
        <v>25</v>
      </c>
      <c r="J121" s="113">
        <v>4</v>
      </c>
      <c r="K121" s="93"/>
      <c r="L121" s="93"/>
      <c r="M121" s="93"/>
      <c r="N121" s="93"/>
      <c r="O121" s="93"/>
      <c r="P121" s="113" t="s">
        <v>291</v>
      </c>
      <c r="Q121" s="113" t="s">
        <v>288</v>
      </c>
      <c r="R121" s="144"/>
      <c r="S121" s="93"/>
      <c r="T121" s="145"/>
      <c r="U121" s="145"/>
      <c r="V121" s="232"/>
      <c r="W121" s="147"/>
    </row>
    <row r="122" spans="1:23" s="123" customFormat="1" ht="15.6">
      <c r="A122" s="131">
        <v>108</v>
      </c>
      <c r="B122" s="143"/>
      <c r="C122" s="143"/>
      <c r="D122" s="112"/>
      <c r="E122" s="93" t="s">
        <v>18</v>
      </c>
      <c r="F122" s="124" t="s">
        <v>15</v>
      </c>
      <c r="G122" s="114" t="s">
        <v>56</v>
      </c>
      <c r="H122" s="114" t="s">
        <v>29</v>
      </c>
      <c r="I122" s="122" t="s">
        <v>24</v>
      </c>
      <c r="J122" s="113">
        <v>4</v>
      </c>
      <c r="K122" s="93"/>
      <c r="L122" s="93"/>
      <c r="M122" s="93"/>
      <c r="N122" s="93"/>
      <c r="O122" s="93"/>
      <c r="P122" s="113" t="s">
        <v>291</v>
      </c>
      <c r="Q122" s="113" t="s">
        <v>288</v>
      </c>
      <c r="R122" s="144"/>
      <c r="S122" s="93"/>
      <c r="T122" s="145"/>
      <c r="U122" s="145"/>
      <c r="V122" s="232"/>
      <c r="W122" s="147"/>
    </row>
    <row r="123" spans="1:23" s="123" customFormat="1" ht="15.6">
      <c r="A123" s="209">
        <v>109</v>
      </c>
      <c r="B123" s="143"/>
      <c r="C123" s="143"/>
      <c r="D123" s="112"/>
      <c r="E123" s="93" t="s">
        <v>17</v>
      </c>
      <c r="F123" s="124" t="s">
        <v>14</v>
      </c>
      <c r="G123" s="114" t="s">
        <v>20</v>
      </c>
      <c r="H123" s="114" t="s">
        <v>29</v>
      </c>
      <c r="I123" s="122" t="s">
        <v>24</v>
      </c>
      <c r="J123" s="113">
        <v>3</v>
      </c>
      <c r="K123" s="93"/>
      <c r="L123" s="93"/>
      <c r="M123" s="93"/>
      <c r="N123" s="93"/>
      <c r="O123" s="93"/>
      <c r="P123" s="113" t="s">
        <v>291</v>
      </c>
      <c r="Q123" s="113" t="s">
        <v>288</v>
      </c>
      <c r="R123" s="144"/>
      <c r="S123" s="93"/>
      <c r="T123" s="145"/>
      <c r="U123" s="145"/>
      <c r="V123" s="232"/>
      <c r="W123" s="147"/>
    </row>
    <row r="124" spans="1:23" s="123" customFormat="1" ht="15.6">
      <c r="A124" s="131">
        <v>110</v>
      </c>
      <c r="B124" s="143"/>
      <c r="C124" s="143"/>
      <c r="D124" s="112"/>
      <c r="E124" s="93" t="s">
        <v>18</v>
      </c>
      <c r="F124" s="124" t="s">
        <v>14</v>
      </c>
      <c r="G124" s="114" t="s">
        <v>19</v>
      </c>
      <c r="H124" s="114" t="s">
        <v>28</v>
      </c>
      <c r="I124" s="122" t="s">
        <v>24</v>
      </c>
      <c r="J124" s="113">
        <v>3</v>
      </c>
      <c r="K124" s="93"/>
      <c r="L124" s="93"/>
      <c r="M124" s="93"/>
      <c r="N124" s="93"/>
      <c r="O124" s="93"/>
      <c r="P124" s="113" t="s">
        <v>291</v>
      </c>
      <c r="Q124" s="113" t="s">
        <v>288</v>
      </c>
      <c r="R124" s="144"/>
      <c r="S124" s="93"/>
      <c r="T124" s="145"/>
      <c r="U124" s="145"/>
      <c r="V124" s="232"/>
      <c r="W124" s="147"/>
    </row>
    <row r="125" spans="1:23" s="123" customFormat="1" ht="15.6">
      <c r="A125" s="131">
        <v>111</v>
      </c>
      <c r="B125" s="143"/>
      <c r="C125" s="143"/>
      <c r="D125" s="112"/>
      <c r="E125" s="93" t="s">
        <v>18</v>
      </c>
      <c r="F125" s="124" t="s">
        <v>15</v>
      </c>
      <c r="G125" s="114" t="s">
        <v>56</v>
      </c>
      <c r="H125" s="114" t="s">
        <v>29</v>
      </c>
      <c r="I125" s="122" t="s">
        <v>24</v>
      </c>
      <c r="J125" s="113">
        <v>4</v>
      </c>
      <c r="K125" s="93"/>
      <c r="L125" s="93"/>
      <c r="M125" s="93"/>
      <c r="N125" s="93"/>
      <c r="O125" s="93"/>
      <c r="P125" s="113" t="s">
        <v>291</v>
      </c>
      <c r="Q125" s="113" t="s">
        <v>288</v>
      </c>
      <c r="R125" s="144"/>
      <c r="S125" s="93"/>
      <c r="T125" s="145"/>
      <c r="U125" s="145"/>
      <c r="V125" s="232"/>
      <c r="W125" s="147"/>
    </row>
    <row r="126" spans="1:23" s="123" customFormat="1" ht="15.6">
      <c r="A126" s="209">
        <v>112</v>
      </c>
      <c r="B126" s="143"/>
      <c r="C126" s="143"/>
      <c r="D126" s="112"/>
      <c r="E126" s="93" t="s">
        <v>17</v>
      </c>
      <c r="F126" s="124" t="s">
        <v>14</v>
      </c>
      <c r="G126" s="114" t="s">
        <v>56</v>
      </c>
      <c r="H126" s="114" t="s">
        <v>29</v>
      </c>
      <c r="I126" s="122" t="s">
        <v>26</v>
      </c>
      <c r="J126" s="113">
        <v>4</v>
      </c>
      <c r="K126" s="93"/>
      <c r="L126" s="93"/>
      <c r="M126" s="93"/>
      <c r="N126" s="93"/>
      <c r="O126" s="93"/>
      <c r="P126" s="113" t="s">
        <v>291</v>
      </c>
      <c r="Q126" s="113" t="s">
        <v>288</v>
      </c>
      <c r="R126" s="144"/>
      <c r="S126" s="93"/>
      <c r="T126" s="145"/>
      <c r="U126" s="145"/>
      <c r="V126" s="232"/>
      <c r="W126" s="147"/>
    </row>
    <row r="127" spans="1:23" s="123" customFormat="1" ht="15.6">
      <c r="A127" s="131">
        <v>113</v>
      </c>
      <c r="B127" s="143"/>
      <c r="C127" s="143"/>
      <c r="D127" s="112"/>
      <c r="E127" s="93" t="s">
        <v>18</v>
      </c>
      <c r="F127" s="124" t="s">
        <v>15</v>
      </c>
      <c r="G127" s="114" t="s">
        <v>56</v>
      </c>
      <c r="H127" s="114" t="s">
        <v>29</v>
      </c>
      <c r="I127" s="122" t="s">
        <v>25</v>
      </c>
      <c r="J127" s="113">
        <v>4</v>
      </c>
      <c r="K127" s="93"/>
      <c r="L127" s="93"/>
      <c r="M127" s="93"/>
      <c r="N127" s="93"/>
      <c r="O127" s="93"/>
      <c r="P127" s="113" t="s">
        <v>291</v>
      </c>
      <c r="Q127" s="113" t="s">
        <v>288</v>
      </c>
      <c r="R127" s="144"/>
      <c r="S127" s="93"/>
      <c r="T127" s="145"/>
      <c r="U127" s="145"/>
      <c r="V127" s="232"/>
      <c r="W127" s="147"/>
    </row>
    <row r="128" spans="1:23" s="123" customFormat="1" ht="15.6">
      <c r="A128" s="131">
        <v>114</v>
      </c>
      <c r="B128" s="143"/>
      <c r="C128" s="143"/>
      <c r="D128" s="112"/>
      <c r="E128" s="93" t="s">
        <v>17</v>
      </c>
      <c r="F128" s="150" t="s">
        <v>14</v>
      </c>
      <c r="G128" s="114" t="s">
        <v>56</v>
      </c>
      <c r="H128" s="114" t="s">
        <v>29</v>
      </c>
      <c r="I128" s="122" t="s">
        <v>24</v>
      </c>
      <c r="J128" s="113">
        <v>4</v>
      </c>
      <c r="K128" s="93"/>
      <c r="L128" s="93"/>
      <c r="M128" s="93"/>
      <c r="N128" s="93"/>
      <c r="O128" s="93"/>
      <c r="P128" s="113" t="s">
        <v>291</v>
      </c>
      <c r="Q128" s="113" t="s">
        <v>288</v>
      </c>
      <c r="R128" s="144"/>
      <c r="S128" s="93"/>
      <c r="T128" s="145"/>
      <c r="U128" s="145"/>
      <c r="V128" s="232"/>
      <c r="W128" s="147"/>
    </row>
    <row r="129" spans="1:23" s="119" customFormat="1" ht="15.6">
      <c r="A129" s="209">
        <v>115</v>
      </c>
      <c r="B129" s="128"/>
      <c r="C129" s="111"/>
      <c r="D129" s="112"/>
      <c r="E129" s="113" t="s">
        <v>17</v>
      </c>
      <c r="F129" s="113" t="s">
        <v>14</v>
      </c>
      <c r="G129" s="114" t="s">
        <v>19</v>
      </c>
      <c r="H129" s="114" t="s">
        <v>28</v>
      </c>
      <c r="I129" s="122" t="s">
        <v>24</v>
      </c>
      <c r="J129" s="113">
        <v>3</v>
      </c>
      <c r="K129" s="113"/>
      <c r="L129" s="113"/>
      <c r="M129" s="113"/>
      <c r="N129" s="113"/>
      <c r="O129" s="113"/>
      <c r="P129" s="113" t="s">
        <v>291</v>
      </c>
      <c r="Q129" s="113" t="s">
        <v>289</v>
      </c>
      <c r="R129" s="115"/>
      <c r="S129" s="113"/>
      <c r="T129" s="116"/>
      <c r="U129" s="116"/>
      <c r="V129" s="229"/>
      <c r="W129" s="118"/>
    </row>
    <row r="130" spans="1:23" s="119" customFormat="1" ht="15.6">
      <c r="A130" s="131">
        <v>116</v>
      </c>
      <c r="B130" s="128"/>
      <c r="C130" s="111"/>
      <c r="D130" s="112"/>
      <c r="E130" s="113" t="s">
        <v>18</v>
      </c>
      <c r="F130" s="113" t="s">
        <v>14</v>
      </c>
      <c r="G130" s="114" t="s">
        <v>19</v>
      </c>
      <c r="H130" s="114" t="s">
        <v>28</v>
      </c>
      <c r="I130" s="122" t="s">
        <v>24</v>
      </c>
      <c r="J130" s="113">
        <v>4</v>
      </c>
      <c r="K130" s="113"/>
      <c r="L130" s="113"/>
      <c r="M130" s="113"/>
      <c r="N130" s="113"/>
      <c r="O130" s="113"/>
      <c r="P130" s="113" t="s">
        <v>291</v>
      </c>
      <c r="Q130" s="113" t="s">
        <v>289</v>
      </c>
      <c r="R130" s="115"/>
      <c r="S130" s="113"/>
      <c r="T130" s="116"/>
      <c r="U130" s="116"/>
      <c r="V130" s="229"/>
      <c r="W130" s="118"/>
    </row>
    <row r="131" spans="1:23" s="119" customFormat="1" ht="15.6">
      <c r="A131" s="131">
        <v>117</v>
      </c>
      <c r="B131" s="128"/>
      <c r="C131" s="111"/>
      <c r="E131" s="113" t="s">
        <v>18</v>
      </c>
      <c r="F131" s="113" t="s">
        <v>15</v>
      </c>
      <c r="G131" s="114" t="s">
        <v>19</v>
      </c>
      <c r="H131" s="114" t="s">
        <v>28</v>
      </c>
      <c r="I131" s="122" t="s">
        <v>26</v>
      </c>
      <c r="J131" s="113"/>
      <c r="K131" s="113"/>
      <c r="L131" s="113"/>
      <c r="M131" s="113"/>
      <c r="N131" s="113"/>
      <c r="O131" s="66" t="s">
        <v>28</v>
      </c>
      <c r="P131" s="113" t="s">
        <v>291</v>
      </c>
      <c r="Q131" s="113" t="s">
        <v>290</v>
      </c>
      <c r="R131" s="115"/>
      <c r="S131" s="113"/>
      <c r="T131" s="116"/>
      <c r="U131" s="116"/>
      <c r="V131" s="229"/>
      <c r="W131" s="118"/>
    </row>
    <row r="132" spans="1:23" s="119" customFormat="1" ht="15.6">
      <c r="A132" s="209">
        <v>118</v>
      </c>
      <c r="B132" s="128"/>
      <c r="C132" s="111"/>
      <c r="D132" s="112"/>
      <c r="E132" s="113" t="s">
        <v>18</v>
      </c>
      <c r="F132" s="113" t="s">
        <v>14</v>
      </c>
      <c r="G132" s="114" t="s">
        <v>19</v>
      </c>
      <c r="H132" s="114" t="s">
        <v>28</v>
      </c>
      <c r="I132" s="122" t="s">
        <v>24</v>
      </c>
      <c r="J132" s="113">
        <v>2</v>
      </c>
      <c r="K132" s="113"/>
      <c r="L132" s="113"/>
      <c r="M132" s="113"/>
      <c r="N132" s="113"/>
      <c r="O132" s="113"/>
      <c r="P132" s="113" t="s">
        <v>291</v>
      </c>
      <c r="Q132" s="113" t="s">
        <v>290</v>
      </c>
      <c r="R132" s="115" t="s">
        <v>545</v>
      </c>
      <c r="S132" s="113"/>
      <c r="T132" s="116"/>
      <c r="U132" s="116"/>
      <c r="V132" s="229"/>
      <c r="W132" s="118"/>
    </row>
    <row r="133" spans="1:23" s="119" customFormat="1" ht="15.6">
      <c r="A133" s="131">
        <v>119</v>
      </c>
      <c r="B133" s="128"/>
      <c r="C133" s="111"/>
      <c r="D133" s="112"/>
      <c r="E133" s="113" t="s">
        <v>17</v>
      </c>
      <c r="F133" s="113" t="s">
        <v>15</v>
      </c>
      <c r="G133" s="114" t="s">
        <v>19</v>
      </c>
      <c r="H133" s="114" t="s">
        <v>28</v>
      </c>
      <c r="I133" s="122" t="s">
        <v>24</v>
      </c>
      <c r="J133" s="113">
        <v>3</v>
      </c>
      <c r="K133" s="113"/>
      <c r="L133" s="113"/>
      <c r="M133" s="113"/>
      <c r="N133" s="113"/>
      <c r="O133" s="113"/>
      <c r="P133" s="113" t="s">
        <v>291</v>
      </c>
      <c r="Q133" s="113" t="s">
        <v>288</v>
      </c>
      <c r="R133" s="115"/>
      <c r="S133" s="113"/>
      <c r="T133" s="116"/>
      <c r="U133" s="116"/>
      <c r="V133" s="229"/>
      <c r="W133" s="118"/>
    </row>
    <row r="134" spans="1:23" s="119" customFormat="1" ht="15.6">
      <c r="A134" s="131">
        <v>120</v>
      </c>
      <c r="B134" s="128"/>
      <c r="C134" s="111"/>
      <c r="D134" s="112" t="s">
        <v>694</v>
      </c>
      <c r="E134" s="113" t="s">
        <v>17</v>
      </c>
      <c r="F134" s="113" t="s">
        <v>14</v>
      </c>
      <c r="G134" s="114" t="s">
        <v>19</v>
      </c>
      <c r="H134" s="114" t="s">
        <v>28</v>
      </c>
      <c r="I134" s="122" t="s">
        <v>24</v>
      </c>
      <c r="J134" s="113">
        <v>3</v>
      </c>
      <c r="K134" s="113"/>
      <c r="L134" s="113"/>
      <c r="M134" s="113"/>
      <c r="N134" s="113"/>
      <c r="O134" s="113"/>
      <c r="P134" s="113" t="s">
        <v>291</v>
      </c>
      <c r="Q134" s="113" t="s">
        <v>288</v>
      </c>
      <c r="R134" s="115"/>
      <c r="S134" s="113"/>
      <c r="T134" s="116"/>
      <c r="U134" s="116"/>
      <c r="V134" s="229"/>
      <c r="W134" s="118"/>
    </row>
    <row r="135" spans="1:23" s="119" customFormat="1" ht="15.6">
      <c r="A135" s="209">
        <v>121</v>
      </c>
      <c r="B135" s="128"/>
      <c r="C135" s="111"/>
      <c r="D135" s="112"/>
      <c r="E135" s="113" t="s">
        <v>18</v>
      </c>
      <c r="F135" s="113" t="s">
        <v>14</v>
      </c>
      <c r="G135" s="114" t="s">
        <v>20</v>
      </c>
      <c r="H135" s="114"/>
      <c r="I135" s="114" t="s">
        <v>26</v>
      </c>
      <c r="J135" s="113">
        <v>4</v>
      </c>
      <c r="K135" s="113"/>
      <c r="L135" s="113"/>
      <c r="M135" s="113"/>
      <c r="N135" s="113"/>
      <c r="O135" s="66" t="s">
        <v>29</v>
      </c>
      <c r="P135" s="113" t="s">
        <v>291</v>
      </c>
      <c r="Q135" s="113" t="s">
        <v>288</v>
      </c>
      <c r="R135" s="115"/>
      <c r="S135" s="113"/>
      <c r="T135" s="116"/>
      <c r="U135" s="116"/>
      <c r="V135" s="229"/>
      <c r="W135" s="118"/>
    </row>
    <row r="136" spans="1:23" s="119" customFormat="1" ht="15.6">
      <c r="A136" s="131">
        <v>122</v>
      </c>
      <c r="B136" s="128"/>
      <c r="C136" s="111"/>
      <c r="D136" s="112"/>
      <c r="E136" s="113" t="s">
        <v>18</v>
      </c>
      <c r="F136" s="113" t="s">
        <v>15</v>
      </c>
      <c r="G136" s="114" t="s">
        <v>23</v>
      </c>
      <c r="H136" s="114" t="s">
        <v>28</v>
      </c>
      <c r="I136" s="114" t="s">
        <v>24</v>
      </c>
      <c r="J136" s="113">
        <v>4</v>
      </c>
      <c r="K136" s="113"/>
      <c r="L136" s="113"/>
      <c r="M136" s="113"/>
      <c r="N136" s="113"/>
      <c r="O136" s="113"/>
      <c r="P136" s="113" t="s">
        <v>291</v>
      </c>
      <c r="Q136" s="113" t="s">
        <v>288</v>
      </c>
      <c r="R136" s="115"/>
      <c r="S136" s="113"/>
      <c r="T136" s="116"/>
      <c r="U136" s="116"/>
      <c r="V136" s="229"/>
      <c r="W136" s="118"/>
    </row>
    <row r="137" spans="1:23" s="119" customFormat="1" ht="15.6">
      <c r="A137" s="131">
        <v>123</v>
      </c>
      <c r="B137" s="128"/>
      <c r="C137" s="111"/>
      <c r="D137" s="112"/>
      <c r="E137" s="113" t="s">
        <v>17</v>
      </c>
      <c r="F137" s="113" t="s">
        <v>14</v>
      </c>
      <c r="G137" s="114" t="s">
        <v>56</v>
      </c>
      <c r="H137" s="114" t="s">
        <v>29</v>
      </c>
      <c r="I137" s="114" t="s">
        <v>25</v>
      </c>
      <c r="J137" s="113">
        <v>4</v>
      </c>
      <c r="K137" s="113"/>
      <c r="L137" s="113"/>
      <c r="M137" s="113"/>
      <c r="N137" s="113"/>
      <c r="O137" s="113"/>
      <c r="P137" s="113" t="s">
        <v>291</v>
      </c>
      <c r="Q137" s="113" t="s">
        <v>288</v>
      </c>
      <c r="R137" s="115"/>
      <c r="S137" s="113"/>
      <c r="T137" s="116"/>
      <c r="U137" s="116"/>
      <c r="V137" s="229"/>
      <c r="W137" s="118"/>
    </row>
    <row r="138" spans="1:23" s="119" customFormat="1" ht="15.6">
      <c r="A138" s="209">
        <v>124</v>
      </c>
      <c r="B138" s="128"/>
      <c r="C138" s="111"/>
      <c r="D138" s="112"/>
      <c r="E138" s="113" t="s">
        <v>18</v>
      </c>
      <c r="F138" s="113" t="s">
        <v>15</v>
      </c>
      <c r="G138" s="114" t="s">
        <v>56</v>
      </c>
      <c r="H138" s="114" t="s">
        <v>29</v>
      </c>
      <c r="I138" s="114" t="s">
        <v>25</v>
      </c>
      <c r="J138" s="113">
        <v>4</v>
      </c>
      <c r="K138" s="113"/>
      <c r="L138" s="113"/>
      <c r="M138" s="113"/>
      <c r="N138" s="113"/>
      <c r="O138" s="113"/>
      <c r="P138" s="113" t="s">
        <v>291</v>
      </c>
      <c r="Q138" s="113" t="s">
        <v>288</v>
      </c>
      <c r="R138" s="115"/>
      <c r="S138" s="113"/>
      <c r="T138" s="116"/>
      <c r="U138" s="116"/>
      <c r="V138" s="229"/>
      <c r="W138" s="118"/>
    </row>
    <row r="139" spans="1:23" s="119" customFormat="1" ht="24">
      <c r="A139" s="131">
        <v>125</v>
      </c>
      <c r="B139" s="128"/>
      <c r="C139" s="111"/>
      <c r="D139" s="112"/>
      <c r="E139" s="113" t="s">
        <v>17</v>
      </c>
      <c r="F139" s="113" t="s">
        <v>14</v>
      </c>
      <c r="G139" s="114" t="s">
        <v>56</v>
      </c>
      <c r="H139" s="114" t="s">
        <v>29</v>
      </c>
      <c r="I139" s="114" t="s">
        <v>24</v>
      </c>
      <c r="J139" s="113">
        <v>4</v>
      </c>
      <c r="K139" s="113"/>
      <c r="L139" s="113"/>
      <c r="M139" s="113"/>
      <c r="N139" s="113"/>
      <c r="O139" s="113"/>
      <c r="P139" s="113" t="s">
        <v>286</v>
      </c>
      <c r="Q139" s="113" t="s">
        <v>288</v>
      </c>
      <c r="R139" s="115" t="s">
        <v>705</v>
      </c>
      <c r="S139" s="113"/>
      <c r="T139" s="116"/>
      <c r="U139" s="116"/>
      <c r="V139" s="229" t="s">
        <v>706</v>
      </c>
      <c r="W139" s="118"/>
    </row>
    <row r="140" spans="1:23" s="119" customFormat="1" ht="15.6">
      <c r="A140" s="131">
        <v>126</v>
      </c>
      <c r="B140" s="128"/>
      <c r="C140" s="111"/>
      <c r="D140" s="120"/>
      <c r="E140" s="113" t="s">
        <v>18</v>
      </c>
      <c r="F140" s="113" t="s">
        <v>15</v>
      </c>
      <c r="G140" s="114" t="s">
        <v>56</v>
      </c>
      <c r="H140" s="114" t="s">
        <v>29</v>
      </c>
      <c r="I140" s="114" t="s">
        <v>26</v>
      </c>
      <c r="J140" s="113">
        <v>4</v>
      </c>
      <c r="K140" s="113"/>
      <c r="L140" s="113"/>
      <c r="M140" s="113"/>
      <c r="N140" s="113"/>
      <c r="O140" s="113"/>
      <c r="P140" s="113" t="s">
        <v>286</v>
      </c>
      <c r="Q140" s="113" t="s">
        <v>289</v>
      </c>
      <c r="R140" s="115"/>
      <c r="S140" s="113"/>
      <c r="T140" s="116"/>
      <c r="U140" s="116"/>
      <c r="V140" s="229"/>
      <c r="W140" s="118"/>
    </row>
    <row r="141" spans="1:23" s="119" customFormat="1" ht="15.6">
      <c r="A141" s="209">
        <v>127</v>
      </c>
      <c r="B141" s="128"/>
      <c r="C141" s="111"/>
      <c r="D141" s="112"/>
      <c r="E141" s="113" t="s">
        <v>17</v>
      </c>
      <c r="F141" s="113" t="s">
        <v>14</v>
      </c>
      <c r="G141" s="114" t="s">
        <v>19</v>
      </c>
      <c r="H141" s="114" t="s">
        <v>28</v>
      </c>
      <c r="I141" s="114" t="s">
        <v>24</v>
      </c>
      <c r="J141" s="113">
        <v>3</v>
      </c>
      <c r="K141" s="113"/>
      <c r="L141" s="113"/>
      <c r="M141" s="113"/>
      <c r="N141" s="113"/>
      <c r="O141" s="113"/>
      <c r="P141" s="113" t="s">
        <v>286</v>
      </c>
      <c r="Q141" s="113" t="s">
        <v>290</v>
      </c>
      <c r="R141" s="115"/>
      <c r="S141" s="113"/>
      <c r="T141" s="116"/>
      <c r="U141" s="116"/>
      <c r="V141" s="229"/>
      <c r="W141" s="118"/>
    </row>
    <row r="142" spans="1:23" s="119" customFormat="1" ht="15.6">
      <c r="A142" s="131">
        <v>128</v>
      </c>
      <c r="B142" s="128"/>
      <c r="C142" s="111"/>
      <c r="D142" s="112"/>
      <c r="E142" s="113" t="s">
        <v>18</v>
      </c>
      <c r="F142" s="113" t="s">
        <v>14</v>
      </c>
      <c r="G142" s="114" t="s">
        <v>19</v>
      </c>
      <c r="H142" s="114" t="s">
        <v>28</v>
      </c>
      <c r="I142" s="114" t="s">
        <v>24</v>
      </c>
      <c r="J142" s="113">
        <v>3</v>
      </c>
      <c r="K142" s="113"/>
      <c r="L142" s="113"/>
      <c r="M142" s="113"/>
      <c r="N142" s="113"/>
      <c r="O142" s="113"/>
      <c r="P142" s="113" t="s">
        <v>286</v>
      </c>
      <c r="Q142" s="113" t="s">
        <v>290</v>
      </c>
      <c r="R142" s="115"/>
      <c r="S142" s="113"/>
      <c r="T142" s="116"/>
      <c r="U142" s="116"/>
      <c r="V142" s="229"/>
      <c r="W142" s="118"/>
    </row>
    <row r="143" spans="1:23" s="119" customFormat="1" ht="15.6">
      <c r="A143" s="131">
        <v>129</v>
      </c>
      <c r="B143" s="128"/>
      <c r="C143" s="111"/>
      <c r="D143" s="112"/>
      <c r="E143" s="113" t="s">
        <v>17</v>
      </c>
      <c r="F143" s="113" t="s">
        <v>15</v>
      </c>
      <c r="G143" s="114" t="s">
        <v>19</v>
      </c>
      <c r="H143" s="114" t="s">
        <v>28</v>
      </c>
      <c r="I143" s="114" t="s">
        <v>24</v>
      </c>
      <c r="J143" s="113">
        <v>3</v>
      </c>
      <c r="K143" s="113"/>
      <c r="L143" s="113"/>
      <c r="M143" s="113"/>
      <c r="N143" s="113"/>
      <c r="O143" s="113"/>
      <c r="P143" s="113" t="s">
        <v>286</v>
      </c>
      <c r="Q143" s="113" t="s">
        <v>290</v>
      </c>
      <c r="R143" s="115"/>
      <c r="S143" s="113"/>
      <c r="T143" s="116"/>
      <c r="U143" s="116"/>
      <c r="V143" s="229"/>
      <c r="W143" s="118"/>
    </row>
    <row r="144" spans="1:23" s="119" customFormat="1" ht="15.6">
      <c r="A144" s="209">
        <v>130</v>
      </c>
      <c r="B144" s="128"/>
      <c r="C144" s="111"/>
      <c r="D144" s="112"/>
      <c r="E144" s="113" t="s">
        <v>18</v>
      </c>
      <c r="F144" s="113" t="s">
        <v>15</v>
      </c>
      <c r="G144" s="114" t="s">
        <v>19</v>
      </c>
      <c r="H144" s="114" t="s">
        <v>28</v>
      </c>
      <c r="I144" s="114" t="s">
        <v>24</v>
      </c>
      <c r="J144" s="113">
        <v>3</v>
      </c>
      <c r="K144" s="113"/>
      <c r="L144" s="113"/>
      <c r="M144" s="113"/>
      <c r="N144" s="113"/>
      <c r="O144" s="113"/>
      <c r="P144" s="113" t="s">
        <v>286</v>
      </c>
      <c r="Q144" s="113" t="s">
        <v>290</v>
      </c>
      <c r="R144" s="115"/>
      <c r="S144" s="113"/>
      <c r="T144" s="116"/>
      <c r="U144" s="116"/>
      <c r="V144" s="229"/>
      <c r="W144" s="118"/>
    </row>
    <row r="145" spans="1:23" s="119" customFormat="1" ht="15.6">
      <c r="A145" s="131">
        <v>131</v>
      </c>
      <c r="B145" s="128"/>
      <c r="C145" s="111"/>
      <c r="D145" s="112"/>
      <c r="E145" s="113" t="s">
        <v>18</v>
      </c>
      <c r="F145" s="113" t="s">
        <v>14</v>
      </c>
      <c r="G145" s="114" t="s">
        <v>19</v>
      </c>
      <c r="H145" s="114" t="s">
        <v>28</v>
      </c>
      <c r="I145" s="114" t="s">
        <v>24</v>
      </c>
      <c r="J145" s="113">
        <v>3</v>
      </c>
      <c r="K145" s="113"/>
      <c r="L145" s="113"/>
      <c r="M145" s="113"/>
      <c r="N145" s="113"/>
      <c r="O145" s="113"/>
      <c r="P145" s="113" t="s">
        <v>286</v>
      </c>
      <c r="Q145" s="113" t="s">
        <v>290</v>
      </c>
      <c r="R145" s="115"/>
      <c r="S145" s="113"/>
      <c r="T145" s="116"/>
      <c r="U145" s="116"/>
      <c r="V145" s="229"/>
      <c r="W145" s="118"/>
    </row>
    <row r="146" spans="1:23" s="119" customFormat="1" ht="15.6">
      <c r="A146" s="131">
        <v>132</v>
      </c>
      <c r="B146" s="128"/>
      <c r="C146" s="111"/>
      <c r="D146" s="112"/>
      <c r="E146" s="113" t="s">
        <v>18</v>
      </c>
      <c r="F146" s="113" t="s">
        <v>14</v>
      </c>
      <c r="G146" s="114" t="s">
        <v>19</v>
      </c>
      <c r="H146" s="114" t="s">
        <v>28</v>
      </c>
      <c r="I146" s="114" t="s">
        <v>25</v>
      </c>
      <c r="J146" s="113">
        <v>3</v>
      </c>
      <c r="K146" s="113"/>
      <c r="L146" s="113"/>
      <c r="M146" s="113"/>
      <c r="N146" s="113"/>
      <c r="O146" s="113"/>
      <c r="P146" s="113" t="s">
        <v>286</v>
      </c>
      <c r="Q146" s="113" t="s">
        <v>290</v>
      </c>
      <c r="R146" s="115"/>
      <c r="S146" s="113"/>
      <c r="T146" s="116"/>
      <c r="U146" s="116"/>
      <c r="V146" s="229"/>
      <c r="W146" s="118"/>
    </row>
    <row r="147" spans="1:23" s="119" customFormat="1" ht="15.6">
      <c r="A147" s="209">
        <v>133</v>
      </c>
      <c r="B147" s="128"/>
      <c r="C147" s="111"/>
      <c r="D147" s="112"/>
      <c r="E147" s="113" t="s">
        <v>17</v>
      </c>
      <c r="F147" s="113" t="s">
        <v>14</v>
      </c>
      <c r="G147" s="114" t="s">
        <v>19</v>
      </c>
      <c r="H147" s="114" t="s">
        <v>28</v>
      </c>
      <c r="I147" s="114" t="s">
        <v>24</v>
      </c>
      <c r="J147" s="113">
        <v>4</v>
      </c>
      <c r="K147" s="113"/>
      <c r="L147" s="113"/>
      <c r="M147" s="113"/>
      <c r="N147" s="113"/>
      <c r="O147" s="113"/>
      <c r="P147" s="113" t="s">
        <v>286</v>
      </c>
      <c r="Q147" s="113" t="s">
        <v>290</v>
      </c>
      <c r="R147" s="115"/>
      <c r="S147" s="113"/>
      <c r="T147" s="116"/>
      <c r="U147" s="116"/>
      <c r="V147" s="229"/>
      <c r="W147" s="118"/>
    </row>
    <row r="148" spans="1:23" s="119" customFormat="1" ht="15.6">
      <c r="A148" s="131">
        <v>134</v>
      </c>
      <c r="B148" s="128"/>
      <c r="C148" s="111"/>
      <c r="D148" s="112"/>
      <c r="E148" s="113" t="s">
        <v>18</v>
      </c>
      <c r="F148" s="113" t="s">
        <v>15</v>
      </c>
      <c r="G148" s="114" t="s">
        <v>19</v>
      </c>
      <c r="H148" s="114" t="s">
        <v>28</v>
      </c>
      <c r="I148" s="114" t="s">
        <v>24</v>
      </c>
      <c r="J148" s="113">
        <v>4</v>
      </c>
      <c r="K148" s="113"/>
      <c r="L148" s="113"/>
      <c r="M148" s="113"/>
      <c r="N148" s="113"/>
      <c r="O148" s="113"/>
      <c r="P148" s="113" t="s">
        <v>286</v>
      </c>
      <c r="Q148" s="113" t="s">
        <v>290</v>
      </c>
      <c r="R148" s="115"/>
      <c r="S148" s="113"/>
      <c r="T148" s="116"/>
      <c r="U148" s="116"/>
      <c r="V148" s="229"/>
      <c r="W148" s="118"/>
    </row>
    <row r="149" spans="1:23" s="119" customFormat="1" ht="15.6">
      <c r="A149" s="131">
        <v>135</v>
      </c>
      <c r="B149" s="128"/>
      <c r="C149" s="111"/>
      <c r="D149" s="120"/>
      <c r="E149" s="113" t="s">
        <v>17</v>
      </c>
      <c r="F149" s="113" t="s">
        <v>14</v>
      </c>
      <c r="G149" s="114" t="s">
        <v>19</v>
      </c>
      <c r="H149" s="114" t="s">
        <v>28</v>
      </c>
      <c r="I149" s="114" t="s">
        <v>26</v>
      </c>
      <c r="J149" s="113">
        <v>4</v>
      </c>
      <c r="K149" s="113"/>
      <c r="L149" s="113"/>
      <c r="M149" s="113"/>
      <c r="N149" s="113"/>
      <c r="O149" s="113"/>
      <c r="P149" s="113" t="s">
        <v>286</v>
      </c>
      <c r="Q149" s="113" t="s">
        <v>290</v>
      </c>
      <c r="R149" s="115"/>
      <c r="S149" s="113"/>
      <c r="T149" s="116"/>
      <c r="U149" s="116"/>
      <c r="V149" s="229"/>
      <c r="W149" s="118"/>
    </row>
    <row r="150" spans="1:23" s="119" customFormat="1" ht="15.6">
      <c r="A150" s="209">
        <v>136</v>
      </c>
      <c r="B150" s="128"/>
      <c r="C150" s="111"/>
      <c r="D150" s="112"/>
      <c r="E150" s="113" t="s">
        <v>18</v>
      </c>
      <c r="F150" s="113" t="s">
        <v>15</v>
      </c>
      <c r="G150" s="114" t="s">
        <v>19</v>
      </c>
      <c r="H150" s="114" t="s">
        <v>28</v>
      </c>
      <c r="I150" s="114" t="s">
        <v>25</v>
      </c>
      <c r="J150" s="113">
        <v>4</v>
      </c>
      <c r="K150" s="113"/>
      <c r="L150" s="113"/>
      <c r="M150" s="113"/>
      <c r="N150" s="113"/>
      <c r="O150" s="113"/>
      <c r="P150" s="113" t="s">
        <v>286</v>
      </c>
      <c r="Q150" s="113" t="s">
        <v>290</v>
      </c>
      <c r="R150" s="115"/>
      <c r="S150" s="113"/>
      <c r="T150" s="116"/>
      <c r="U150" s="116"/>
      <c r="V150" s="229"/>
      <c r="W150" s="118"/>
    </row>
    <row r="151" spans="1:23" s="119" customFormat="1" ht="15.6">
      <c r="A151" s="131">
        <v>137</v>
      </c>
      <c r="B151" s="128"/>
      <c r="C151" s="111"/>
      <c r="D151" s="112"/>
      <c r="E151" s="113" t="s">
        <v>18</v>
      </c>
      <c r="F151" s="113" t="s">
        <v>14</v>
      </c>
      <c r="G151" s="114" t="s">
        <v>19</v>
      </c>
      <c r="H151" s="114" t="s">
        <v>28</v>
      </c>
      <c r="I151" s="108" t="s">
        <v>24</v>
      </c>
      <c r="J151" s="113">
        <v>4</v>
      </c>
      <c r="K151" s="113"/>
      <c r="L151" s="113"/>
      <c r="M151" s="113"/>
      <c r="N151" s="113"/>
      <c r="O151" s="113"/>
      <c r="P151" s="113" t="s">
        <v>286</v>
      </c>
      <c r="Q151" s="113" t="s">
        <v>290</v>
      </c>
      <c r="R151" s="115"/>
      <c r="S151" s="113"/>
      <c r="T151" s="116"/>
      <c r="U151" s="116"/>
      <c r="V151" s="229"/>
      <c r="W151" s="118"/>
    </row>
    <row r="152" spans="1:23" s="119" customFormat="1" ht="15.6">
      <c r="A152" s="131">
        <v>138</v>
      </c>
      <c r="B152" s="128"/>
      <c r="C152" s="111"/>
      <c r="D152" s="112"/>
      <c r="E152" s="113" t="s">
        <v>17</v>
      </c>
      <c r="F152" s="113" t="s">
        <v>15</v>
      </c>
      <c r="G152" s="114" t="s">
        <v>19</v>
      </c>
      <c r="H152" s="114" t="s">
        <v>28</v>
      </c>
      <c r="I152" s="114" t="s">
        <v>24</v>
      </c>
      <c r="J152" s="113">
        <v>4</v>
      </c>
      <c r="K152" s="113"/>
      <c r="L152" s="113"/>
      <c r="M152" s="113"/>
      <c r="N152" s="113"/>
      <c r="O152" s="113"/>
      <c r="P152" s="113" t="s">
        <v>286</v>
      </c>
      <c r="Q152" s="113" t="s">
        <v>290</v>
      </c>
      <c r="R152" s="115"/>
      <c r="S152" s="113"/>
      <c r="T152" s="116"/>
      <c r="U152" s="116"/>
      <c r="V152" s="229"/>
      <c r="W152" s="118"/>
    </row>
    <row r="153" spans="1:23" s="119" customFormat="1" ht="15.6">
      <c r="A153" s="209">
        <v>139</v>
      </c>
      <c r="B153" s="128"/>
      <c r="C153" s="111"/>
      <c r="D153" s="112"/>
      <c r="E153" s="113" t="s">
        <v>18</v>
      </c>
      <c r="F153" s="113" t="s">
        <v>14</v>
      </c>
      <c r="G153" s="114" t="s">
        <v>19</v>
      </c>
      <c r="H153" s="114" t="s">
        <v>28</v>
      </c>
      <c r="I153" s="114" t="s">
        <v>24</v>
      </c>
      <c r="J153" s="113">
        <v>4</v>
      </c>
      <c r="K153" s="113"/>
      <c r="L153" s="113"/>
      <c r="M153" s="113"/>
      <c r="N153" s="113"/>
      <c r="O153" s="113"/>
      <c r="P153" s="113" t="s">
        <v>286</v>
      </c>
      <c r="Q153" s="113" t="s">
        <v>290</v>
      </c>
      <c r="R153" s="115"/>
      <c r="S153" s="113"/>
      <c r="T153" s="116"/>
      <c r="U153" s="116"/>
      <c r="V153" s="229"/>
      <c r="W153" s="118"/>
    </row>
    <row r="154" spans="1:23" s="119" customFormat="1" ht="15.6">
      <c r="A154" s="131">
        <v>140</v>
      </c>
      <c r="B154" s="128"/>
      <c r="C154" s="111"/>
      <c r="D154" s="112"/>
      <c r="E154" s="113" t="s">
        <v>18</v>
      </c>
      <c r="F154" s="113" t="s">
        <v>15</v>
      </c>
      <c r="G154" s="114" t="s">
        <v>19</v>
      </c>
      <c r="H154" s="114" t="s">
        <v>28</v>
      </c>
      <c r="I154" s="114" t="s">
        <v>24</v>
      </c>
      <c r="J154" s="113">
        <v>4</v>
      </c>
      <c r="K154" s="113"/>
      <c r="L154" s="113"/>
      <c r="M154" s="113"/>
      <c r="N154" s="113"/>
      <c r="O154" s="113"/>
      <c r="P154" s="113" t="s">
        <v>286</v>
      </c>
      <c r="Q154" s="113" t="s">
        <v>290</v>
      </c>
      <c r="R154" s="115"/>
      <c r="S154" s="113"/>
      <c r="T154" s="116"/>
      <c r="U154" s="116"/>
      <c r="V154" s="229"/>
      <c r="W154" s="118"/>
    </row>
    <row r="155" spans="1:23" s="119" customFormat="1" ht="72">
      <c r="A155" s="131">
        <v>141</v>
      </c>
      <c r="B155" s="128"/>
      <c r="C155" s="111"/>
      <c r="D155" s="112"/>
      <c r="E155" s="113" t="s">
        <v>17</v>
      </c>
      <c r="F155" s="113" t="s">
        <v>14</v>
      </c>
      <c r="G155" s="114" t="s">
        <v>56</v>
      </c>
      <c r="H155" s="114"/>
      <c r="I155" s="114" t="s">
        <v>30</v>
      </c>
      <c r="J155" s="113"/>
      <c r="K155" s="113"/>
      <c r="L155" s="113"/>
      <c r="M155" s="113"/>
      <c r="N155" s="113"/>
      <c r="O155" s="66" t="s">
        <v>29</v>
      </c>
      <c r="P155" s="113" t="s">
        <v>286</v>
      </c>
      <c r="Q155" s="113" t="s">
        <v>290</v>
      </c>
      <c r="R155" s="115" t="s">
        <v>704</v>
      </c>
      <c r="S155" s="113"/>
      <c r="T155" s="116"/>
      <c r="U155" s="116"/>
      <c r="V155" s="234"/>
      <c r="W155" s="118"/>
    </row>
    <row r="156" spans="1:23" s="119" customFormat="1" ht="15.6">
      <c r="A156" s="209">
        <v>142</v>
      </c>
      <c r="B156" s="128"/>
      <c r="C156" s="111"/>
      <c r="D156" s="112"/>
      <c r="E156" s="113" t="s">
        <v>17</v>
      </c>
      <c r="F156" s="113" t="s">
        <v>15</v>
      </c>
      <c r="G156" s="114" t="s">
        <v>56</v>
      </c>
      <c r="H156" s="114" t="s">
        <v>29</v>
      </c>
      <c r="I156" s="114" t="s">
        <v>30</v>
      </c>
      <c r="J156" s="113">
        <v>4</v>
      </c>
      <c r="K156" s="113"/>
      <c r="L156" s="113"/>
      <c r="M156" s="113"/>
      <c r="N156" s="113"/>
      <c r="O156" s="113"/>
      <c r="P156" s="113" t="s">
        <v>286</v>
      </c>
      <c r="Q156" s="113" t="s">
        <v>290</v>
      </c>
      <c r="R156" s="115"/>
      <c r="S156" s="113"/>
      <c r="T156" s="116"/>
      <c r="U156" s="116"/>
      <c r="W156" s="229" t="s">
        <v>688</v>
      </c>
    </row>
    <row r="157" spans="1:23" s="119" customFormat="1" ht="15.6">
      <c r="A157" s="131">
        <v>143</v>
      </c>
      <c r="B157" s="128"/>
      <c r="C157" s="111"/>
      <c r="D157" s="112"/>
      <c r="E157" s="113" t="s">
        <v>18</v>
      </c>
      <c r="F157" s="113" t="s">
        <v>15</v>
      </c>
      <c r="G157" s="114" t="s">
        <v>19</v>
      </c>
      <c r="H157" s="114"/>
      <c r="I157" s="114" t="s">
        <v>26</v>
      </c>
      <c r="J157" s="113"/>
      <c r="K157" s="113" t="s">
        <v>33</v>
      </c>
      <c r="L157" s="113"/>
      <c r="M157" s="113"/>
      <c r="N157" s="113"/>
      <c r="O157" s="66" t="s">
        <v>28</v>
      </c>
      <c r="P157" s="113" t="s">
        <v>286</v>
      </c>
      <c r="Q157" s="113" t="s">
        <v>290</v>
      </c>
      <c r="R157" s="115"/>
      <c r="S157" s="113"/>
      <c r="T157" s="116"/>
      <c r="U157" s="116"/>
      <c r="V157" s="229"/>
      <c r="W157" s="118"/>
    </row>
    <row r="158" spans="1:23" s="119" customFormat="1" ht="15.6">
      <c r="A158" s="131">
        <v>144</v>
      </c>
      <c r="B158" s="128"/>
      <c r="C158" s="111"/>
      <c r="D158" s="112"/>
      <c r="E158" s="113" t="s">
        <v>17</v>
      </c>
      <c r="F158" s="113" t="s">
        <v>14</v>
      </c>
      <c r="G158" s="114" t="s">
        <v>19</v>
      </c>
      <c r="H158" s="114" t="s">
        <v>28</v>
      </c>
      <c r="I158" s="114" t="s">
        <v>24</v>
      </c>
      <c r="J158" s="113">
        <v>4</v>
      </c>
      <c r="K158" s="113" t="s">
        <v>33</v>
      </c>
      <c r="L158" s="113"/>
      <c r="M158" s="113"/>
      <c r="N158" s="113"/>
      <c r="O158" s="113"/>
      <c r="P158" s="113" t="s">
        <v>286</v>
      </c>
      <c r="Q158" s="113" t="s">
        <v>290</v>
      </c>
      <c r="R158" s="115"/>
      <c r="S158" s="113"/>
      <c r="T158" s="116"/>
      <c r="U158" s="116"/>
      <c r="V158" s="229"/>
      <c r="W158" s="118"/>
    </row>
    <row r="159" spans="1:23" s="119" customFormat="1" ht="15.6">
      <c r="A159" s="209">
        <v>145</v>
      </c>
      <c r="B159" s="128"/>
      <c r="C159" s="111"/>
      <c r="D159" s="112"/>
      <c r="E159" s="113" t="s">
        <v>18</v>
      </c>
      <c r="F159" s="113" t="s">
        <v>15</v>
      </c>
      <c r="G159" s="114" t="s">
        <v>19</v>
      </c>
      <c r="H159" s="114" t="s">
        <v>28</v>
      </c>
      <c r="I159" s="114" t="s">
        <v>24</v>
      </c>
      <c r="J159" s="113">
        <v>4</v>
      </c>
      <c r="K159" s="113" t="s">
        <v>33</v>
      </c>
      <c r="L159" s="113"/>
      <c r="M159" s="113"/>
      <c r="N159" s="113"/>
      <c r="O159" s="113"/>
      <c r="P159" s="113" t="s">
        <v>286</v>
      </c>
      <c r="Q159" s="113" t="s">
        <v>290</v>
      </c>
      <c r="R159" s="115"/>
      <c r="S159" s="113"/>
      <c r="T159" s="116"/>
      <c r="U159" s="116"/>
      <c r="V159" s="229"/>
      <c r="W159" s="118"/>
    </row>
    <row r="160" spans="1:23" s="119" customFormat="1" ht="15.6">
      <c r="A160" s="131">
        <v>146</v>
      </c>
      <c r="B160" s="128"/>
      <c r="C160" s="111"/>
      <c r="D160" s="112"/>
      <c r="E160" s="113" t="s">
        <v>17</v>
      </c>
      <c r="F160" s="113" t="s">
        <v>14</v>
      </c>
      <c r="G160" s="114" t="s">
        <v>19</v>
      </c>
      <c r="H160" s="114" t="s">
        <v>28</v>
      </c>
      <c r="I160" s="114" t="s">
        <v>24</v>
      </c>
      <c r="J160" s="113">
        <v>4</v>
      </c>
      <c r="K160" s="113" t="s">
        <v>33</v>
      </c>
      <c r="L160" s="113"/>
      <c r="M160" s="113"/>
      <c r="N160" s="113"/>
      <c r="O160" s="113"/>
      <c r="P160" s="113" t="s">
        <v>286</v>
      </c>
      <c r="Q160" s="113" t="s">
        <v>290</v>
      </c>
      <c r="R160" s="115"/>
      <c r="S160" s="113"/>
      <c r="T160" s="116"/>
      <c r="U160" s="116"/>
      <c r="V160" s="229"/>
      <c r="W160" s="118"/>
    </row>
    <row r="161" spans="1:23" s="119" customFormat="1" ht="15.6">
      <c r="A161" s="131">
        <v>147</v>
      </c>
      <c r="B161" s="128"/>
      <c r="C161" s="111"/>
      <c r="D161" s="112"/>
      <c r="E161" s="113" t="s">
        <v>18</v>
      </c>
      <c r="F161" s="113" t="s">
        <v>15</v>
      </c>
      <c r="G161" s="114" t="s">
        <v>19</v>
      </c>
      <c r="H161" s="114" t="s">
        <v>28</v>
      </c>
      <c r="I161" s="114" t="s">
        <v>24</v>
      </c>
      <c r="J161" s="113">
        <v>4</v>
      </c>
      <c r="K161" s="113" t="s">
        <v>33</v>
      </c>
      <c r="L161" s="113"/>
      <c r="M161" s="113"/>
      <c r="N161" s="113"/>
      <c r="O161" s="113"/>
      <c r="P161" s="113" t="s">
        <v>287</v>
      </c>
      <c r="Q161" s="113" t="s">
        <v>290</v>
      </c>
      <c r="R161" s="115"/>
      <c r="S161" s="113"/>
      <c r="T161" s="116"/>
      <c r="U161" s="116"/>
      <c r="V161" s="229"/>
      <c r="W161" s="118"/>
    </row>
    <row r="162" spans="1:23" s="119" customFormat="1" ht="15.6">
      <c r="A162" s="209">
        <v>148</v>
      </c>
      <c r="B162" s="128"/>
      <c r="C162" s="111"/>
      <c r="D162" s="112"/>
      <c r="E162" s="113" t="s">
        <v>17</v>
      </c>
      <c r="F162" s="113" t="s">
        <v>14</v>
      </c>
      <c r="G162" s="114" t="s">
        <v>19</v>
      </c>
      <c r="H162" s="114" t="s">
        <v>28</v>
      </c>
      <c r="I162" s="114" t="s">
        <v>24</v>
      </c>
      <c r="J162" s="113">
        <v>4</v>
      </c>
      <c r="K162" s="113" t="s">
        <v>33</v>
      </c>
      <c r="L162" s="113"/>
      <c r="M162" s="113"/>
      <c r="N162" s="113"/>
      <c r="O162" s="113"/>
      <c r="P162" s="113" t="s">
        <v>287</v>
      </c>
      <c r="Q162" s="113" t="s">
        <v>290</v>
      </c>
      <c r="R162" s="115"/>
      <c r="S162" s="113"/>
      <c r="T162" s="116"/>
      <c r="U162" s="116"/>
      <c r="V162" s="229"/>
      <c r="W162" s="118"/>
    </row>
    <row r="163" spans="1:23" s="119" customFormat="1" ht="15.6">
      <c r="A163" s="131">
        <v>149</v>
      </c>
      <c r="B163" s="128"/>
      <c r="C163" s="111"/>
      <c r="D163" s="112"/>
      <c r="E163" s="113" t="s">
        <v>17</v>
      </c>
      <c r="F163" s="113" t="s">
        <v>14</v>
      </c>
      <c r="G163" s="114" t="s">
        <v>19</v>
      </c>
      <c r="H163" s="114" t="s">
        <v>28</v>
      </c>
      <c r="I163" s="114" t="s">
        <v>24</v>
      </c>
      <c r="J163" s="113">
        <v>4</v>
      </c>
      <c r="K163" s="113" t="s">
        <v>33</v>
      </c>
      <c r="L163" s="113"/>
      <c r="M163" s="113"/>
      <c r="N163" s="113"/>
      <c r="O163" s="113"/>
      <c r="P163" s="113" t="s">
        <v>287</v>
      </c>
      <c r="Q163" s="113" t="s">
        <v>290</v>
      </c>
      <c r="R163" s="115"/>
      <c r="S163" s="113"/>
      <c r="T163" s="116"/>
      <c r="U163" s="116"/>
      <c r="V163" s="229"/>
      <c r="W163" s="118"/>
    </row>
    <row r="164" spans="1:23" s="119" customFormat="1" ht="15.6">
      <c r="A164" s="131">
        <v>150</v>
      </c>
      <c r="B164" s="128"/>
      <c r="C164" s="111"/>
      <c r="D164" s="112"/>
      <c r="E164" s="113" t="s">
        <v>18</v>
      </c>
      <c r="F164" s="113" t="s">
        <v>14</v>
      </c>
      <c r="G164" s="114" t="s">
        <v>19</v>
      </c>
      <c r="H164" s="114" t="s">
        <v>28</v>
      </c>
      <c r="I164" s="114" t="s">
        <v>24</v>
      </c>
      <c r="J164" s="113">
        <v>4</v>
      </c>
      <c r="K164" s="113" t="s">
        <v>33</v>
      </c>
      <c r="L164" s="113"/>
      <c r="M164" s="113"/>
      <c r="N164" s="113"/>
      <c r="O164" s="113"/>
      <c r="P164" s="113" t="s">
        <v>291</v>
      </c>
      <c r="Q164" s="113" t="s">
        <v>288</v>
      </c>
      <c r="R164" s="115"/>
      <c r="S164" s="113"/>
      <c r="T164" s="116"/>
      <c r="U164" s="116"/>
      <c r="V164" s="229"/>
      <c r="W164" s="118"/>
    </row>
    <row r="165" spans="1:23" s="119" customFormat="1" ht="15.6">
      <c r="A165" s="209">
        <v>151</v>
      </c>
      <c r="B165" s="128"/>
      <c r="C165" s="111"/>
      <c r="D165" s="112"/>
      <c r="E165" s="113" t="s">
        <v>18</v>
      </c>
      <c r="F165" s="113" t="s">
        <v>15</v>
      </c>
      <c r="G165" s="114" t="s">
        <v>19</v>
      </c>
      <c r="H165" s="114" t="s">
        <v>28</v>
      </c>
      <c r="I165" s="114" t="s">
        <v>24</v>
      </c>
      <c r="J165" s="113">
        <v>4</v>
      </c>
      <c r="K165" s="113" t="s">
        <v>33</v>
      </c>
      <c r="L165" s="113"/>
      <c r="M165" s="113"/>
      <c r="N165" s="113"/>
      <c r="O165" s="113"/>
      <c r="P165" s="113" t="s">
        <v>291</v>
      </c>
      <c r="Q165" s="113" t="s">
        <v>288</v>
      </c>
      <c r="R165" s="115"/>
      <c r="S165" s="113"/>
      <c r="T165" s="116"/>
      <c r="U165" s="116"/>
      <c r="V165" s="229"/>
      <c r="W165" s="118"/>
    </row>
    <row r="166" spans="1:23" s="119" customFormat="1" ht="15.6">
      <c r="A166" s="131">
        <v>152</v>
      </c>
      <c r="B166" s="128"/>
      <c r="C166" s="111"/>
      <c r="D166" s="112"/>
      <c r="E166" s="113" t="s">
        <v>18</v>
      </c>
      <c r="F166" s="113" t="s">
        <v>14</v>
      </c>
      <c r="G166" s="114" t="s">
        <v>19</v>
      </c>
      <c r="H166" s="114" t="s">
        <v>28</v>
      </c>
      <c r="I166" s="114" t="s">
        <v>24</v>
      </c>
      <c r="J166" s="113">
        <v>4</v>
      </c>
      <c r="K166" s="113" t="s">
        <v>33</v>
      </c>
      <c r="L166" s="113"/>
      <c r="M166" s="113"/>
      <c r="N166" s="113"/>
      <c r="O166" s="113"/>
      <c r="P166" s="113" t="s">
        <v>291</v>
      </c>
      <c r="Q166" s="113" t="s">
        <v>288</v>
      </c>
      <c r="R166" s="115"/>
      <c r="S166" s="113"/>
      <c r="T166" s="116"/>
      <c r="U166" s="116"/>
      <c r="V166" s="229"/>
      <c r="W166" s="118"/>
    </row>
    <row r="167" spans="1:23" s="119" customFormat="1" ht="15.6">
      <c r="A167" s="131">
        <v>153</v>
      </c>
      <c r="B167" s="128"/>
      <c r="C167" s="111"/>
      <c r="D167" s="112"/>
      <c r="E167" s="113" t="s">
        <v>18</v>
      </c>
      <c r="F167" s="113" t="s">
        <v>15</v>
      </c>
      <c r="G167" s="114" t="s">
        <v>19</v>
      </c>
      <c r="H167" s="114" t="s">
        <v>28</v>
      </c>
      <c r="I167" s="114" t="s">
        <v>24</v>
      </c>
      <c r="J167" s="113">
        <v>4</v>
      </c>
      <c r="K167" s="113" t="s">
        <v>33</v>
      </c>
      <c r="L167" s="113"/>
      <c r="M167" s="113"/>
      <c r="N167" s="113"/>
      <c r="O167" s="113"/>
      <c r="P167" s="113" t="s">
        <v>291</v>
      </c>
      <c r="Q167" s="113" t="s">
        <v>288</v>
      </c>
      <c r="R167" s="115"/>
      <c r="S167" s="113"/>
      <c r="T167" s="116"/>
      <c r="U167" s="116"/>
      <c r="V167" s="229"/>
      <c r="W167" s="118"/>
    </row>
    <row r="168" spans="1:23" s="119" customFormat="1" ht="15.6">
      <c r="A168" s="209">
        <v>154</v>
      </c>
      <c r="B168" s="128"/>
      <c r="C168" s="111"/>
      <c r="D168" s="112"/>
      <c r="E168" s="113" t="s">
        <v>17</v>
      </c>
      <c r="F168" s="113" t="s">
        <v>14</v>
      </c>
      <c r="G168" s="114" t="s">
        <v>56</v>
      </c>
      <c r="H168" s="114" t="s">
        <v>29</v>
      </c>
      <c r="I168" s="114" t="s">
        <v>24</v>
      </c>
      <c r="J168" s="113">
        <v>4</v>
      </c>
      <c r="K168" s="113" t="s">
        <v>33</v>
      </c>
      <c r="L168" s="113"/>
      <c r="M168" s="113"/>
      <c r="N168" s="113"/>
      <c r="O168" s="113"/>
      <c r="P168" s="113" t="s">
        <v>291</v>
      </c>
      <c r="Q168" s="113" t="s">
        <v>288</v>
      </c>
      <c r="R168" s="115"/>
      <c r="S168" s="113"/>
      <c r="T168" s="116"/>
      <c r="U168" s="116"/>
      <c r="V168" s="229"/>
      <c r="W168" s="118"/>
    </row>
    <row r="169" spans="1:23" s="119" customFormat="1" ht="15.6">
      <c r="A169" s="131">
        <v>155</v>
      </c>
      <c r="B169" s="128"/>
      <c r="C169" s="111"/>
      <c r="D169" s="112"/>
      <c r="E169" s="113" t="s">
        <v>18</v>
      </c>
      <c r="F169" s="113" t="s">
        <v>15</v>
      </c>
      <c r="G169" s="114" t="s">
        <v>56</v>
      </c>
      <c r="H169" s="114" t="s">
        <v>29</v>
      </c>
      <c r="I169" s="114" t="s">
        <v>30</v>
      </c>
      <c r="J169" s="113">
        <v>4</v>
      </c>
      <c r="K169" s="113" t="s">
        <v>34</v>
      </c>
      <c r="L169" s="113"/>
      <c r="M169" s="113"/>
      <c r="N169" s="113"/>
      <c r="O169" s="113"/>
      <c r="P169" s="113" t="s">
        <v>291</v>
      </c>
      <c r="Q169" s="113" t="s">
        <v>288</v>
      </c>
      <c r="R169" s="115"/>
      <c r="S169" s="113"/>
      <c r="T169" s="116"/>
      <c r="U169" s="116"/>
      <c r="V169" s="229"/>
      <c r="W169" s="118" t="s">
        <v>698</v>
      </c>
    </row>
    <row r="170" spans="1:23" s="119" customFormat="1" ht="15.6">
      <c r="A170" s="131">
        <v>156</v>
      </c>
      <c r="B170" s="128"/>
      <c r="C170" s="111"/>
      <c r="D170" s="112"/>
      <c r="E170" s="113" t="s">
        <v>18</v>
      </c>
      <c r="F170" s="113" t="s">
        <v>14</v>
      </c>
      <c r="G170" s="114" t="s">
        <v>56</v>
      </c>
      <c r="H170" s="114" t="s">
        <v>29</v>
      </c>
      <c r="I170" s="114" t="s">
        <v>30</v>
      </c>
      <c r="J170" s="113">
        <v>4</v>
      </c>
      <c r="K170" s="113" t="s">
        <v>33</v>
      </c>
      <c r="L170" s="113"/>
      <c r="M170" s="113"/>
      <c r="N170" s="113"/>
      <c r="O170" s="113"/>
      <c r="P170" s="113" t="s">
        <v>291</v>
      </c>
      <c r="Q170" s="113" t="s">
        <v>288</v>
      </c>
      <c r="R170" s="115"/>
      <c r="S170" s="113"/>
      <c r="T170" s="116"/>
      <c r="U170" s="116"/>
      <c r="V170" s="229"/>
      <c r="W170" s="118" t="s">
        <v>699</v>
      </c>
    </row>
    <row r="171" spans="1:23" s="119" customFormat="1" ht="15.6">
      <c r="A171" s="209">
        <v>157</v>
      </c>
      <c r="B171" s="128"/>
      <c r="C171" s="111"/>
      <c r="D171" s="112"/>
      <c r="E171" s="113" t="s">
        <v>18</v>
      </c>
      <c r="F171" s="113" t="s">
        <v>15</v>
      </c>
      <c r="G171" s="114" t="s">
        <v>56</v>
      </c>
      <c r="H171" s="114" t="s">
        <v>29</v>
      </c>
      <c r="I171" s="114" t="s">
        <v>24</v>
      </c>
      <c r="J171" s="113">
        <v>4</v>
      </c>
      <c r="K171" s="113" t="s">
        <v>34</v>
      </c>
      <c r="L171" s="113"/>
      <c r="M171" s="113"/>
      <c r="N171" s="113"/>
      <c r="O171" s="113"/>
      <c r="P171" s="113" t="s">
        <v>291</v>
      </c>
      <c r="Q171" s="113" t="s">
        <v>288</v>
      </c>
      <c r="R171" s="115"/>
      <c r="S171" s="113"/>
      <c r="T171" s="116"/>
      <c r="U171" s="116"/>
      <c r="V171" s="229"/>
      <c r="W171" s="118"/>
    </row>
    <row r="172" spans="1:23" s="119" customFormat="1" ht="15.6">
      <c r="A172" s="131">
        <v>158</v>
      </c>
      <c r="B172" s="128"/>
      <c r="C172" s="111"/>
      <c r="D172" s="112"/>
      <c r="E172" s="113" t="s">
        <v>18</v>
      </c>
      <c r="F172" s="113" t="s">
        <v>15</v>
      </c>
      <c r="G172" s="114" t="s">
        <v>56</v>
      </c>
      <c r="H172" s="114" t="s">
        <v>61</v>
      </c>
      <c r="I172" s="114" t="s">
        <v>261</v>
      </c>
      <c r="J172" s="113">
        <v>4</v>
      </c>
      <c r="K172" s="113"/>
      <c r="L172" s="113"/>
      <c r="M172" s="113"/>
      <c r="N172" s="113"/>
      <c r="O172" s="113"/>
      <c r="P172" s="113" t="s">
        <v>291</v>
      </c>
      <c r="Q172" s="113" t="s">
        <v>288</v>
      </c>
      <c r="R172" s="115"/>
      <c r="S172" s="113"/>
      <c r="T172" s="116"/>
      <c r="U172" s="116"/>
      <c r="V172" s="229"/>
      <c r="W172" s="118"/>
    </row>
    <row r="173" spans="1:23" s="119" customFormat="1" ht="15.6">
      <c r="A173" s="131">
        <v>159</v>
      </c>
      <c r="B173" s="128"/>
      <c r="C173" s="111"/>
      <c r="D173" s="112"/>
      <c r="E173" s="113" t="s">
        <v>17</v>
      </c>
      <c r="F173" s="113" t="s">
        <v>14</v>
      </c>
      <c r="G173" s="114" t="s">
        <v>56</v>
      </c>
      <c r="H173" s="114" t="s">
        <v>29</v>
      </c>
      <c r="I173" s="114" t="s">
        <v>24</v>
      </c>
      <c r="J173" s="113">
        <v>4</v>
      </c>
      <c r="K173" s="113" t="s">
        <v>34</v>
      </c>
      <c r="L173" s="113"/>
      <c r="M173" s="113"/>
      <c r="N173" s="113"/>
      <c r="O173" s="113"/>
      <c r="P173" s="113" t="s">
        <v>291</v>
      </c>
      <c r="Q173" s="113" t="s">
        <v>288</v>
      </c>
      <c r="R173" s="115"/>
      <c r="S173" s="113"/>
      <c r="T173" s="116"/>
      <c r="U173" s="116"/>
      <c r="V173" s="229"/>
      <c r="W173" s="118"/>
    </row>
    <row r="174" spans="1:23" s="119" customFormat="1" ht="15.6">
      <c r="A174" s="209">
        <v>160</v>
      </c>
      <c r="B174" s="128"/>
      <c r="C174" s="111"/>
      <c r="D174" s="112"/>
      <c r="E174" s="113" t="s">
        <v>18</v>
      </c>
      <c r="F174" s="113" t="s">
        <v>15</v>
      </c>
      <c r="G174" s="114" t="s">
        <v>56</v>
      </c>
      <c r="H174" s="114" t="s">
        <v>29</v>
      </c>
      <c r="I174" s="114" t="s">
        <v>24</v>
      </c>
      <c r="J174" s="113">
        <v>4</v>
      </c>
      <c r="K174" s="113" t="s">
        <v>34</v>
      </c>
      <c r="L174" s="113"/>
      <c r="M174" s="113"/>
      <c r="N174" s="113"/>
      <c r="O174" s="113"/>
      <c r="P174" s="113" t="s">
        <v>291</v>
      </c>
      <c r="Q174" s="113" t="s">
        <v>288</v>
      </c>
      <c r="R174" s="115"/>
      <c r="S174" s="113"/>
      <c r="T174" s="116"/>
      <c r="U174" s="116"/>
      <c r="V174" s="229"/>
      <c r="W174" s="118"/>
    </row>
    <row r="175" spans="1:23" s="119" customFormat="1" ht="15.6">
      <c r="A175" s="131">
        <v>161</v>
      </c>
      <c r="B175" s="128"/>
      <c r="C175" s="111"/>
      <c r="D175" s="112"/>
      <c r="E175" s="113" t="s">
        <v>18</v>
      </c>
      <c r="F175" s="113" t="s">
        <v>14</v>
      </c>
      <c r="G175" s="114" t="s">
        <v>56</v>
      </c>
      <c r="H175" s="114" t="s">
        <v>29</v>
      </c>
      <c r="I175" s="114" t="s">
        <v>30</v>
      </c>
      <c r="J175" s="113">
        <v>4</v>
      </c>
      <c r="K175" s="113" t="s">
        <v>34</v>
      </c>
      <c r="L175" s="113"/>
      <c r="M175" s="113"/>
      <c r="N175" s="113"/>
      <c r="O175" s="113"/>
      <c r="P175" s="113" t="s">
        <v>291</v>
      </c>
      <c r="Q175" s="113" t="s">
        <v>289</v>
      </c>
      <c r="R175" s="115"/>
      <c r="S175" s="113"/>
      <c r="T175" s="116"/>
      <c r="U175" s="116"/>
      <c r="V175" s="229"/>
      <c r="W175" s="118" t="s">
        <v>696</v>
      </c>
    </row>
    <row r="176" spans="1:23" s="119" customFormat="1" ht="15.6">
      <c r="A176" s="131">
        <v>162</v>
      </c>
      <c r="B176" s="128"/>
      <c r="C176" s="111"/>
      <c r="D176" s="112"/>
      <c r="E176" s="113" t="s">
        <v>18</v>
      </c>
      <c r="F176" s="113" t="s">
        <v>15</v>
      </c>
      <c r="G176" s="114" t="s">
        <v>56</v>
      </c>
      <c r="H176" s="114" t="s">
        <v>29</v>
      </c>
      <c r="I176" s="114" t="s">
        <v>30</v>
      </c>
      <c r="J176" s="113">
        <v>4</v>
      </c>
      <c r="K176" s="113"/>
      <c r="L176" s="113"/>
      <c r="M176" s="113"/>
      <c r="N176" s="113"/>
      <c r="O176" s="113"/>
      <c r="P176" s="113" t="s">
        <v>291</v>
      </c>
      <c r="Q176" s="113" t="s">
        <v>289</v>
      </c>
      <c r="R176" s="115"/>
      <c r="S176" s="113"/>
      <c r="T176" s="116"/>
      <c r="U176" s="116"/>
      <c r="V176" s="229"/>
      <c r="W176" s="118" t="s">
        <v>697</v>
      </c>
    </row>
    <row r="177" spans="1:23" s="119" customFormat="1" ht="15.6">
      <c r="A177" s="209">
        <v>163</v>
      </c>
      <c r="B177" s="128"/>
      <c r="C177" s="111"/>
      <c r="D177" s="112"/>
      <c r="E177" s="113" t="s">
        <v>18</v>
      </c>
      <c r="F177" s="113" t="s">
        <v>15</v>
      </c>
      <c r="G177" s="114" t="s">
        <v>56</v>
      </c>
      <c r="H177" s="114" t="s">
        <v>29</v>
      </c>
      <c r="I177" s="114" t="s">
        <v>24</v>
      </c>
      <c r="J177" s="113">
        <v>4</v>
      </c>
      <c r="K177" s="113"/>
      <c r="L177" s="113"/>
      <c r="M177" s="113"/>
      <c r="N177" s="113"/>
      <c r="O177" s="113"/>
      <c r="P177" s="113" t="s">
        <v>291</v>
      </c>
      <c r="Q177" s="113" t="s">
        <v>290</v>
      </c>
      <c r="R177" s="115"/>
      <c r="S177" s="113"/>
      <c r="T177" s="116"/>
      <c r="U177" s="116"/>
      <c r="V177" s="229"/>
      <c r="W177" s="118"/>
    </row>
    <row r="178" spans="1:23" s="226" customFormat="1" ht="16.2" thickBot="1">
      <c r="A178" s="131">
        <v>164</v>
      </c>
      <c r="B178" s="217"/>
      <c r="C178" s="218"/>
      <c r="D178" s="220" t="s">
        <v>689</v>
      </c>
      <c r="E178" s="220" t="s">
        <v>18</v>
      </c>
      <c r="F178" s="220" t="s">
        <v>14</v>
      </c>
      <c r="G178" s="221" t="s">
        <v>56</v>
      </c>
      <c r="H178" s="221" t="s">
        <v>29</v>
      </c>
      <c r="I178" s="221" t="s">
        <v>24</v>
      </c>
      <c r="J178" s="220">
        <v>4</v>
      </c>
      <c r="K178" s="220"/>
      <c r="L178" s="220"/>
      <c r="M178" s="220"/>
      <c r="N178" s="220"/>
      <c r="O178" s="220"/>
      <c r="P178" s="220" t="s">
        <v>291</v>
      </c>
      <c r="Q178" s="220" t="s">
        <v>288</v>
      </c>
      <c r="R178" s="222"/>
      <c r="S178" s="220"/>
      <c r="T178" s="223"/>
      <c r="U178" s="223"/>
      <c r="V178" s="233"/>
      <c r="W178" s="225"/>
    </row>
    <row r="179" spans="1:23" s="119" customFormat="1" ht="15.6">
      <c r="A179" s="135"/>
      <c r="B179" s="161"/>
      <c r="C179" s="210"/>
      <c r="D179" s="125" t="s">
        <v>690</v>
      </c>
      <c r="E179" s="125"/>
      <c r="F179" s="125"/>
      <c r="G179" s="152"/>
      <c r="H179" s="152"/>
      <c r="I179" s="152"/>
      <c r="J179" s="125"/>
      <c r="K179" s="125"/>
      <c r="L179" s="125"/>
      <c r="M179" s="125"/>
      <c r="N179" s="125"/>
      <c r="O179" s="125"/>
      <c r="P179" s="125"/>
      <c r="Q179" s="125"/>
      <c r="R179" s="211"/>
      <c r="S179" s="125"/>
      <c r="T179" s="212"/>
      <c r="U179" s="212"/>
      <c r="V179" s="228"/>
      <c r="W179" s="213"/>
    </row>
    <row r="180" spans="1:23">
      <c r="A180" s="605"/>
      <c r="E180" s="148"/>
      <c r="F180" s="149"/>
    </row>
    <row r="181" spans="1:23">
      <c r="A181" s="605"/>
      <c r="E181" s="98"/>
      <c r="F181" s="149"/>
    </row>
    <row r="182" spans="1:23" ht="21">
      <c r="A182" s="605"/>
      <c r="B182" s="49" t="s">
        <v>669</v>
      </c>
    </row>
    <row r="183" spans="1:23">
      <c r="A183" s="605"/>
    </row>
    <row r="184" spans="1:23">
      <c r="A184" s="605"/>
      <c r="G184" s="17" t="s">
        <v>270</v>
      </c>
      <c r="H184" s="17"/>
      <c r="I184" s="16"/>
    </row>
    <row r="185" spans="1:23">
      <c r="A185" s="605"/>
      <c r="G185" s="8" t="s">
        <v>264</v>
      </c>
      <c r="H185" s="11">
        <f>COUNTIFS(H$14:H$178,"malowany",J$14:J$178,1)</f>
        <v>2</v>
      </c>
      <c r="I185" s="56" t="s">
        <v>268</v>
      </c>
      <c r="K185" s="27" t="s">
        <v>272</v>
      </c>
      <c r="L185" s="25"/>
      <c r="M185" s="37">
        <f>COUNTIF(M129:M179,"tak")</f>
        <v>0</v>
      </c>
      <c r="N185" s="28" t="s">
        <v>307</v>
      </c>
    </row>
    <row r="186" spans="1:23">
      <c r="A186" s="605"/>
      <c r="G186" s="8" t="s">
        <v>265</v>
      </c>
      <c r="H186" s="11">
        <f>COUNTIFS(H$14:H$178,"malowany",J$14:J$178,2)</f>
        <v>2</v>
      </c>
      <c r="I186" s="56" t="s">
        <v>268</v>
      </c>
      <c r="N186" s="17"/>
    </row>
    <row r="187" spans="1:23">
      <c r="A187" s="605"/>
      <c r="G187" s="8" t="s">
        <v>266</v>
      </c>
      <c r="H187" s="11">
        <f>COUNTIFS(H$14:H$178,"malowany",J$14:J$178,3)</f>
        <v>25</v>
      </c>
      <c r="I187" s="56" t="s">
        <v>268</v>
      </c>
      <c r="K187" s="29" t="s">
        <v>269</v>
      </c>
      <c r="L187" s="30"/>
      <c r="M187" s="35">
        <f>COUNTIF(O$14:O$179,"malowany")</f>
        <v>11</v>
      </c>
      <c r="N187" s="31" t="s">
        <v>274</v>
      </c>
    </row>
    <row r="188" spans="1:23">
      <c r="A188" s="605"/>
      <c r="G188" s="8" t="s">
        <v>267</v>
      </c>
      <c r="H188" s="11">
        <f>COUNTIFS(H$14:H$178,"malowany",J$14:J$178,4)</f>
        <v>41</v>
      </c>
      <c r="I188" s="56" t="s">
        <v>268</v>
      </c>
      <c r="K188" s="44"/>
      <c r="L188" s="42"/>
      <c r="M188" s="43">
        <f>COUNTIF(O$14:O$179,"NALEPKA")</f>
        <v>0</v>
      </c>
      <c r="N188" s="45" t="s">
        <v>1145</v>
      </c>
    </row>
    <row r="189" spans="1:23">
      <c r="A189" s="605"/>
      <c r="G189" s="61" t="s">
        <v>271</v>
      </c>
      <c r="H189" s="62">
        <f>SUM(H185:H188)</f>
        <v>70</v>
      </c>
      <c r="I189" s="63" t="s">
        <v>268</v>
      </c>
      <c r="K189" s="44"/>
      <c r="L189" s="42"/>
      <c r="M189" s="43">
        <f>COUNTIF(O$14:O$179,"tabliczka")</f>
        <v>2</v>
      </c>
      <c r="N189" s="45" t="s">
        <v>280</v>
      </c>
    </row>
    <row r="190" spans="1:23">
      <c r="A190" s="605"/>
      <c r="I190" s="18"/>
      <c r="K190" s="44"/>
      <c r="L190" s="42"/>
      <c r="M190" s="43">
        <f>COUNTIF(O$14:O$179,"drogowskaz")</f>
        <v>0</v>
      </c>
      <c r="N190" s="45" t="s">
        <v>480</v>
      </c>
    </row>
    <row r="191" spans="1:23">
      <c r="A191" s="605"/>
      <c r="G191" s="723" t="s">
        <v>483</v>
      </c>
      <c r="H191" s="723"/>
      <c r="I191" s="723"/>
      <c r="K191" s="32"/>
      <c r="L191" s="33"/>
      <c r="M191" s="36">
        <f>COUNTIF(O$14:O$179,"plansza")</f>
        <v>0</v>
      </c>
      <c r="N191" s="34" t="s">
        <v>481</v>
      </c>
    </row>
    <row r="192" spans="1:23">
      <c r="A192" s="605"/>
      <c r="G192" s="8" t="s">
        <v>264</v>
      </c>
      <c r="H192" s="11">
        <f>COUNTIFS(H$14:H$178,"tabliczka",J$14:J$178,1,I$14:I$178,"&lt;&gt;drogowskaz")</f>
        <v>1</v>
      </c>
      <c r="I192" s="56" t="s">
        <v>268</v>
      </c>
    </row>
    <row r="193" spans="1:15">
      <c r="A193" s="605"/>
      <c r="G193" s="8" t="s">
        <v>265</v>
      </c>
      <c r="H193" s="11">
        <f>COUNTIFS(H$14:H$178,"tabliczka",J$14:J$178,2,I$14:I$178,"&lt;&gt;drogowskaz")</f>
        <v>0</v>
      </c>
      <c r="I193" s="56" t="s">
        <v>268</v>
      </c>
    </row>
    <row r="194" spans="1:15">
      <c r="A194" s="605"/>
      <c r="G194" s="8" t="s">
        <v>266</v>
      </c>
      <c r="H194" s="11">
        <f>COUNTIFS(H$14:H$178,"tabliczka",J$14:J$178,3,I$14:I$178,"&lt;&gt;drogowskaz")</f>
        <v>1</v>
      </c>
      <c r="I194" s="56" t="s">
        <v>268</v>
      </c>
      <c r="O194" s="159"/>
    </row>
    <row r="195" spans="1:15">
      <c r="A195" s="605"/>
      <c r="G195" s="8" t="s">
        <v>267</v>
      </c>
      <c r="H195" s="11">
        <f>COUNTIFS(H$14:H$178,"tabliczka",J$14:J$178,4,I$14:I$178,"&lt;&gt;drogowskaz")</f>
        <v>62</v>
      </c>
      <c r="I195" s="56" t="s">
        <v>268</v>
      </c>
      <c r="K195" s="27" t="s">
        <v>281</v>
      </c>
      <c r="L195" s="25"/>
      <c r="M195" s="37">
        <f>COUNTIF(N129:N179,"usunąć")</f>
        <v>0</v>
      </c>
      <c r="N195" s="28" t="s">
        <v>307</v>
      </c>
    </row>
    <row r="196" spans="1:15">
      <c r="A196" s="605"/>
      <c r="G196" s="22" t="s">
        <v>271</v>
      </c>
      <c r="H196" s="23">
        <f>SUM(H192:H195)</f>
        <v>64</v>
      </c>
      <c r="I196" s="24" t="s">
        <v>268</v>
      </c>
    </row>
    <row r="197" spans="1:15">
      <c r="A197" s="605"/>
      <c r="I197" s="18"/>
      <c r="K197" s="38" t="s">
        <v>279</v>
      </c>
      <c r="L197" s="39"/>
      <c r="M197" s="39"/>
      <c r="N197" s="40">
        <v>21.2</v>
      </c>
    </row>
    <row r="198" spans="1:15">
      <c r="A198" s="605"/>
      <c r="G198" s="12" t="s">
        <v>482</v>
      </c>
      <c r="I198" s="18"/>
      <c r="K198" s="38" t="s">
        <v>278</v>
      </c>
      <c r="L198" s="39"/>
      <c r="M198" s="39"/>
      <c r="N198" s="41">
        <f>(H189+H196+H203+H210+H217)/N197</f>
        <v>7.1698113207547172</v>
      </c>
    </row>
    <row r="199" spans="1:15">
      <c r="A199" s="605"/>
      <c r="G199" s="8" t="s">
        <v>264</v>
      </c>
      <c r="H199" s="11">
        <f>COUNTIFS(H$14:H$178,"naklejka",J$14:J$178,1)</f>
        <v>0</v>
      </c>
      <c r="I199" s="56" t="s">
        <v>268</v>
      </c>
    </row>
    <row r="200" spans="1:15">
      <c r="A200" s="605"/>
      <c r="G200" s="8" t="s">
        <v>265</v>
      </c>
      <c r="H200" s="11">
        <f>COUNTIFS(H$14:H$178,"naklejka",J$14:J$178,2)</f>
        <v>0</v>
      </c>
      <c r="I200" s="56" t="s">
        <v>268</v>
      </c>
    </row>
    <row r="201" spans="1:15">
      <c r="A201" s="605"/>
      <c r="G201" s="8" t="s">
        <v>266</v>
      </c>
      <c r="H201" s="11">
        <f>COUNTIFS(H$14:H$178,"naklejka",J$14:J$178,3)</f>
        <v>0</v>
      </c>
      <c r="I201" s="56" t="s">
        <v>268</v>
      </c>
    </row>
    <row r="202" spans="1:15">
      <c r="A202" s="605"/>
      <c r="G202" s="8" t="s">
        <v>267</v>
      </c>
      <c r="H202" s="11">
        <f>COUNTIFS(H$14:H$178,"naklejka",J$14:J$178,4)</f>
        <v>1</v>
      </c>
      <c r="I202" s="56" t="s">
        <v>268</v>
      </c>
    </row>
    <row r="203" spans="1:15">
      <c r="A203" s="605"/>
      <c r="G203" s="61" t="s">
        <v>271</v>
      </c>
      <c r="H203" s="62">
        <f>SUM(H199:H202)</f>
        <v>1</v>
      </c>
      <c r="I203" s="63" t="s">
        <v>268</v>
      </c>
    </row>
    <row r="204" spans="1:15">
      <c r="A204" s="605"/>
    </row>
    <row r="205" spans="1:15">
      <c r="A205" s="605"/>
      <c r="G205" s="723" t="s">
        <v>484</v>
      </c>
      <c r="H205" s="723"/>
      <c r="I205" s="723"/>
    </row>
    <row r="206" spans="1:15">
      <c r="A206" s="605"/>
      <c r="G206" s="8" t="s">
        <v>264</v>
      </c>
      <c r="H206" s="11">
        <f>COUNTIFS(J$14:J$178,1,I$14:I$178,"drogowskaz")</f>
        <v>0</v>
      </c>
      <c r="I206" s="56" t="s">
        <v>268</v>
      </c>
    </row>
    <row r="207" spans="1:15">
      <c r="A207" s="605"/>
      <c r="G207" s="8" t="s">
        <v>265</v>
      </c>
      <c r="H207" s="11">
        <f>COUNTIFS(J$14:J$178,2,I$14:I$178,"drogowskaz")</f>
        <v>0</v>
      </c>
      <c r="I207" s="56" t="s">
        <v>268</v>
      </c>
    </row>
    <row r="208" spans="1:15">
      <c r="A208" s="605"/>
      <c r="G208" s="8" t="s">
        <v>266</v>
      </c>
      <c r="H208" s="11">
        <f>COUNTIFS(J$14:J$178,3,I$14:I$178,"drogowskaz")</f>
        <v>0</v>
      </c>
      <c r="I208" s="56" t="s">
        <v>268</v>
      </c>
    </row>
    <row r="209" spans="1:11">
      <c r="A209" s="605"/>
      <c r="G209" s="8" t="s">
        <v>267</v>
      </c>
      <c r="H209" s="11">
        <f>COUNTIFS(J$14:J$178,4,I$14:I$178,"drogowskaz")</f>
        <v>16</v>
      </c>
      <c r="I209" s="56" t="s">
        <v>268</v>
      </c>
    </row>
    <row r="210" spans="1:11">
      <c r="A210" s="605"/>
      <c r="G210" s="22" t="s">
        <v>271</v>
      </c>
      <c r="H210" s="23">
        <f>SUM(H206:H209)</f>
        <v>16</v>
      </c>
      <c r="I210" s="24" t="s">
        <v>268</v>
      </c>
    </row>
    <row r="211" spans="1:11">
      <c r="A211" s="605"/>
    </row>
    <row r="212" spans="1:11">
      <c r="A212" s="605"/>
      <c r="G212" s="12" t="s">
        <v>485</v>
      </c>
      <c r="I212" s="18"/>
    </row>
    <row r="213" spans="1:11">
      <c r="A213" s="605"/>
      <c r="G213" s="8" t="s">
        <v>264</v>
      </c>
      <c r="H213" s="11">
        <f>COUNTIFS(H$14:H$178,"plansza",J$14:J$178,1)</f>
        <v>0</v>
      </c>
      <c r="I213" s="56" t="s">
        <v>268</v>
      </c>
    </row>
    <row r="214" spans="1:11">
      <c r="A214" s="605"/>
      <c r="G214" s="8" t="s">
        <v>265</v>
      </c>
      <c r="H214" s="11">
        <f>COUNTIFS(H$14:H$178,"plansza",J$14:J$178,2)</f>
        <v>0</v>
      </c>
      <c r="I214" s="56" t="s">
        <v>268</v>
      </c>
    </row>
    <row r="215" spans="1:11">
      <c r="A215" s="605"/>
      <c r="G215" s="8" t="s">
        <v>266</v>
      </c>
      <c r="H215" s="11">
        <f>COUNTIFS(H$14:H$178,"plansza",J$14:J$178,3)</f>
        <v>0</v>
      </c>
      <c r="I215" s="56" t="s">
        <v>268</v>
      </c>
    </row>
    <row r="216" spans="1:11">
      <c r="A216" s="605"/>
      <c r="G216" s="8" t="s">
        <v>267</v>
      </c>
      <c r="H216" s="11">
        <f>COUNTIFS(H$14:H$178,"plansza",J$14:J$178,4)</f>
        <v>1</v>
      </c>
      <c r="I216" s="56" t="s">
        <v>268</v>
      </c>
    </row>
    <row r="217" spans="1:11">
      <c r="A217" s="605"/>
      <c r="G217" s="61" t="s">
        <v>271</v>
      </c>
      <c r="H217" s="62">
        <f>SUM(H213:H216)</f>
        <v>1</v>
      </c>
      <c r="I217" s="63" t="s">
        <v>268</v>
      </c>
    </row>
    <row r="218" spans="1:11">
      <c r="A218" s="605"/>
    </row>
    <row r="219" spans="1:11">
      <c r="A219" s="605"/>
    </row>
    <row r="220" spans="1:11">
      <c r="A220" s="605"/>
    </row>
    <row r="221" spans="1:11">
      <c r="A221" s="605"/>
    </row>
    <row r="222" spans="1:11">
      <c r="A222" s="605"/>
    </row>
    <row r="223" spans="1:11">
      <c r="A223" s="605"/>
    </row>
    <row r="224" spans="1:11">
      <c r="A224" s="605"/>
      <c r="G224" s="724" t="s">
        <v>296</v>
      </c>
      <c r="H224" s="725"/>
      <c r="I224" s="725"/>
      <c r="J224" s="725"/>
      <c r="K224" s="726"/>
    </row>
    <row r="225" spans="1:11" ht="14.4">
      <c r="A225" s="605"/>
      <c r="G225" s="57" t="s">
        <v>259</v>
      </c>
      <c r="H225" s="54">
        <f>I225/I$228</f>
        <v>0.65853658536585369</v>
      </c>
      <c r="I225" s="411">
        <f>(COUNTIF(Q$14:Q$178,"ZABUDOWA")/164*N$197)</f>
        <v>13.960975609756098</v>
      </c>
      <c r="J225" s="56" t="s">
        <v>299</v>
      </c>
      <c r="K225" s="56"/>
    </row>
    <row r="226" spans="1:11" ht="14.4">
      <c r="A226" s="605"/>
      <c r="G226" s="57" t="s">
        <v>258</v>
      </c>
      <c r="H226" s="54">
        <f>I226/I$228</f>
        <v>7.3170731707317069E-2</v>
      </c>
      <c r="I226" s="411">
        <f>(COUNTIF(Q$14:Q$178,"OTWARTY")/164*N$197)</f>
        <v>1.5512195121951218</v>
      </c>
      <c r="J226" s="56" t="s">
        <v>297</v>
      </c>
      <c r="K226" s="56"/>
    </row>
    <row r="227" spans="1:11" ht="14.4">
      <c r="A227" s="605"/>
      <c r="G227" s="57" t="s">
        <v>257</v>
      </c>
      <c r="H227" s="54">
        <f>I227/I$228</f>
        <v>0.26829268292682928</v>
      </c>
      <c r="I227" s="411">
        <f>(COUNTIF(Q$14:Q$178,"LAS")/164*N$197)</f>
        <v>5.6878048780487802</v>
      </c>
      <c r="J227" s="727" t="s">
        <v>298</v>
      </c>
      <c r="K227" s="728"/>
    </row>
    <row r="228" spans="1:11">
      <c r="A228" s="605"/>
      <c r="H228" s="26">
        <f>SUM(H225:H227)</f>
        <v>1</v>
      </c>
      <c r="I228" s="50">
        <f>SUM(I225:I227)</f>
        <v>21.2</v>
      </c>
      <c r="J228" s="51" t="s">
        <v>263</v>
      </c>
    </row>
    <row r="229" spans="1:11" ht="17.399999999999999">
      <c r="A229" s="605"/>
      <c r="I229" s="55" t="str">
        <f>IF(I228=N$197,"","BŁĄD")</f>
        <v/>
      </c>
    </row>
    <row r="230" spans="1:11">
      <c r="A230" s="605"/>
      <c r="G230" s="724" t="s">
        <v>295</v>
      </c>
      <c r="H230" s="725"/>
      <c r="I230" s="725"/>
      <c r="J230" s="725"/>
      <c r="K230" s="726"/>
    </row>
    <row r="231" spans="1:11" ht="14.4">
      <c r="A231" s="605"/>
      <c r="G231" s="57" t="s">
        <v>292</v>
      </c>
      <c r="H231" s="52">
        <f>I231/I$234</f>
        <v>0.82317073170731714</v>
      </c>
      <c r="I231" s="411">
        <f>(COUNTIF(P$14:P$178,"UTWARDZONA")/164*N$197)</f>
        <v>17.45121951219512</v>
      </c>
      <c r="J231" s="56" t="s">
        <v>301</v>
      </c>
      <c r="K231" s="11"/>
    </row>
    <row r="232" spans="1:11" ht="14.4">
      <c r="A232" s="605"/>
      <c r="G232" s="57" t="s">
        <v>293</v>
      </c>
      <c r="H232" s="52">
        <f>I232/I$234</f>
        <v>0.15853658536585369</v>
      </c>
      <c r="I232" s="411">
        <f>(COUNTIF(P$14:P$178,"GRUNTOWA")/164*N$197)</f>
        <v>3.3609756097560974</v>
      </c>
      <c r="J232" s="56" t="s">
        <v>302</v>
      </c>
      <c r="K232" s="11"/>
    </row>
    <row r="233" spans="1:11" ht="14.4">
      <c r="A233" s="605"/>
      <c r="G233" s="57" t="s">
        <v>294</v>
      </c>
      <c r="H233" s="52">
        <f>I233/I$234</f>
        <v>1.8292682926829271E-2</v>
      </c>
      <c r="I233" s="411">
        <f>(COUNTIF(P$14:P$178,"PIASZCZYSTA")/164*N$197)</f>
        <v>0.38780487804878044</v>
      </c>
      <c r="J233" s="56" t="s">
        <v>303</v>
      </c>
      <c r="K233" s="11"/>
    </row>
    <row r="234" spans="1:11">
      <c r="A234" s="605"/>
      <c r="H234" s="26">
        <f>SUM(H231:H233)</f>
        <v>1</v>
      </c>
      <c r="I234" s="50">
        <f>SUM(I231:I233)</f>
        <v>21.199999999999996</v>
      </c>
      <c r="J234" s="51" t="s">
        <v>263</v>
      </c>
    </row>
    <row r="235" spans="1:11">
      <c r="A235" s="605"/>
    </row>
    <row r="236" spans="1:11">
      <c r="A236" s="605"/>
    </row>
    <row r="237" spans="1:11">
      <c r="A237" s="605"/>
    </row>
    <row r="238" spans="1:11">
      <c r="A238" s="605"/>
    </row>
    <row r="239" spans="1:11">
      <c r="A239" s="605"/>
    </row>
    <row r="240" spans="1:11">
      <c r="A240" s="605"/>
    </row>
    <row r="241" spans="1:1">
      <c r="A241" s="605"/>
    </row>
    <row r="242" spans="1:1">
      <c r="A242" s="605"/>
    </row>
    <row r="243" spans="1:1">
      <c r="A243" s="605"/>
    </row>
    <row r="244" spans="1:1">
      <c r="A244" s="605"/>
    </row>
    <row r="245" spans="1:1">
      <c r="A245" s="605"/>
    </row>
    <row r="246" spans="1:1">
      <c r="A246" s="605"/>
    </row>
    <row r="247" spans="1:1">
      <c r="A247" s="605"/>
    </row>
    <row r="248" spans="1:1">
      <c r="A248" s="605"/>
    </row>
    <row r="249" spans="1:1">
      <c r="A249" s="605"/>
    </row>
    <row r="250" spans="1:1">
      <c r="A250" s="605"/>
    </row>
    <row r="251" spans="1:1">
      <c r="A251" s="605"/>
    </row>
    <row r="252" spans="1:1">
      <c r="A252" s="605"/>
    </row>
    <row r="253" spans="1:1">
      <c r="A253" s="605"/>
    </row>
    <row r="254" spans="1:1">
      <c r="A254" s="605"/>
    </row>
    <row r="255" spans="1:1">
      <c r="A255" s="605"/>
    </row>
    <row r="256" spans="1:1">
      <c r="A256" s="605"/>
    </row>
    <row r="257" spans="1:1">
      <c r="A257" s="605"/>
    </row>
  </sheetData>
  <autoFilter ref="A13:AX179"/>
  <mergeCells count="5">
    <mergeCell ref="G224:K224"/>
    <mergeCell ref="J227:K227"/>
    <mergeCell ref="G230:K230"/>
    <mergeCell ref="G191:I191"/>
    <mergeCell ref="G205:I205"/>
  </mergeCells>
  <conditionalFormatting sqref="Q14:Q179">
    <cfRule type="containsText" dxfId="773" priority="17" operator="containsText" text="zabudowa">
      <formula>NOT(ISERROR(SEARCH("zabudowa",Q14)))</formula>
    </cfRule>
  </conditionalFormatting>
  <conditionalFormatting sqref="P14:P179">
    <cfRule type="containsText" dxfId="772" priority="11" operator="containsText" text="UTWARDZONA">
      <formula>NOT(ISERROR(SEARCH("UTWARDZONA",P14)))</formula>
    </cfRule>
    <cfRule type="containsText" dxfId="771" priority="12" operator="containsText" text="PIASZCZYSTA">
      <formula>NOT(ISERROR(SEARCH("PIASZCZYSTA",P14)))</formula>
    </cfRule>
    <cfRule type="containsText" dxfId="770" priority="13" operator="containsText" text="UTWARDZONA">
      <formula>NOT(ISERROR(SEARCH("UTWARDZONA",P14)))</formula>
    </cfRule>
    <cfRule type="containsText" dxfId="769" priority="14" operator="containsText" text="GRUNTOWA">
      <formula>NOT(ISERROR(SEARCH("GRUNTOWA",P14)))</formula>
    </cfRule>
    <cfRule type="containsText" dxfId="768" priority="15" operator="containsText" text="UTWARDZONA">
      <formula>NOT(ISERROR(SEARCH("UTWARDZONA",P14)))</formula>
    </cfRule>
    <cfRule type="expression" dxfId="767" priority="16">
      <formula>"UTWARDZONA"</formula>
    </cfRule>
  </conditionalFormatting>
  <conditionalFormatting sqref="Q14:Q179">
    <cfRule type="containsText" dxfId="766" priority="8" operator="containsText" text="LAS">
      <formula>NOT(ISERROR(SEARCH("LAS",Q14)))</formula>
    </cfRule>
    <cfRule type="containsText" dxfId="765" priority="9" operator="containsText" text="OTWARTY">
      <formula>NOT(ISERROR(SEARCH("OTWARTY",Q14)))</formula>
    </cfRule>
    <cfRule type="containsText" dxfId="764" priority="10" operator="containsText" text="ZABUDOWA">
      <formula>NOT(ISERROR(SEARCH("ZABUDOWA",Q14)))</formula>
    </cfRule>
  </conditionalFormatting>
  <conditionalFormatting sqref="Q14:Q179">
    <cfRule type="containsText" dxfId="763" priority="6" operator="containsText" text="LAS">
      <formula>NOT(ISERROR(SEARCH("LAS",Q14)))</formula>
    </cfRule>
    <cfRule type="containsText" dxfId="762" priority="7" operator="containsText" text="OTWARTY">
      <formula>NOT(ISERROR(SEARCH("OTWARTY",Q14)))</formula>
    </cfRule>
  </conditionalFormatting>
  <conditionalFormatting sqref="Q14:Q179">
    <cfRule type="containsText" dxfId="761" priority="5" operator="containsText" text="ZABUDOWA">
      <formula>NOT(ISERROR(SEARCH("ZABUDOWA",Q14)))</formula>
    </cfRule>
  </conditionalFormatting>
  <conditionalFormatting sqref="P14:P179">
    <cfRule type="containsText" dxfId="760" priority="4" operator="containsText" text="PIASZCZYSTA">
      <formula>NOT(ISERROR(SEARCH("PIASZCZYSTA",P14)))</formula>
    </cfRule>
  </conditionalFormatting>
  <conditionalFormatting sqref="P14:P179">
    <cfRule type="containsText" dxfId="759" priority="3" operator="containsText" text="PIASZCZYSTA">
      <formula>NOT(ISERROR(SEARCH("PIASZCZYSTA",P14)))</formula>
    </cfRule>
  </conditionalFormatting>
  <conditionalFormatting sqref="P14:P179">
    <cfRule type="containsText" dxfId="758" priority="2" operator="containsText" text="GRUNTOWA">
      <formula>NOT(ISERROR(SEARCH("GRUNTOWA",P14)))</formula>
    </cfRule>
  </conditionalFormatting>
  <conditionalFormatting sqref="Q14:Q179">
    <cfRule type="containsText" dxfId="757" priority="1" operator="containsText" text="ZABUDOWA">
      <formula>NOT(ISERROR(SEARCH("ZABUDOWA",Q14)))</formula>
    </cfRule>
  </conditionalFormatting>
  <dataValidations count="14">
    <dataValidation type="list" allowBlank="1" sqref="M14:M103 M105:M179">
      <formula1>$M$1</formula1>
    </dataValidation>
    <dataValidation type="list" allowBlank="1" sqref="O95:O102 O104 O14:O93 O108:O179">
      <formula1>$O$1:$O$5</formula1>
    </dataValidation>
    <dataValidation type="list" allowBlank="1" sqref="H72:H85 H14:H69 H88:H179">
      <formula1>$H$1:$H$4</formula1>
    </dataValidation>
    <dataValidation type="list" allowBlank="1" sqref="G39:G69 G14:G37 G72:G85 G88:G179">
      <formula1>$G$1:$G$8</formula1>
    </dataValidation>
    <dataValidation type="list" allowBlank="1" sqref="J14:J98 J116:J179">
      <formula1>$J$1:$J$4</formula1>
    </dataValidation>
    <dataValidation type="list" allowBlank="1" sqref="K14:K21 K24:K179">
      <formula1>$K$1:$K$7</formula1>
    </dataValidation>
    <dataValidation type="list" allowBlank="1" sqref="R35 I14:I41 I43:I69 I72:I150 I152:I179">
      <formula1>$I$1:$I$12</formula1>
    </dataValidation>
    <dataValidation type="list" allowBlank="1" sqref="E14:E39 E41:E179">
      <formula1>$E$1:$E$2</formula1>
    </dataValidation>
    <dataValidation type="list" allowBlank="1" sqref="F14:F39 F41:F179">
      <formula1>$F$1:$F$3</formula1>
    </dataValidation>
    <dataValidation type="list" allowBlank="1" sqref="P14:P179">
      <formula1>$P$1:$P$3</formula1>
    </dataValidation>
    <dataValidation type="list" allowBlank="1" sqref="Q14:Q179">
      <formula1>$Q$1:$Q$3</formula1>
    </dataValidation>
    <dataValidation type="list" allowBlank="1" sqref="U14:U179">
      <formula1>$U$1:$U$5</formula1>
    </dataValidation>
    <dataValidation type="list" allowBlank="1" sqref="L14:L179">
      <formula1>$L$1:$L$7</formula1>
    </dataValidation>
    <dataValidation type="list" allowBlank="1" sqref="N14:N179">
      <formula1>$N$1:$N$2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668"/>
  <sheetViews>
    <sheetView topLeftCell="A628" zoomScale="60" zoomScaleNormal="60" workbookViewId="0">
      <selection activeCell="G656" sqref="G656:I656"/>
    </sheetView>
  </sheetViews>
  <sheetFormatPr defaultColWidth="0" defaultRowHeight="15.6"/>
  <cols>
    <col min="1" max="1" width="4" style="397" customWidth="1"/>
    <col min="2" max="2" width="7.19921875" style="397" customWidth="1"/>
    <col min="3" max="3" width="7.59765625" style="477" customWidth="1"/>
    <col min="4" max="4" width="23.69921875" style="397" customWidth="1"/>
    <col min="5" max="5" width="8" style="397" customWidth="1"/>
    <col min="6" max="6" width="9" style="397" customWidth="1"/>
    <col min="7" max="7" width="15" style="397" customWidth="1"/>
    <col min="8" max="9" width="12.8984375" style="397" customWidth="1"/>
    <col min="10" max="10" width="8.5" style="397" customWidth="1"/>
    <col min="11" max="12" width="10.3984375" style="397" customWidth="1"/>
    <col min="13" max="13" width="8.3984375" style="397" customWidth="1"/>
    <col min="14" max="14" width="12" style="397" customWidth="1"/>
    <col min="15" max="16" width="12.09765625" style="397" customWidth="1"/>
    <col min="17" max="17" width="10.8984375" style="397" customWidth="1"/>
    <col min="18" max="18" width="32.09765625" style="397" customWidth="1"/>
    <col min="19" max="19" width="2" style="397" customWidth="1"/>
    <col min="20" max="20" width="9" style="397" customWidth="1"/>
    <col min="21" max="21" width="9.3984375" style="397" customWidth="1"/>
    <col min="22" max="22" width="20.59765625" style="397" customWidth="1"/>
    <col min="23" max="23" width="51.09765625" style="397" customWidth="1"/>
    <col min="24" max="24" width="5.3984375" style="397" hidden="1" customWidth="1"/>
    <col min="25" max="25" width="14.59765625" style="397" hidden="1" customWidth="1"/>
    <col min="26" max="26" width="9.59765625" style="397" hidden="1" customWidth="1"/>
    <col min="27" max="27" width="12.5" style="397" hidden="1" customWidth="1"/>
    <col min="28" max="28" width="2" style="397" hidden="1" customWidth="1"/>
    <col min="29" max="29" width="10.59765625" style="397" hidden="1" customWidth="1"/>
    <col min="30" max="30" width="3.69921875" style="397" hidden="1" customWidth="1"/>
    <col min="31" max="31" width="11.8984375" style="397" hidden="1" customWidth="1"/>
    <col min="32" max="32" width="11.3984375" style="397" hidden="1" customWidth="1"/>
    <col min="33" max="33" width="8.8984375" style="397" hidden="1" customWidth="1"/>
    <col min="34" max="34" width="11.5" style="397" hidden="1" customWidth="1"/>
    <col min="35" max="35" width="9.5" style="397" hidden="1" customWidth="1"/>
    <col min="36" max="48" width="9" style="397" hidden="1" customWidth="1"/>
    <col min="49" max="50" width="0" style="397" hidden="1" customWidth="1"/>
    <col min="51" max="16384" width="9" style="397" hidden="1"/>
  </cols>
  <sheetData>
    <row r="1" spans="1:23" hidden="1">
      <c r="E1" s="462" t="s">
        <v>17</v>
      </c>
      <c r="F1" s="462" t="s">
        <v>14</v>
      </c>
      <c r="G1" s="406" t="s">
        <v>19</v>
      </c>
      <c r="H1" s="406" t="s">
        <v>28</v>
      </c>
      <c r="I1" s="406" t="s">
        <v>24</v>
      </c>
      <c r="J1" s="462">
        <v>1</v>
      </c>
      <c r="K1" s="462" t="s">
        <v>33</v>
      </c>
      <c r="L1" s="462" t="s">
        <v>33</v>
      </c>
      <c r="M1" s="462" t="s">
        <v>50</v>
      </c>
      <c r="N1" s="462" t="s">
        <v>36</v>
      </c>
      <c r="O1" s="462" t="s">
        <v>28</v>
      </c>
      <c r="P1" s="462" t="s">
        <v>291</v>
      </c>
      <c r="Q1" s="462" t="s">
        <v>288</v>
      </c>
      <c r="U1" s="463" t="s">
        <v>45</v>
      </c>
    </row>
    <row r="2" spans="1:23" hidden="1">
      <c r="E2" s="462" t="s">
        <v>18</v>
      </c>
      <c r="F2" s="462" t="s">
        <v>15</v>
      </c>
      <c r="G2" s="406" t="s">
        <v>20</v>
      </c>
      <c r="H2" s="406" t="s">
        <v>29</v>
      </c>
      <c r="I2" s="406" t="s">
        <v>25</v>
      </c>
      <c r="J2" s="462">
        <v>2</v>
      </c>
      <c r="K2" s="462" t="s">
        <v>58</v>
      </c>
      <c r="L2" s="462" t="s">
        <v>58</v>
      </c>
      <c r="N2" s="462" t="s">
        <v>39</v>
      </c>
      <c r="O2" s="462" t="s">
        <v>29</v>
      </c>
      <c r="P2" s="462" t="s">
        <v>286</v>
      </c>
      <c r="Q2" s="462" t="s">
        <v>290</v>
      </c>
      <c r="U2" s="463" t="s">
        <v>46</v>
      </c>
    </row>
    <row r="3" spans="1:23" hidden="1">
      <c r="E3" s="462"/>
      <c r="F3" s="462" t="s">
        <v>16</v>
      </c>
      <c r="G3" s="406" t="s">
        <v>22</v>
      </c>
      <c r="H3" s="406" t="s">
        <v>304</v>
      </c>
      <c r="I3" s="406" t="s">
        <v>26</v>
      </c>
      <c r="J3" s="462">
        <v>3</v>
      </c>
      <c r="K3" s="462" t="s">
        <v>34</v>
      </c>
      <c r="L3" s="462" t="s">
        <v>34</v>
      </c>
      <c r="M3" s="462"/>
      <c r="N3" s="462"/>
      <c r="O3" s="462" t="s">
        <v>30</v>
      </c>
      <c r="P3" s="462" t="s">
        <v>287</v>
      </c>
      <c r="Q3" s="462" t="s">
        <v>289</v>
      </c>
      <c r="U3" s="463" t="s">
        <v>47</v>
      </c>
    </row>
    <row r="4" spans="1:23" hidden="1">
      <c r="E4" s="462"/>
      <c r="F4" s="462"/>
      <c r="G4" s="406" t="s">
        <v>23</v>
      </c>
      <c r="H4" s="406" t="s">
        <v>61</v>
      </c>
      <c r="I4" s="406" t="s">
        <v>30</v>
      </c>
      <c r="J4" s="462">
        <v>4</v>
      </c>
      <c r="K4" s="462" t="s">
        <v>59</v>
      </c>
      <c r="L4" s="462" t="s">
        <v>59</v>
      </c>
      <c r="M4" s="462"/>
      <c r="N4" s="462"/>
      <c r="O4" s="462" t="s">
        <v>304</v>
      </c>
      <c r="P4" s="462"/>
      <c r="U4" s="463" t="s">
        <v>51</v>
      </c>
    </row>
    <row r="5" spans="1:23" hidden="1">
      <c r="E5" s="462"/>
      <c r="F5" s="462"/>
      <c r="G5" s="406" t="s">
        <v>21</v>
      </c>
      <c r="H5" s="406"/>
      <c r="I5" s="406" t="s">
        <v>49</v>
      </c>
      <c r="J5" s="462"/>
      <c r="K5" s="462" t="s">
        <v>35</v>
      </c>
      <c r="L5" s="462" t="s">
        <v>35</v>
      </c>
      <c r="M5" s="462"/>
      <c r="N5" s="462"/>
      <c r="O5" s="462" t="s">
        <v>61</v>
      </c>
      <c r="P5" s="462"/>
      <c r="U5" s="463" t="s">
        <v>52</v>
      </c>
    </row>
    <row r="6" spans="1:23" hidden="1">
      <c r="E6" s="462"/>
      <c r="F6" s="462"/>
      <c r="G6" s="406" t="s">
        <v>56</v>
      </c>
      <c r="H6" s="406"/>
      <c r="I6" s="406" t="s">
        <v>51</v>
      </c>
      <c r="J6" s="462"/>
      <c r="K6" s="462" t="s">
        <v>276</v>
      </c>
      <c r="L6" s="462" t="s">
        <v>276</v>
      </c>
      <c r="M6" s="462"/>
      <c r="N6" s="462"/>
      <c r="O6" s="463"/>
      <c r="P6" s="462"/>
    </row>
    <row r="7" spans="1:23" hidden="1">
      <c r="G7" s="406" t="s">
        <v>57</v>
      </c>
      <c r="I7" s="406" t="s">
        <v>52</v>
      </c>
      <c r="K7" s="462" t="s">
        <v>60</v>
      </c>
      <c r="L7" s="462" t="s">
        <v>60</v>
      </c>
      <c r="O7" s="463"/>
      <c r="P7" s="462"/>
    </row>
    <row r="8" spans="1:23" hidden="1">
      <c r="G8" s="406" t="s">
        <v>262</v>
      </c>
      <c r="I8" s="406" t="s">
        <v>53</v>
      </c>
    </row>
    <row r="9" spans="1:23" hidden="1">
      <c r="I9" s="406" t="s">
        <v>54</v>
      </c>
    </row>
    <row r="10" spans="1:23" hidden="1">
      <c r="I10" s="406" t="s">
        <v>261</v>
      </c>
    </row>
    <row r="11" spans="1:23" hidden="1">
      <c r="I11" s="406" t="s">
        <v>275</v>
      </c>
    </row>
    <row r="12" spans="1:23" hidden="1">
      <c r="I12" s="406" t="s">
        <v>277</v>
      </c>
    </row>
    <row r="13" spans="1:23" ht="29.25" customHeight="1">
      <c r="A13" s="461" t="s">
        <v>8</v>
      </c>
      <c r="B13" s="461" t="s">
        <v>9</v>
      </c>
      <c r="C13" s="549" t="s">
        <v>1</v>
      </c>
      <c r="D13" s="459" t="s">
        <v>0</v>
      </c>
      <c r="E13" s="459" t="s">
        <v>10</v>
      </c>
      <c r="F13" s="459" t="s">
        <v>11</v>
      </c>
      <c r="G13" s="459" t="s">
        <v>12</v>
      </c>
      <c r="H13" s="459" t="s">
        <v>27</v>
      </c>
      <c r="I13" s="459" t="s">
        <v>13</v>
      </c>
      <c r="J13" s="459" t="s">
        <v>31</v>
      </c>
      <c r="K13" s="459" t="s">
        <v>305</v>
      </c>
      <c r="L13" s="459" t="s">
        <v>306</v>
      </c>
      <c r="M13" s="459" t="s">
        <v>37</v>
      </c>
      <c r="N13" s="459" t="s">
        <v>38</v>
      </c>
      <c r="O13" s="459" t="s">
        <v>40</v>
      </c>
      <c r="P13" s="459" t="s">
        <v>284</v>
      </c>
      <c r="Q13" s="459" t="s">
        <v>285</v>
      </c>
      <c r="R13" s="459" t="s">
        <v>256</v>
      </c>
      <c r="S13" s="460"/>
      <c r="T13" s="459" t="s">
        <v>41</v>
      </c>
      <c r="U13" s="459" t="s">
        <v>44</v>
      </c>
      <c r="V13" s="459" t="s">
        <v>43</v>
      </c>
      <c r="W13" s="459" t="s">
        <v>42</v>
      </c>
    </row>
    <row r="14" spans="1:23">
      <c r="A14" s="615" t="s">
        <v>531</v>
      </c>
      <c r="B14" s="474"/>
      <c r="C14" s="474" t="s">
        <v>800</v>
      </c>
      <c r="D14" s="470" t="s">
        <v>1087</v>
      </c>
      <c r="E14" s="472" t="s">
        <v>18</v>
      </c>
      <c r="F14" s="472" t="s">
        <v>15</v>
      </c>
      <c r="G14" s="460" t="s">
        <v>20</v>
      </c>
      <c r="H14" s="460" t="s">
        <v>29</v>
      </c>
      <c r="I14" s="460" t="s">
        <v>30</v>
      </c>
      <c r="J14" s="472">
        <v>4</v>
      </c>
      <c r="K14" s="472"/>
      <c r="L14" s="472"/>
      <c r="M14" s="472"/>
      <c r="N14" s="472"/>
      <c r="O14" s="472"/>
      <c r="P14" s="472" t="s">
        <v>291</v>
      </c>
      <c r="Q14" s="472" t="s">
        <v>290</v>
      </c>
      <c r="R14" s="473"/>
      <c r="S14" s="472"/>
      <c r="T14" s="471"/>
      <c r="U14" s="471" t="s">
        <v>47</v>
      </c>
      <c r="V14" s="470" t="s">
        <v>801</v>
      </c>
      <c r="W14" s="469" t="s">
        <v>1086</v>
      </c>
    </row>
    <row r="15" spans="1:23">
      <c r="A15" s="615" t="s">
        <v>532</v>
      </c>
      <c r="B15" s="474"/>
      <c r="C15" s="474" t="s">
        <v>800</v>
      </c>
      <c r="D15" s="470" t="s">
        <v>801</v>
      </c>
      <c r="E15" s="472" t="s">
        <v>17</v>
      </c>
      <c r="F15" s="472" t="s">
        <v>14</v>
      </c>
      <c r="G15" s="460" t="s">
        <v>20</v>
      </c>
      <c r="H15" s="460" t="s">
        <v>29</v>
      </c>
      <c r="I15" s="460" t="s">
        <v>30</v>
      </c>
      <c r="J15" s="472">
        <v>4</v>
      </c>
      <c r="K15" s="472"/>
      <c r="L15" s="472"/>
      <c r="M15" s="472"/>
      <c r="N15" s="472"/>
      <c r="O15" s="472"/>
      <c r="P15" s="472" t="s">
        <v>291</v>
      </c>
      <c r="Q15" s="472" t="s">
        <v>290</v>
      </c>
      <c r="R15" s="473"/>
      <c r="S15" s="472"/>
      <c r="T15" s="471"/>
      <c r="U15" s="471" t="s">
        <v>47</v>
      </c>
      <c r="V15" s="470" t="s">
        <v>801</v>
      </c>
      <c r="W15" s="469" t="s">
        <v>1085</v>
      </c>
    </row>
    <row r="16" spans="1:23">
      <c r="A16" s="615" t="s">
        <v>533</v>
      </c>
      <c r="B16" s="474"/>
      <c r="C16" s="474" t="s">
        <v>532</v>
      </c>
      <c r="D16" s="470"/>
      <c r="E16" s="472" t="s">
        <v>18</v>
      </c>
      <c r="F16" s="472" t="s">
        <v>15</v>
      </c>
      <c r="G16" s="460" t="s">
        <v>19</v>
      </c>
      <c r="H16" s="460" t="s">
        <v>28</v>
      </c>
      <c r="I16" s="460" t="s">
        <v>24</v>
      </c>
      <c r="J16" s="472">
        <v>4</v>
      </c>
      <c r="K16" s="472" t="s">
        <v>59</v>
      </c>
      <c r="L16" s="472"/>
      <c r="M16" s="472"/>
      <c r="N16" s="472"/>
      <c r="O16" s="472"/>
      <c r="P16" s="472" t="s">
        <v>291</v>
      </c>
      <c r="Q16" s="472" t="s">
        <v>290</v>
      </c>
      <c r="R16" s="473"/>
      <c r="S16" s="472"/>
      <c r="T16" s="471"/>
      <c r="U16" s="471"/>
      <c r="V16" s="470"/>
      <c r="W16" s="469"/>
    </row>
    <row r="17" spans="1:23">
      <c r="A17" s="615" t="s">
        <v>534</v>
      </c>
      <c r="B17" s="474"/>
      <c r="C17" s="474" t="s">
        <v>532</v>
      </c>
      <c r="D17" s="470"/>
      <c r="E17" s="472" t="s">
        <v>17</v>
      </c>
      <c r="F17" s="472" t="s">
        <v>14</v>
      </c>
      <c r="G17" s="460" t="s">
        <v>19</v>
      </c>
      <c r="H17" s="460" t="s">
        <v>28</v>
      </c>
      <c r="I17" s="460" t="s">
        <v>24</v>
      </c>
      <c r="J17" s="472">
        <v>4</v>
      </c>
      <c r="K17" s="472" t="s">
        <v>59</v>
      </c>
      <c r="L17" s="472"/>
      <c r="M17" s="472"/>
      <c r="N17" s="472"/>
      <c r="O17" s="472"/>
      <c r="P17" s="472" t="s">
        <v>291</v>
      </c>
      <c r="Q17" s="472" t="s">
        <v>290</v>
      </c>
      <c r="R17" s="473"/>
      <c r="S17" s="472"/>
      <c r="T17" s="471"/>
      <c r="U17" s="471"/>
      <c r="V17" s="470"/>
      <c r="W17" s="469"/>
    </row>
    <row r="18" spans="1:23">
      <c r="A18" s="615" t="s">
        <v>798</v>
      </c>
      <c r="B18" s="474"/>
      <c r="C18" s="474" t="s">
        <v>533</v>
      </c>
      <c r="D18" s="470"/>
      <c r="E18" s="472" t="s">
        <v>18</v>
      </c>
      <c r="F18" s="472" t="s">
        <v>15</v>
      </c>
      <c r="G18" s="460" t="s">
        <v>19</v>
      </c>
      <c r="H18" s="460" t="s">
        <v>28</v>
      </c>
      <c r="I18" s="460" t="s">
        <v>24</v>
      </c>
      <c r="J18" s="472">
        <v>3</v>
      </c>
      <c r="K18" s="472" t="s">
        <v>59</v>
      </c>
      <c r="L18" s="472"/>
      <c r="M18" s="472"/>
      <c r="N18" s="472"/>
      <c r="O18" s="472"/>
      <c r="P18" s="472" t="s">
        <v>291</v>
      </c>
      <c r="Q18" s="472" t="s">
        <v>290</v>
      </c>
      <c r="R18" s="473"/>
      <c r="S18" s="472"/>
      <c r="T18" s="471"/>
      <c r="U18" s="471"/>
      <c r="V18" s="470"/>
      <c r="W18" s="469"/>
    </row>
    <row r="19" spans="1:23">
      <c r="A19" s="615" t="s">
        <v>797</v>
      </c>
      <c r="B19" s="474"/>
      <c r="C19" s="474" t="s">
        <v>534</v>
      </c>
      <c r="D19" s="470"/>
      <c r="E19" s="472" t="s">
        <v>17</v>
      </c>
      <c r="F19" s="472" t="s">
        <v>14</v>
      </c>
      <c r="G19" s="460" t="s">
        <v>19</v>
      </c>
      <c r="H19" s="460" t="s">
        <v>28</v>
      </c>
      <c r="I19" s="460" t="s">
        <v>24</v>
      </c>
      <c r="J19" s="472">
        <v>4</v>
      </c>
      <c r="K19" s="472" t="s">
        <v>59</v>
      </c>
      <c r="L19" s="472"/>
      <c r="M19" s="472"/>
      <c r="N19" s="472"/>
      <c r="O19" s="472"/>
      <c r="P19" s="472" t="s">
        <v>291</v>
      </c>
      <c r="Q19" s="472" t="s">
        <v>290</v>
      </c>
      <c r="R19" s="473"/>
      <c r="S19" s="472"/>
      <c r="T19" s="471"/>
      <c r="U19" s="471"/>
      <c r="V19" s="470"/>
      <c r="W19" s="469"/>
    </row>
    <row r="20" spans="1:23">
      <c r="A20" s="615" t="s">
        <v>535</v>
      </c>
      <c r="B20" s="474"/>
      <c r="C20" s="474" t="s">
        <v>798</v>
      </c>
      <c r="D20" s="470"/>
      <c r="E20" s="472" t="s">
        <v>17</v>
      </c>
      <c r="F20" s="472" t="s">
        <v>14</v>
      </c>
      <c r="G20" s="460" t="s">
        <v>20</v>
      </c>
      <c r="H20" s="460" t="s">
        <v>29</v>
      </c>
      <c r="I20" s="460" t="s">
        <v>24</v>
      </c>
      <c r="J20" s="472">
        <v>4</v>
      </c>
      <c r="K20" s="472" t="s">
        <v>59</v>
      </c>
      <c r="L20" s="472"/>
      <c r="M20" s="472"/>
      <c r="N20" s="472"/>
      <c r="O20" s="472"/>
      <c r="P20" s="472" t="s">
        <v>291</v>
      </c>
      <c r="Q20" s="472" t="s">
        <v>288</v>
      </c>
      <c r="R20" s="473"/>
      <c r="S20" s="472"/>
      <c r="T20" s="471"/>
      <c r="U20" s="471"/>
      <c r="V20" s="470"/>
      <c r="W20" s="469"/>
    </row>
    <row r="21" spans="1:23">
      <c r="A21" s="615" t="s">
        <v>536</v>
      </c>
      <c r="B21" s="474"/>
      <c r="C21" s="474" t="s">
        <v>798</v>
      </c>
      <c r="D21" s="470"/>
      <c r="E21" s="472" t="s">
        <v>18</v>
      </c>
      <c r="F21" s="472" t="s">
        <v>15</v>
      </c>
      <c r="G21" s="460" t="s">
        <v>20</v>
      </c>
      <c r="H21" s="460" t="s">
        <v>29</v>
      </c>
      <c r="I21" s="460" t="s">
        <v>24</v>
      </c>
      <c r="J21" s="472">
        <v>4</v>
      </c>
      <c r="K21" s="519" t="s">
        <v>59</v>
      </c>
      <c r="L21" s="472"/>
      <c r="M21" s="472"/>
      <c r="N21" s="472"/>
      <c r="O21" s="472"/>
      <c r="P21" s="472" t="s">
        <v>291</v>
      </c>
      <c r="Q21" s="472" t="s">
        <v>288</v>
      </c>
      <c r="R21" s="473"/>
      <c r="S21" s="472"/>
      <c r="T21" s="471"/>
      <c r="U21" s="471"/>
      <c r="V21" s="470"/>
      <c r="W21" s="469"/>
    </row>
    <row r="22" spans="1:23">
      <c r="A22" s="615" t="s">
        <v>537</v>
      </c>
      <c r="B22" s="474"/>
      <c r="C22" s="474" t="s">
        <v>1002</v>
      </c>
      <c r="D22" s="470"/>
      <c r="E22" s="472" t="s">
        <v>17</v>
      </c>
      <c r="F22" s="472" t="s">
        <v>14</v>
      </c>
      <c r="G22" s="460" t="s">
        <v>22</v>
      </c>
      <c r="H22" s="460" t="s">
        <v>28</v>
      </c>
      <c r="I22" s="460" t="s">
        <v>24</v>
      </c>
      <c r="J22" s="618"/>
      <c r="K22" s="403"/>
      <c r="L22" s="619" t="s">
        <v>59</v>
      </c>
      <c r="M22" s="472"/>
      <c r="N22" s="472"/>
      <c r="O22" s="472" t="s">
        <v>28</v>
      </c>
      <c r="P22" s="472" t="s">
        <v>291</v>
      </c>
      <c r="Q22" s="472" t="s">
        <v>288</v>
      </c>
      <c r="R22" s="473"/>
      <c r="S22" s="472"/>
      <c r="T22" s="471"/>
      <c r="U22" s="471"/>
      <c r="V22" s="470"/>
      <c r="W22" s="469"/>
    </row>
    <row r="23" spans="1:23">
      <c r="A23" s="615" t="s">
        <v>376</v>
      </c>
      <c r="B23" s="474"/>
      <c r="C23" s="474" t="s">
        <v>1002</v>
      </c>
      <c r="D23" s="470"/>
      <c r="E23" s="472" t="s">
        <v>17</v>
      </c>
      <c r="F23" s="472" t="s">
        <v>15</v>
      </c>
      <c r="G23" s="460" t="s">
        <v>22</v>
      </c>
      <c r="H23" s="460" t="s">
        <v>28</v>
      </c>
      <c r="I23" s="460" t="s">
        <v>24</v>
      </c>
      <c r="J23" s="618"/>
      <c r="K23" s="403"/>
      <c r="L23" s="619" t="s">
        <v>59</v>
      </c>
      <c r="M23" s="472"/>
      <c r="N23" s="472"/>
      <c r="O23" s="472" t="s">
        <v>28</v>
      </c>
      <c r="P23" s="472" t="s">
        <v>291</v>
      </c>
      <c r="Q23" s="472" t="s">
        <v>288</v>
      </c>
      <c r="R23" s="473"/>
      <c r="S23" s="472"/>
      <c r="T23" s="471"/>
      <c r="U23" s="471"/>
      <c r="V23" s="470"/>
      <c r="W23" s="469"/>
    </row>
    <row r="24" spans="1:23">
      <c r="A24" s="615" t="s">
        <v>377</v>
      </c>
      <c r="B24" s="474"/>
      <c r="C24" s="474" t="s">
        <v>797</v>
      </c>
      <c r="D24" s="470"/>
      <c r="E24" s="472" t="s">
        <v>17</v>
      </c>
      <c r="F24" s="472" t="s">
        <v>14</v>
      </c>
      <c r="G24" s="460" t="s">
        <v>22</v>
      </c>
      <c r="H24" s="460" t="s">
        <v>28</v>
      </c>
      <c r="I24" s="460" t="s">
        <v>603</v>
      </c>
      <c r="J24" s="472">
        <v>4</v>
      </c>
      <c r="K24" s="536" t="s">
        <v>59</v>
      </c>
      <c r="L24" s="472"/>
      <c r="M24" s="472"/>
      <c r="N24" s="472"/>
      <c r="O24" s="472"/>
      <c r="P24" s="472" t="s">
        <v>291</v>
      </c>
      <c r="Q24" s="472" t="s">
        <v>288</v>
      </c>
      <c r="R24" s="473"/>
      <c r="S24" s="472"/>
      <c r="T24" s="471"/>
      <c r="U24" s="471"/>
      <c r="V24" s="470"/>
      <c r="W24" s="469"/>
    </row>
    <row r="25" spans="1:23">
      <c r="A25" s="615" t="s">
        <v>378</v>
      </c>
      <c r="B25" s="474"/>
      <c r="C25" s="474" t="s">
        <v>797</v>
      </c>
      <c r="D25" s="470"/>
      <c r="E25" s="472" t="s">
        <v>17</v>
      </c>
      <c r="F25" s="472" t="s">
        <v>15</v>
      </c>
      <c r="G25" s="460" t="s">
        <v>22</v>
      </c>
      <c r="H25" s="460" t="s">
        <v>28</v>
      </c>
      <c r="I25" s="460" t="s">
        <v>26</v>
      </c>
      <c r="J25" s="472">
        <v>4</v>
      </c>
      <c r="K25" s="472" t="s">
        <v>59</v>
      </c>
      <c r="L25" s="472"/>
      <c r="M25" s="472"/>
      <c r="N25" s="472"/>
      <c r="O25" s="472"/>
      <c r="P25" s="472" t="s">
        <v>291</v>
      </c>
      <c r="Q25" s="472" t="s">
        <v>288</v>
      </c>
      <c r="R25" s="473"/>
      <c r="S25" s="472"/>
      <c r="T25" s="471"/>
      <c r="U25" s="471"/>
      <c r="V25" s="470"/>
      <c r="W25" s="469"/>
    </row>
    <row r="26" spans="1:23">
      <c r="A26" s="615" t="s">
        <v>379</v>
      </c>
      <c r="B26" s="474"/>
      <c r="C26" s="474" t="s">
        <v>535</v>
      </c>
      <c r="D26" s="470"/>
      <c r="E26" s="472" t="s">
        <v>17</v>
      </c>
      <c r="F26" s="472" t="s">
        <v>14</v>
      </c>
      <c r="G26" s="460" t="s">
        <v>19</v>
      </c>
      <c r="H26" s="460" t="s">
        <v>28</v>
      </c>
      <c r="I26" s="460" t="s">
        <v>24</v>
      </c>
      <c r="J26" s="472">
        <v>4</v>
      </c>
      <c r="K26" s="472" t="s">
        <v>59</v>
      </c>
      <c r="L26" s="472"/>
      <c r="M26" s="472"/>
      <c r="N26" s="472"/>
      <c r="O26" s="472"/>
      <c r="P26" s="472" t="s">
        <v>291</v>
      </c>
      <c r="Q26" s="472" t="s">
        <v>288</v>
      </c>
      <c r="R26" s="473"/>
      <c r="S26" s="472"/>
      <c r="T26" s="471"/>
      <c r="U26" s="471"/>
      <c r="V26" s="470"/>
      <c r="W26" s="469"/>
    </row>
    <row r="27" spans="1:23">
      <c r="A27" s="615" t="s">
        <v>380</v>
      </c>
      <c r="B27" s="474"/>
      <c r="C27" s="474" t="s">
        <v>535</v>
      </c>
      <c r="D27" s="470"/>
      <c r="E27" s="472" t="s">
        <v>17</v>
      </c>
      <c r="F27" s="472" t="s">
        <v>15</v>
      </c>
      <c r="G27" s="460" t="s">
        <v>19</v>
      </c>
      <c r="H27" s="460" t="s">
        <v>28</v>
      </c>
      <c r="I27" s="460" t="s">
        <v>24</v>
      </c>
      <c r="J27" s="472">
        <v>4</v>
      </c>
      <c r="K27" s="472" t="s">
        <v>59</v>
      </c>
      <c r="L27" s="472"/>
      <c r="M27" s="472"/>
      <c r="N27" s="472"/>
      <c r="O27" s="472"/>
      <c r="P27" s="472" t="s">
        <v>291</v>
      </c>
      <c r="Q27" s="472" t="s">
        <v>288</v>
      </c>
      <c r="R27" s="473"/>
      <c r="S27" s="472"/>
      <c r="T27" s="471"/>
      <c r="U27" s="471"/>
      <c r="V27" s="470"/>
      <c r="W27" s="469"/>
    </row>
    <row r="28" spans="1:23">
      <c r="A28" s="615" t="s">
        <v>382</v>
      </c>
      <c r="B28" s="474"/>
      <c r="C28" s="474" t="s">
        <v>536</v>
      </c>
      <c r="D28" s="470"/>
      <c r="E28" s="472" t="s">
        <v>18</v>
      </c>
      <c r="F28" s="472" t="s">
        <v>14</v>
      </c>
      <c r="G28" s="460" t="s">
        <v>19</v>
      </c>
      <c r="H28" s="460" t="s">
        <v>28</v>
      </c>
      <c r="I28" s="460" t="s">
        <v>24</v>
      </c>
      <c r="J28" s="472">
        <v>4</v>
      </c>
      <c r="K28" s="472" t="s">
        <v>59</v>
      </c>
      <c r="L28" s="472"/>
      <c r="M28" s="472"/>
      <c r="N28" s="472"/>
      <c r="O28" s="472"/>
      <c r="P28" s="472" t="s">
        <v>291</v>
      </c>
      <c r="Q28" s="472" t="s">
        <v>288</v>
      </c>
      <c r="R28" s="473"/>
      <c r="S28" s="472"/>
      <c r="T28" s="471"/>
      <c r="U28" s="471"/>
      <c r="V28" s="470"/>
      <c r="W28" s="469"/>
    </row>
    <row r="29" spans="1:23">
      <c r="A29" s="615" t="s">
        <v>383</v>
      </c>
      <c r="B29" s="474"/>
      <c r="C29" s="474" t="s">
        <v>536</v>
      </c>
      <c r="D29" s="470"/>
      <c r="E29" s="472" t="s">
        <v>18</v>
      </c>
      <c r="F29" s="472" t="s">
        <v>15</v>
      </c>
      <c r="G29" s="460" t="s">
        <v>19</v>
      </c>
      <c r="H29" s="460" t="s">
        <v>28</v>
      </c>
      <c r="I29" s="460" t="s">
        <v>603</v>
      </c>
      <c r="J29" s="472">
        <v>4</v>
      </c>
      <c r="K29" s="472" t="s">
        <v>59</v>
      </c>
      <c r="L29" s="472"/>
      <c r="M29" s="472"/>
      <c r="N29" s="472"/>
      <c r="O29" s="472"/>
      <c r="P29" s="472" t="s">
        <v>291</v>
      </c>
      <c r="Q29" s="472" t="s">
        <v>288</v>
      </c>
      <c r="R29" s="473"/>
      <c r="S29" s="472"/>
      <c r="T29" s="471"/>
      <c r="U29" s="471"/>
      <c r="V29" s="470"/>
      <c r="W29" s="469"/>
    </row>
    <row r="30" spans="1:23">
      <c r="A30" s="615" t="s">
        <v>538</v>
      </c>
      <c r="B30" s="474"/>
      <c r="C30" s="474" t="s">
        <v>537</v>
      </c>
      <c r="D30" s="470"/>
      <c r="E30" s="472" t="s">
        <v>18</v>
      </c>
      <c r="F30" s="472" t="s">
        <v>15</v>
      </c>
      <c r="G30" s="460" t="s">
        <v>19</v>
      </c>
      <c r="H30" s="460" t="s">
        <v>28</v>
      </c>
      <c r="I30" s="460" t="s">
        <v>24</v>
      </c>
      <c r="J30" s="472">
        <v>4</v>
      </c>
      <c r="K30" s="472" t="s">
        <v>59</v>
      </c>
      <c r="L30" s="472"/>
      <c r="M30" s="472"/>
      <c r="N30" s="472"/>
      <c r="O30" s="472"/>
      <c r="P30" s="472" t="s">
        <v>291</v>
      </c>
      <c r="Q30" s="472" t="s">
        <v>288</v>
      </c>
      <c r="R30" s="473"/>
      <c r="S30" s="472"/>
      <c r="T30" s="471"/>
      <c r="U30" s="471"/>
      <c r="V30" s="470"/>
      <c r="W30" s="469"/>
    </row>
    <row r="31" spans="1:23">
      <c r="A31" s="615" t="s">
        <v>385</v>
      </c>
      <c r="B31" s="474"/>
      <c r="C31" s="474" t="s">
        <v>537</v>
      </c>
      <c r="D31" s="470"/>
      <c r="E31" s="472" t="s">
        <v>18</v>
      </c>
      <c r="F31" s="472" t="s">
        <v>14</v>
      </c>
      <c r="G31" s="460" t="s">
        <v>19</v>
      </c>
      <c r="H31" s="460" t="s">
        <v>28</v>
      </c>
      <c r="I31" s="460" t="s">
        <v>24</v>
      </c>
      <c r="J31" s="472">
        <v>4</v>
      </c>
      <c r="K31" s="472"/>
      <c r="L31" s="472"/>
      <c r="M31" s="472"/>
      <c r="N31" s="472"/>
      <c r="O31" s="472"/>
      <c r="P31" s="472" t="s">
        <v>291</v>
      </c>
      <c r="Q31" s="472" t="s">
        <v>290</v>
      </c>
      <c r="R31" s="473"/>
      <c r="S31" s="472"/>
      <c r="T31" s="471"/>
      <c r="U31" s="471"/>
      <c r="V31" s="470"/>
      <c r="W31" s="469"/>
    </row>
    <row r="32" spans="1:23">
      <c r="A32" s="615" t="s">
        <v>387</v>
      </c>
      <c r="B32" s="474"/>
      <c r="C32" s="474" t="s">
        <v>376</v>
      </c>
      <c r="D32" s="470"/>
      <c r="E32" s="472" t="s">
        <v>17</v>
      </c>
      <c r="F32" s="472" t="s">
        <v>14</v>
      </c>
      <c r="G32" s="460" t="s">
        <v>19</v>
      </c>
      <c r="H32" s="460" t="s">
        <v>28</v>
      </c>
      <c r="I32" s="460" t="s">
        <v>25</v>
      </c>
      <c r="J32" s="472">
        <v>4</v>
      </c>
      <c r="K32" s="472"/>
      <c r="L32" s="472"/>
      <c r="M32" s="472"/>
      <c r="N32" s="472"/>
      <c r="O32" s="472"/>
      <c r="P32" s="472" t="s">
        <v>291</v>
      </c>
      <c r="Q32" s="472" t="s">
        <v>290</v>
      </c>
      <c r="R32" s="473"/>
      <c r="S32" s="472"/>
      <c r="T32" s="471"/>
      <c r="U32" s="471"/>
      <c r="V32" s="470"/>
      <c r="W32" s="469"/>
    </row>
    <row r="33" spans="1:23">
      <c r="A33" s="615" t="s">
        <v>389</v>
      </c>
      <c r="B33" s="474"/>
      <c r="C33" s="474" t="s">
        <v>376</v>
      </c>
      <c r="D33" s="470"/>
      <c r="E33" s="472" t="s">
        <v>18</v>
      </c>
      <c r="F33" s="472" t="s">
        <v>15</v>
      </c>
      <c r="G33" s="460" t="s">
        <v>19</v>
      </c>
      <c r="H33" s="460" t="s">
        <v>28</v>
      </c>
      <c r="I33" s="460" t="s">
        <v>24</v>
      </c>
      <c r="J33" s="472">
        <v>4</v>
      </c>
      <c r="K33" s="472"/>
      <c r="L33" s="472"/>
      <c r="M33" s="472"/>
      <c r="N33" s="472"/>
      <c r="O33" s="472"/>
      <c r="P33" s="472" t="s">
        <v>291</v>
      </c>
      <c r="Q33" s="472" t="s">
        <v>290</v>
      </c>
      <c r="R33" s="473"/>
      <c r="S33" s="472"/>
      <c r="T33" s="471"/>
      <c r="U33" s="471"/>
      <c r="V33" s="470"/>
      <c r="W33" s="469"/>
    </row>
    <row r="34" spans="1:23">
      <c r="A34" s="615" t="s">
        <v>552</v>
      </c>
      <c r="B34" s="474"/>
      <c r="C34" s="474" t="s">
        <v>377</v>
      </c>
      <c r="D34" s="470" t="s">
        <v>1084</v>
      </c>
      <c r="E34" s="472" t="s">
        <v>18</v>
      </c>
      <c r="F34" s="472" t="s">
        <v>14</v>
      </c>
      <c r="G34" s="460" t="s">
        <v>21</v>
      </c>
      <c r="H34" s="460" t="s">
        <v>29</v>
      </c>
      <c r="I34" s="460" t="s">
        <v>30</v>
      </c>
      <c r="J34" s="472">
        <v>4</v>
      </c>
      <c r="K34" s="472"/>
      <c r="L34" s="472"/>
      <c r="M34" s="472"/>
      <c r="N34" s="472"/>
      <c r="O34" s="472"/>
      <c r="P34" s="472" t="s">
        <v>291</v>
      </c>
      <c r="Q34" s="472" t="s">
        <v>290</v>
      </c>
      <c r="R34" s="473"/>
      <c r="S34" s="472"/>
      <c r="T34" s="471"/>
      <c r="U34" s="471" t="s">
        <v>45</v>
      </c>
      <c r="V34" s="470" t="s">
        <v>1084</v>
      </c>
      <c r="W34" s="469" t="s">
        <v>1083</v>
      </c>
    </row>
    <row r="35" spans="1:23">
      <c r="A35" s="615" t="s">
        <v>553</v>
      </c>
      <c r="B35" s="474"/>
      <c r="C35" s="474" t="s">
        <v>377</v>
      </c>
      <c r="D35" s="470"/>
      <c r="E35" s="472" t="s">
        <v>17</v>
      </c>
      <c r="F35" s="472" t="s">
        <v>14</v>
      </c>
      <c r="G35" s="460" t="s">
        <v>19</v>
      </c>
      <c r="H35" s="460" t="s">
        <v>28</v>
      </c>
      <c r="I35" s="460" t="s">
        <v>24</v>
      </c>
      <c r="J35" s="472">
        <v>2</v>
      </c>
      <c r="K35" s="472"/>
      <c r="L35" s="472"/>
      <c r="M35" s="472"/>
      <c r="N35" s="472" t="s">
        <v>39</v>
      </c>
      <c r="O35" s="472"/>
      <c r="P35" s="472" t="s">
        <v>291</v>
      </c>
      <c r="Q35" s="472" t="s">
        <v>290</v>
      </c>
      <c r="R35" s="473"/>
      <c r="S35" s="472"/>
      <c r="T35" s="471"/>
      <c r="U35" s="471"/>
      <c r="V35" s="470"/>
      <c r="W35" s="469"/>
    </row>
    <row r="36" spans="1:23">
      <c r="A36" s="615" t="s">
        <v>554</v>
      </c>
      <c r="B36" s="474"/>
      <c r="C36" s="474" t="s">
        <v>378</v>
      </c>
      <c r="D36" s="470"/>
      <c r="E36" s="472" t="s">
        <v>18</v>
      </c>
      <c r="F36" s="472" t="s">
        <v>15</v>
      </c>
      <c r="G36" s="460" t="s">
        <v>19</v>
      </c>
      <c r="H36" s="460" t="s">
        <v>28</v>
      </c>
      <c r="I36" s="460" t="s">
        <v>24</v>
      </c>
      <c r="J36" s="472">
        <v>3</v>
      </c>
      <c r="K36" s="472"/>
      <c r="L36" s="472"/>
      <c r="M36" s="472"/>
      <c r="N36" s="472"/>
      <c r="O36" s="472"/>
      <c r="P36" s="472" t="s">
        <v>291</v>
      </c>
      <c r="Q36" s="472" t="s">
        <v>290</v>
      </c>
      <c r="R36" s="473"/>
      <c r="S36" s="472"/>
      <c r="T36" s="471"/>
      <c r="U36" s="471"/>
      <c r="V36" s="470"/>
      <c r="W36" s="469"/>
    </row>
    <row r="37" spans="1:23">
      <c r="A37" s="615" t="s">
        <v>790</v>
      </c>
      <c r="B37" s="474"/>
      <c r="C37" s="474" t="s">
        <v>378</v>
      </c>
      <c r="D37" s="470"/>
      <c r="E37" s="472" t="s">
        <v>18</v>
      </c>
      <c r="F37" s="472" t="s">
        <v>14</v>
      </c>
      <c r="G37" s="460" t="s">
        <v>19</v>
      </c>
      <c r="H37" s="460" t="s">
        <v>28</v>
      </c>
      <c r="I37" s="460" t="s">
        <v>24</v>
      </c>
      <c r="J37" s="472">
        <v>2</v>
      </c>
      <c r="K37" s="472"/>
      <c r="L37" s="472"/>
      <c r="M37" s="472"/>
      <c r="N37" s="472"/>
      <c r="O37" s="472"/>
      <c r="P37" s="472" t="s">
        <v>291</v>
      </c>
      <c r="Q37" s="472" t="s">
        <v>290</v>
      </c>
      <c r="R37" s="473"/>
      <c r="S37" s="472"/>
      <c r="T37" s="471"/>
      <c r="U37" s="471"/>
      <c r="V37" s="470"/>
      <c r="W37" s="469"/>
    </row>
    <row r="38" spans="1:23">
      <c r="A38" s="615" t="s">
        <v>392</v>
      </c>
      <c r="B38" s="474"/>
      <c r="C38" s="474" t="s">
        <v>379</v>
      </c>
      <c r="D38" s="470"/>
      <c r="E38" s="472" t="s">
        <v>18</v>
      </c>
      <c r="F38" s="472" t="s">
        <v>15</v>
      </c>
      <c r="G38" s="460" t="s">
        <v>19</v>
      </c>
      <c r="H38" s="460" t="s">
        <v>28</v>
      </c>
      <c r="I38" s="460" t="s">
        <v>24</v>
      </c>
      <c r="J38" s="472">
        <v>3</v>
      </c>
      <c r="K38" s="472"/>
      <c r="L38" s="472"/>
      <c r="M38" s="472"/>
      <c r="N38" s="472"/>
      <c r="O38" s="472"/>
      <c r="P38" s="472" t="s">
        <v>291</v>
      </c>
      <c r="Q38" s="472" t="s">
        <v>290</v>
      </c>
      <c r="R38" s="473" t="s">
        <v>968</v>
      </c>
      <c r="S38" s="472"/>
      <c r="T38" s="471"/>
      <c r="U38" s="471"/>
      <c r="V38" s="470"/>
      <c r="W38" s="469"/>
    </row>
    <row r="39" spans="1:23">
      <c r="A39" s="615" t="s">
        <v>393</v>
      </c>
      <c r="B39" s="474"/>
      <c r="C39" s="474" t="s">
        <v>379</v>
      </c>
      <c r="D39" s="470"/>
      <c r="E39" s="472" t="s">
        <v>17</v>
      </c>
      <c r="F39" s="472" t="s">
        <v>14</v>
      </c>
      <c r="G39" s="460" t="s">
        <v>19</v>
      </c>
      <c r="H39" s="460" t="s">
        <v>28</v>
      </c>
      <c r="I39" s="460" t="s">
        <v>24</v>
      </c>
      <c r="J39" s="472">
        <v>4</v>
      </c>
      <c r="K39" s="472"/>
      <c r="L39" s="472"/>
      <c r="M39" s="472"/>
      <c r="N39" s="472"/>
      <c r="O39" s="472"/>
      <c r="P39" s="472" t="s">
        <v>291</v>
      </c>
      <c r="Q39" s="472" t="s">
        <v>290</v>
      </c>
      <c r="R39" s="473"/>
      <c r="S39" s="472"/>
      <c r="T39" s="471"/>
      <c r="U39" s="471"/>
      <c r="V39" s="470"/>
      <c r="W39" s="469"/>
    </row>
    <row r="40" spans="1:23">
      <c r="A40" s="615" t="s">
        <v>395</v>
      </c>
      <c r="B40" s="474"/>
      <c r="C40" s="474" t="s">
        <v>380</v>
      </c>
      <c r="D40" s="470"/>
      <c r="E40" s="472" t="s">
        <v>18</v>
      </c>
      <c r="F40" s="472" t="s">
        <v>15</v>
      </c>
      <c r="G40" s="460" t="s">
        <v>19</v>
      </c>
      <c r="H40" s="460" t="s">
        <v>28</v>
      </c>
      <c r="I40" s="460" t="s">
        <v>24</v>
      </c>
      <c r="J40" s="472">
        <v>4</v>
      </c>
      <c r="K40" s="472"/>
      <c r="L40" s="472"/>
      <c r="M40" s="472"/>
      <c r="N40" s="472"/>
      <c r="O40" s="472"/>
      <c r="P40" s="472" t="s">
        <v>291</v>
      </c>
      <c r="Q40" s="472" t="s">
        <v>290</v>
      </c>
      <c r="R40" s="473"/>
      <c r="S40" s="472"/>
      <c r="T40" s="471"/>
      <c r="U40" s="471"/>
      <c r="V40" s="470"/>
      <c r="W40" s="469"/>
    </row>
    <row r="41" spans="1:23">
      <c r="A41" s="615" t="s">
        <v>398</v>
      </c>
      <c r="B41" s="474"/>
      <c r="C41" s="474" t="s">
        <v>380</v>
      </c>
      <c r="D41" s="470"/>
      <c r="E41" s="472" t="s">
        <v>18</v>
      </c>
      <c r="F41" s="472" t="s">
        <v>14</v>
      </c>
      <c r="G41" s="460" t="s">
        <v>19</v>
      </c>
      <c r="H41" s="460" t="s">
        <v>28</v>
      </c>
      <c r="I41" s="460" t="s">
        <v>24</v>
      </c>
      <c r="J41" s="472">
        <v>4</v>
      </c>
      <c r="K41" s="472"/>
      <c r="L41" s="472"/>
      <c r="M41" s="472"/>
      <c r="N41" s="472"/>
      <c r="O41" s="472"/>
      <c r="P41" s="472" t="s">
        <v>291</v>
      </c>
      <c r="Q41" s="472" t="s">
        <v>290</v>
      </c>
      <c r="R41" s="473"/>
      <c r="S41" s="472"/>
      <c r="T41" s="471"/>
      <c r="U41" s="471"/>
      <c r="V41" s="470"/>
      <c r="W41" s="469"/>
    </row>
    <row r="42" spans="1:23">
      <c r="A42" s="615" t="s">
        <v>400</v>
      </c>
      <c r="B42" s="474"/>
      <c r="C42" s="474" t="s">
        <v>382</v>
      </c>
      <c r="D42" s="470"/>
      <c r="E42" s="472" t="s">
        <v>17</v>
      </c>
      <c r="F42" s="472" t="s">
        <v>15</v>
      </c>
      <c r="G42" s="460" t="s">
        <v>19</v>
      </c>
      <c r="H42" s="460" t="s">
        <v>28</v>
      </c>
      <c r="I42" s="460" t="s">
        <v>24</v>
      </c>
      <c r="J42" s="472">
        <v>4</v>
      </c>
      <c r="K42" s="472"/>
      <c r="L42" s="472"/>
      <c r="M42" s="472"/>
      <c r="N42" s="472"/>
      <c r="O42" s="472"/>
      <c r="P42" s="472" t="s">
        <v>287</v>
      </c>
      <c r="Q42" s="472" t="s">
        <v>290</v>
      </c>
      <c r="R42" s="473"/>
      <c r="S42" s="472"/>
      <c r="T42" s="471"/>
      <c r="U42" s="471"/>
      <c r="V42" s="470"/>
      <c r="W42" s="469"/>
    </row>
    <row r="43" spans="1:23">
      <c r="A43" s="615" t="s">
        <v>402</v>
      </c>
      <c r="B43" s="474"/>
      <c r="C43" s="474" t="s">
        <v>382</v>
      </c>
      <c r="D43" s="470"/>
      <c r="E43" s="472" t="s">
        <v>17</v>
      </c>
      <c r="F43" s="472" t="s">
        <v>14</v>
      </c>
      <c r="G43" s="460" t="s">
        <v>19</v>
      </c>
      <c r="H43" s="460" t="s">
        <v>28</v>
      </c>
      <c r="I43" s="460" t="s">
        <v>24</v>
      </c>
      <c r="J43" s="472">
        <v>4</v>
      </c>
      <c r="K43" s="472"/>
      <c r="L43" s="472"/>
      <c r="M43" s="472"/>
      <c r="N43" s="472"/>
      <c r="O43" s="472"/>
      <c r="P43" s="472" t="s">
        <v>287</v>
      </c>
      <c r="Q43" s="472" t="s">
        <v>290</v>
      </c>
      <c r="R43" s="473"/>
      <c r="S43" s="472"/>
      <c r="T43" s="471"/>
      <c r="U43" s="471"/>
      <c r="V43" s="470"/>
      <c r="W43" s="469"/>
    </row>
    <row r="44" spans="1:23">
      <c r="A44" s="615" t="s">
        <v>403</v>
      </c>
      <c r="B44" s="474"/>
      <c r="C44" s="474" t="s">
        <v>383</v>
      </c>
      <c r="D44" s="470"/>
      <c r="E44" s="472" t="s">
        <v>18</v>
      </c>
      <c r="F44" s="472" t="s">
        <v>15</v>
      </c>
      <c r="G44" s="460" t="s">
        <v>19</v>
      </c>
      <c r="H44" s="460" t="s">
        <v>28</v>
      </c>
      <c r="I44" s="460" t="s">
        <v>24</v>
      </c>
      <c r="J44" s="472">
        <v>4</v>
      </c>
      <c r="K44" s="472"/>
      <c r="L44" s="472"/>
      <c r="M44" s="472"/>
      <c r="N44" s="472"/>
      <c r="O44" s="472"/>
      <c r="P44" s="472" t="s">
        <v>287</v>
      </c>
      <c r="Q44" s="472" t="s">
        <v>290</v>
      </c>
      <c r="R44" s="473"/>
      <c r="S44" s="472"/>
      <c r="T44" s="471"/>
      <c r="U44" s="471"/>
      <c r="V44" s="470"/>
      <c r="W44" s="469"/>
    </row>
    <row r="45" spans="1:23">
      <c r="A45" s="615" t="s">
        <v>787</v>
      </c>
      <c r="B45" s="474"/>
      <c r="C45" s="474" t="s">
        <v>383</v>
      </c>
      <c r="D45" s="470"/>
      <c r="E45" s="472" t="s">
        <v>18</v>
      </c>
      <c r="F45" s="472" t="s">
        <v>14</v>
      </c>
      <c r="G45" s="460" t="s">
        <v>19</v>
      </c>
      <c r="H45" s="460" t="s">
        <v>28</v>
      </c>
      <c r="I45" s="460" t="s">
        <v>24</v>
      </c>
      <c r="J45" s="472">
        <v>4</v>
      </c>
      <c r="K45" s="472"/>
      <c r="L45" s="472"/>
      <c r="M45" s="472"/>
      <c r="N45" s="472"/>
      <c r="O45" s="472"/>
      <c r="P45" s="472" t="s">
        <v>287</v>
      </c>
      <c r="Q45" s="472" t="s">
        <v>290</v>
      </c>
      <c r="R45" s="473"/>
      <c r="S45" s="472"/>
      <c r="T45" s="471"/>
      <c r="U45" s="471"/>
      <c r="V45" s="470"/>
      <c r="W45" s="469"/>
    </row>
    <row r="46" spans="1:23">
      <c r="A46" s="615" t="s">
        <v>785</v>
      </c>
      <c r="B46" s="474"/>
      <c r="C46" s="474" t="s">
        <v>538</v>
      </c>
      <c r="D46" s="470"/>
      <c r="E46" s="472" t="s">
        <v>18</v>
      </c>
      <c r="F46" s="472" t="s">
        <v>15</v>
      </c>
      <c r="G46" s="460" t="s">
        <v>19</v>
      </c>
      <c r="H46" s="460" t="s">
        <v>28</v>
      </c>
      <c r="I46" s="460" t="s">
        <v>24</v>
      </c>
      <c r="J46" s="472"/>
      <c r="K46" s="472"/>
      <c r="L46" s="472"/>
      <c r="M46" s="472"/>
      <c r="N46" s="472"/>
      <c r="O46" s="472" t="s">
        <v>28</v>
      </c>
      <c r="P46" s="472" t="s">
        <v>286</v>
      </c>
      <c r="Q46" s="472" t="s">
        <v>290</v>
      </c>
      <c r="R46" s="473"/>
      <c r="S46" s="472"/>
      <c r="T46" s="471"/>
      <c r="U46" s="471"/>
      <c r="V46" s="470"/>
      <c r="W46" s="469"/>
    </row>
    <row r="47" spans="1:23">
      <c r="A47" s="615" t="s">
        <v>784</v>
      </c>
      <c r="B47" s="474"/>
      <c r="C47" s="474" t="s">
        <v>538</v>
      </c>
      <c r="D47" s="470"/>
      <c r="E47" s="472" t="s">
        <v>17</v>
      </c>
      <c r="F47" s="472" t="s">
        <v>14</v>
      </c>
      <c r="G47" s="460" t="s">
        <v>19</v>
      </c>
      <c r="H47" s="460" t="s">
        <v>28</v>
      </c>
      <c r="I47" s="460" t="s">
        <v>24</v>
      </c>
      <c r="J47" s="472">
        <v>4</v>
      </c>
      <c r="K47" s="472"/>
      <c r="L47" s="472"/>
      <c r="M47" s="472"/>
      <c r="N47" s="472"/>
      <c r="O47" s="472"/>
      <c r="P47" s="472" t="s">
        <v>286</v>
      </c>
      <c r="Q47" s="472" t="s">
        <v>290</v>
      </c>
      <c r="R47" s="473"/>
      <c r="S47" s="472"/>
      <c r="T47" s="471"/>
      <c r="U47" s="471"/>
      <c r="V47" s="470"/>
      <c r="W47" s="469"/>
    </row>
    <row r="48" spans="1:23">
      <c r="A48" s="615" t="s">
        <v>783</v>
      </c>
      <c r="B48" s="474"/>
      <c r="C48" s="474" t="s">
        <v>385</v>
      </c>
      <c r="D48" s="470"/>
      <c r="E48" s="472" t="s">
        <v>18</v>
      </c>
      <c r="F48" s="472" t="s">
        <v>14</v>
      </c>
      <c r="G48" s="460" t="s">
        <v>19</v>
      </c>
      <c r="H48" s="460" t="s">
        <v>28</v>
      </c>
      <c r="I48" s="460" t="s">
        <v>24</v>
      </c>
      <c r="J48" s="472"/>
      <c r="K48" s="472"/>
      <c r="L48" s="472"/>
      <c r="M48" s="472"/>
      <c r="N48" s="472"/>
      <c r="O48" s="472" t="s">
        <v>28</v>
      </c>
      <c r="P48" s="472" t="s">
        <v>286</v>
      </c>
      <c r="Q48" s="472" t="s">
        <v>290</v>
      </c>
      <c r="R48" s="473"/>
      <c r="S48" s="472"/>
      <c r="T48" s="471"/>
      <c r="U48" s="471"/>
      <c r="V48" s="470"/>
      <c r="W48" s="469"/>
    </row>
    <row r="49" spans="1:23">
      <c r="A49" s="615" t="s">
        <v>781</v>
      </c>
      <c r="B49" s="474"/>
      <c r="C49" s="474" t="s">
        <v>385</v>
      </c>
      <c r="D49" s="470"/>
      <c r="E49" s="472" t="s">
        <v>18</v>
      </c>
      <c r="F49" s="472" t="s">
        <v>15</v>
      </c>
      <c r="G49" s="460" t="s">
        <v>19</v>
      </c>
      <c r="H49" s="460" t="s">
        <v>28</v>
      </c>
      <c r="I49" s="460" t="s">
        <v>24</v>
      </c>
      <c r="J49" s="472"/>
      <c r="K49" s="472"/>
      <c r="L49" s="472"/>
      <c r="M49" s="472"/>
      <c r="N49" s="472"/>
      <c r="O49" s="472" t="s">
        <v>28</v>
      </c>
      <c r="P49" s="472" t="s">
        <v>286</v>
      </c>
      <c r="Q49" s="472" t="s">
        <v>290</v>
      </c>
      <c r="R49" s="473"/>
      <c r="S49" s="472"/>
      <c r="T49" s="471"/>
      <c r="U49" s="471"/>
      <c r="V49" s="470"/>
      <c r="W49" s="469"/>
    </row>
    <row r="50" spans="1:23">
      <c r="A50" s="615" t="s">
        <v>777</v>
      </c>
      <c r="B50" s="474"/>
      <c r="C50" s="474" t="s">
        <v>387</v>
      </c>
      <c r="D50" s="470"/>
      <c r="E50" s="472" t="s">
        <v>17</v>
      </c>
      <c r="F50" s="472" t="s">
        <v>14</v>
      </c>
      <c r="G50" s="460" t="s">
        <v>19</v>
      </c>
      <c r="H50" s="460" t="s">
        <v>28</v>
      </c>
      <c r="I50" s="460" t="s">
        <v>24</v>
      </c>
      <c r="J50" s="472">
        <v>4</v>
      </c>
      <c r="K50" s="472"/>
      <c r="L50" s="472"/>
      <c r="M50" s="472"/>
      <c r="N50" s="472"/>
      <c r="O50" s="472"/>
      <c r="P50" s="472" t="s">
        <v>286</v>
      </c>
      <c r="Q50" s="472" t="s">
        <v>290</v>
      </c>
      <c r="R50" s="473"/>
      <c r="S50" s="472"/>
      <c r="T50" s="471"/>
      <c r="U50" s="471"/>
      <c r="V50" s="470"/>
      <c r="W50" s="469"/>
    </row>
    <row r="51" spans="1:23">
      <c r="A51" s="615" t="s">
        <v>775</v>
      </c>
      <c r="B51" s="474"/>
      <c r="C51" s="474" t="s">
        <v>387</v>
      </c>
      <c r="D51" s="470"/>
      <c r="E51" s="472" t="s">
        <v>17</v>
      </c>
      <c r="F51" s="472" t="s">
        <v>15</v>
      </c>
      <c r="G51" s="460" t="s">
        <v>19</v>
      </c>
      <c r="H51" s="460" t="s">
        <v>28</v>
      </c>
      <c r="I51" s="460" t="s">
        <v>24</v>
      </c>
      <c r="J51" s="472">
        <v>4</v>
      </c>
      <c r="K51" s="472"/>
      <c r="L51" s="472"/>
      <c r="M51" s="472"/>
      <c r="N51" s="472"/>
      <c r="O51" s="472"/>
      <c r="P51" s="472" t="s">
        <v>286</v>
      </c>
      <c r="Q51" s="472" t="s">
        <v>290</v>
      </c>
      <c r="R51" s="473"/>
      <c r="S51" s="472"/>
      <c r="T51" s="471"/>
      <c r="U51" s="471"/>
      <c r="V51" s="470"/>
      <c r="W51" s="469"/>
    </row>
    <row r="52" spans="1:23">
      <c r="A52" s="615" t="s">
        <v>774</v>
      </c>
      <c r="B52" s="474"/>
      <c r="C52" s="474" t="s">
        <v>389</v>
      </c>
      <c r="D52" s="470"/>
      <c r="E52" s="472" t="s">
        <v>17</v>
      </c>
      <c r="F52" s="472" t="s">
        <v>14</v>
      </c>
      <c r="G52" s="460" t="s">
        <v>19</v>
      </c>
      <c r="H52" s="460" t="s">
        <v>28</v>
      </c>
      <c r="I52" s="460" t="s">
        <v>24</v>
      </c>
      <c r="J52" s="472"/>
      <c r="K52" s="472"/>
      <c r="L52" s="472"/>
      <c r="M52" s="472"/>
      <c r="N52" s="472"/>
      <c r="O52" s="472" t="s">
        <v>28</v>
      </c>
      <c r="P52" s="472" t="s">
        <v>286</v>
      </c>
      <c r="Q52" s="472" t="s">
        <v>290</v>
      </c>
      <c r="R52" s="473"/>
      <c r="S52" s="472"/>
      <c r="T52" s="471"/>
      <c r="U52" s="471"/>
      <c r="V52" s="470"/>
      <c r="W52" s="469"/>
    </row>
    <row r="53" spans="1:23">
      <c r="A53" s="615" t="s">
        <v>773</v>
      </c>
      <c r="B53" s="474"/>
      <c r="C53" s="474" t="s">
        <v>389</v>
      </c>
      <c r="D53" s="470"/>
      <c r="E53" s="472" t="s">
        <v>18</v>
      </c>
      <c r="F53" s="472" t="s">
        <v>15</v>
      </c>
      <c r="G53" s="460" t="s">
        <v>19</v>
      </c>
      <c r="H53" s="460" t="s">
        <v>28</v>
      </c>
      <c r="I53" s="460" t="s">
        <v>24</v>
      </c>
      <c r="J53" s="472">
        <v>1</v>
      </c>
      <c r="K53" s="472"/>
      <c r="L53" s="472"/>
      <c r="M53" s="472"/>
      <c r="N53" s="472" t="s">
        <v>545</v>
      </c>
      <c r="O53" s="472"/>
      <c r="P53" s="472" t="s">
        <v>286</v>
      </c>
      <c r="Q53" s="472" t="s">
        <v>290</v>
      </c>
      <c r="R53" s="473"/>
      <c r="S53" s="472"/>
      <c r="T53" s="471"/>
      <c r="U53" s="471"/>
      <c r="V53" s="470"/>
      <c r="W53" s="469"/>
    </row>
    <row r="54" spans="1:23">
      <c r="A54" s="615" t="s">
        <v>772</v>
      </c>
      <c r="B54" s="474"/>
      <c r="C54" s="474" t="s">
        <v>553</v>
      </c>
      <c r="D54" s="470"/>
      <c r="E54" s="472" t="s">
        <v>17</v>
      </c>
      <c r="F54" s="472" t="s">
        <v>14</v>
      </c>
      <c r="G54" s="460" t="s">
        <v>19</v>
      </c>
      <c r="H54" s="460" t="s">
        <v>28</v>
      </c>
      <c r="I54" s="460" t="s">
        <v>24</v>
      </c>
      <c r="J54" s="472">
        <v>4</v>
      </c>
      <c r="K54" s="472"/>
      <c r="L54" s="472"/>
      <c r="M54" s="472"/>
      <c r="N54" s="472"/>
      <c r="O54" s="472"/>
      <c r="P54" s="472" t="s">
        <v>287</v>
      </c>
      <c r="Q54" s="472" t="s">
        <v>290</v>
      </c>
      <c r="R54" s="473"/>
      <c r="S54" s="472"/>
      <c r="T54" s="471"/>
      <c r="U54" s="471"/>
      <c r="V54" s="470"/>
      <c r="W54" s="469"/>
    </row>
    <row r="55" spans="1:23">
      <c r="A55" s="615" t="s">
        <v>771</v>
      </c>
      <c r="B55" s="474"/>
      <c r="C55" s="474" t="s">
        <v>553</v>
      </c>
      <c r="D55" s="470"/>
      <c r="E55" s="472" t="s">
        <v>17</v>
      </c>
      <c r="F55" s="472" t="s">
        <v>15</v>
      </c>
      <c r="G55" s="460" t="s">
        <v>19</v>
      </c>
      <c r="H55" s="460" t="s">
        <v>28</v>
      </c>
      <c r="I55" s="460" t="s">
        <v>24</v>
      </c>
      <c r="J55" s="472">
        <v>4</v>
      </c>
      <c r="K55" s="472"/>
      <c r="L55" s="472"/>
      <c r="M55" s="472"/>
      <c r="N55" s="472"/>
      <c r="O55" s="472"/>
      <c r="P55" s="472" t="s">
        <v>287</v>
      </c>
      <c r="Q55" s="472" t="s">
        <v>290</v>
      </c>
      <c r="R55" s="473"/>
      <c r="S55" s="472"/>
      <c r="T55" s="471"/>
      <c r="U55" s="471"/>
      <c r="V55" s="470"/>
      <c r="W55" s="469"/>
    </row>
    <row r="56" spans="1:23">
      <c r="A56" s="615" t="s">
        <v>861</v>
      </c>
      <c r="B56" s="474"/>
      <c r="C56" s="474" t="s">
        <v>554</v>
      </c>
      <c r="D56" s="470"/>
      <c r="E56" s="472" t="s">
        <v>17</v>
      </c>
      <c r="F56" s="472" t="s">
        <v>14</v>
      </c>
      <c r="G56" s="460" t="s">
        <v>20</v>
      </c>
      <c r="H56" s="460" t="s">
        <v>29</v>
      </c>
      <c r="I56" s="460" t="s">
        <v>24</v>
      </c>
      <c r="J56" s="472">
        <v>4</v>
      </c>
      <c r="K56" s="472"/>
      <c r="L56" s="472"/>
      <c r="M56" s="472"/>
      <c r="N56" s="472"/>
      <c r="O56" s="472"/>
      <c r="P56" s="472" t="s">
        <v>291</v>
      </c>
      <c r="Q56" s="472" t="s">
        <v>288</v>
      </c>
      <c r="R56" s="473"/>
      <c r="S56" s="472"/>
      <c r="T56" s="471"/>
      <c r="U56" s="471"/>
      <c r="V56" s="470"/>
      <c r="W56" s="469"/>
    </row>
    <row r="57" spans="1:23">
      <c r="A57" s="615" t="s">
        <v>770</v>
      </c>
      <c r="B57" s="474"/>
      <c r="C57" s="474" t="s">
        <v>554</v>
      </c>
      <c r="D57" s="470"/>
      <c r="E57" s="472" t="s">
        <v>18</v>
      </c>
      <c r="F57" s="472" t="s">
        <v>15</v>
      </c>
      <c r="G57" s="460" t="s">
        <v>20</v>
      </c>
      <c r="H57" s="460" t="s">
        <v>29</v>
      </c>
      <c r="I57" s="460" t="s">
        <v>24</v>
      </c>
      <c r="J57" s="472">
        <v>4</v>
      </c>
      <c r="K57" s="472"/>
      <c r="L57" s="472"/>
      <c r="M57" s="472"/>
      <c r="N57" s="472"/>
      <c r="O57" s="472"/>
      <c r="P57" s="472" t="s">
        <v>291</v>
      </c>
      <c r="Q57" s="472" t="s">
        <v>288</v>
      </c>
      <c r="R57" s="473"/>
      <c r="S57" s="472"/>
      <c r="T57" s="471"/>
      <c r="U57" s="471"/>
      <c r="V57" s="470"/>
      <c r="W57" s="469"/>
    </row>
    <row r="58" spans="1:23">
      <c r="A58" s="615" t="s">
        <v>769</v>
      </c>
      <c r="B58" s="474"/>
      <c r="C58" s="474" t="s">
        <v>790</v>
      </c>
      <c r="D58" s="470"/>
      <c r="E58" s="472" t="s">
        <v>17</v>
      </c>
      <c r="F58" s="472" t="s">
        <v>14</v>
      </c>
      <c r="G58" s="460" t="s">
        <v>56</v>
      </c>
      <c r="H58" s="460" t="s">
        <v>29</v>
      </c>
      <c r="I58" s="460" t="s">
        <v>25</v>
      </c>
      <c r="J58" s="472">
        <v>4</v>
      </c>
      <c r="K58" s="472"/>
      <c r="L58" s="472"/>
      <c r="M58" s="472"/>
      <c r="N58" s="472"/>
      <c r="O58" s="472"/>
      <c r="P58" s="472" t="s">
        <v>291</v>
      </c>
      <c r="Q58" s="472" t="s">
        <v>288</v>
      </c>
      <c r="R58" s="473"/>
      <c r="S58" s="472"/>
      <c r="T58" s="471"/>
      <c r="U58" s="471"/>
      <c r="V58" s="470"/>
      <c r="W58" s="469"/>
    </row>
    <row r="59" spans="1:23">
      <c r="A59" s="615" t="s">
        <v>768</v>
      </c>
      <c r="B59" s="474"/>
      <c r="C59" s="474" t="s">
        <v>790</v>
      </c>
      <c r="D59" s="470"/>
      <c r="E59" s="472" t="s">
        <v>18</v>
      </c>
      <c r="F59" s="472" t="s">
        <v>15</v>
      </c>
      <c r="G59" s="460" t="s">
        <v>56</v>
      </c>
      <c r="H59" s="460" t="s">
        <v>29</v>
      </c>
      <c r="I59" s="460" t="s">
        <v>24</v>
      </c>
      <c r="J59" s="472">
        <v>4</v>
      </c>
      <c r="K59" s="472"/>
      <c r="L59" s="472"/>
      <c r="M59" s="472"/>
      <c r="N59" s="472"/>
      <c r="O59" s="472"/>
      <c r="P59" s="472" t="s">
        <v>291</v>
      </c>
      <c r="Q59" s="472" t="s">
        <v>288</v>
      </c>
      <c r="R59" s="473"/>
      <c r="S59" s="472"/>
      <c r="T59" s="471"/>
      <c r="U59" s="471"/>
      <c r="V59" s="470"/>
      <c r="W59" s="469"/>
    </row>
    <row r="60" spans="1:23">
      <c r="A60" s="615" t="s">
        <v>767</v>
      </c>
      <c r="B60" s="474"/>
      <c r="C60" s="474" t="s">
        <v>392</v>
      </c>
      <c r="D60" s="470"/>
      <c r="E60" s="472" t="s">
        <v>17</v>
      </c>
      <c r="F60" s="472" t="s">
        <v>14</v>
      </c>
      <c r="G60" s="460" t="s">
        <v>56</v>
      </c>
      <c r="H60" s="460" t="s">
        <v>29</v>
      </c>
      <c r="I60" s="460" t="s">
        <v>24</v>
      </c>
      <c r="J60" s="472">
        <v>4</v>
      </c>
      <c r="K60" s="472"/>
      <c r="L60" s="472"/>
      <c r="M60" s="472"/>
      <c r="N60" s="472"/>
      <c r="O60" s="472"/>
      <c r="P60" s="472" t="s">
        <v>291</v>
      </c>
      <c r="Q60" s="472" t="s">
        <v>288</v>
      </c>
      <c r="R60" s="473"/>
      <c r="S60" s="472"/>
      <c r="T60" s="471"/>
      <c r="U60" s="471"/>
      <c r="V60" s="470"/>
      <c r="W60" s="469"/>
    </row>
    <row r="61" spans="1:23">
      <c r="A61" s="615" t="s">
        <v>766</v>
      </c>
      <c r="B61" s="474"/>
      <c r="C61" s="474" t="s">
        <v>392</v>
      </c>
      <c r="D61" s="470"/>
      <c r="E61" s="472" t="s">
        <v>17</v>
      </c>
      <c r="F61" s="472" t="s">
        <v>14</v>
      </c>
      <c r="G61" s="460" t="s">
        <v>19</v>
      </c>
      <c r="H61" s="460" t="s">
        <v>28</v>
      </c>
      <c r="I61" s="460" t="s">
        <v>24</v>
      </c>
      <c r="J61" s="472">
        <v>1</v>
      </c>
      <c r="K61" s="472"/>
      <c r="L61" s="472"/>
      <c r="M61" s="472"/>
      <c r="N61" s="472" t="s">
        <v>39</v>
      </c>
      <c r="O61" s="472"/>
      <c r="P61" s="472" t="s">
        <v>291</v>
      </c>
      <c r="Q61" s="472" t="s">
        <v>288</v>
      </c>
      <c r="R61" s="473"/>
      <c r="S61" s="472"/>
      <c r="T61" s="471"/>
      <c r="U61" s="471"/>
      <c r="V61" s="470"/>
      <c r="W61" s="469"/>
    </row>
    <row r="62" spans="1:23">
      <c r="A62" s="615" t="s">
        <v>765</v>
      </c>
      <c r="B62" s="474"/>
      <c r="C62" s="474" t="s">
        <v>392</v>
      </c>
      <c r="D62" s="470"/>
      <c r="E62" s="472" t="s">
        <v>17</v>
      </c>
      <c r="F62" s="472" t="s">
        <v>15</v>
      </c>
      <c r="G62" s="460" t="s">
        <v>19</v>
      </c>
      <c r="H62" s="460" t="s">
        <v>28</v>
      </c>
      <c r="I62" s="460" t="s">
        <v>24</v>
      </c>
      <c r="J62" s="472"/>
      <c r="K62" s="472"/>
      <c r="L62" s="472"/>
      <c r="M62" s="472"/>
      <c r="N62" s="472"/>
      <c r="O62" s="472" t="s">
        <v>28</v>
      </c>
      <c r="P62" s="472" t="s">
        <v>291</v>
      </c>
      <c r="Q62" s="472" t="s">
        <v>288</v>
      </c>
      <c r="R62" s="473"/>
      <c r="S62" s="472"/>
      <c r="T62" s="471"/>
      <c r="U62" s="471"/>
      <c r="V62" s="470"/>
      <c r="W62" s="469"/>
    </row>
    <row r="63" spans="1:23">
      <c r="A63" s="615" t="s">
        <v>764</v>
      </c>
      <c r="B63" s="474"/>
      <c r="C63" s="474" t="s">
        <v>393</v>
      </c>
      <c r="D63" s="470"/>
      <c r="E63" s="472" t="s">
        <v>17</v>
      </c>
      <c r="F63" s="472" t="s">
        <v>14</v>
      </c>
      <c r="G63" s="460" t="s">
        <v>19</v>
      </c>
      <c r="H63" s="460" t="s">
        <v>28</v>
      </c>
      <c r="I63" s="460" t="s">
        <v>25</v>
      </c>
      <c r="J63" s="472">
        <v>2</v>
      </c>
      <c r="K63" s="472"/>
      <c r="L63" s="472"/>
      <c r="M63" s="472"/>
      <c r="N63" s="472"/>
      <c r="O63" s="472"/>
      <c r="P63" s="472" t="s">
        <v>291</v>
      </c>
      <c r="Q63" s="472" t="s">
        <v>288</v>
      </c>
      <c r="R63" s="473"/>
      <c r="S63" s="472"/>
      <c r="T63" s="471"/>
      <c r="U63" s="471"/>
      <c r="V63" s="470"/>
      <c r="W63" s="469"/>
    </row>
    <row r="64" spans="1:23">
      <c r="A64" s="615" t="s">
        <v>860</v>
      </c>
      <c r="B64" s="474"/>
      <c r="C64" s="474" t="s">
        <v>393</v>
      </c>
      <c r="D64" s="470"/>
      <c r="E64" s="472" t="s">
        <v>17</v>
      </c>
      <c r="F64" s="472" t="s">
        <v>15</v>
      </c>
      <c r="G64" s="460" t="s">
        <v>19</v>
      </c>
      <c r="H64" s="460" t="s">
        <v>28</v>
      </c>
      <c r="I64" s="460" t="s">
        <v>24</v>
      </c>
      <c r="J64" s="472">
        <v>3</v>
      </c>
      <c r="K64" s="472"/>
      <c r="L64" s="472"/>
      <c r="M64" s="472"/>
      <c r="N64" s="472"/>
      <c r="O64" s="472"/>
      <c r="P64" s="472" t="s">
        <v>291</v>
      </c>
      <c r="Q64" s="472" t="s">
        <v>288</v>
      </c>
      <c r="R64" s="473"/>
      <c r="S64" s="472"/>
      <c r="T64" s="471"/>
      <c r="U64" s="471"/>
      <c r="V64" s="470"/>
      <c r="W64" s="469"/>
    </row>
    <row r="65" spans="1:23">
      <c r="A65" s="615" t="s">
        <v>859</v>
      </c>
      <c r="B65" s="474"/>
      <c r="C65" s="474" t="s">
        <v>393</v>
      </c>
      <c r="D65" s="470"/>
      <c r="E65" s="472" t="s">
        <v>18</v>
      </c>
      <c r="F65" s="472" t="s">
        <v>15</v>
      </c>
      <c r="G65" s="460" t="s">
        <v>20</v>
      </c>
      <c r="H65" s="460" t="s">
        <v>29</v>
      </c>
      <c r="I65" s="460" t="s">
        <v>24</v>
      </c>
      <c r="J65" s="472">
        <v>2</v>
      </c>
      <c r="K65" s="472"/>
      <c r="L65" s="472"/>
      <c r="M65" s="472"/>
      <c r="N65" s="472"/>
      <c r="O65" s="472"/>
      <c r="P65" s="472" t="s">
        <v>291</v>
      </c>
      <c r="Q65" s="472" t="s">
        <v>288</v>
      </c>
      <c r="R65" s="473"/>
      <c r="S65" s="472"/>
      <c r="T65" s="471"/>
      <c r="U65" s="471"/>
      <c r="V65" s="470"/>
      <c r="W65" s="469"/>
    </row>
    <row r="66" spans="1:23">
      <c r="A66" s="615" t="s">
        <v>858</v>
      </c>
      <c r="B66" s="474"/>
      <c r="C66" s="474" t="s">
        <v>395</v>
      </c>
      <c r="D66" s="470"/>
      <c r="E66" s="472" t="s">
        <v>17</v>
      </c>
      <c r="F66" s="472" t="s">
        <v>14</v>
      </c>
      <c r="G66" s="460" t="s">
        <v>19</v>
      </c>
      <c r="H66" s="460" t="s">
        <v>28</v>
      </c>
      <c r="I66" s="460" t="s">
        <v>24</v>
      </c>
      <c r="J66" s="472">
        <v>4</v>
      </c>
      <c r="K66" s="472"/>
      <c r="L66" s="472"/>
      <c r="M66" s="472"/>
      <c r="N66" s="472"/>
      <c r="O66" s="472"/>
      <c r="P66" s="472" t="s">
        <v>291</v>
      </c>
      <c r="Q66" s="472" t="s">
        <v>290</v>
      </c>
      <c r="R66" s="473"/>
      <c r="S66" s="472"/>
      <c r="T66" s="471"/>
      <c r="U66" s="471"/>
      <c r="V66" s="470"/>
      <c r="W66" s="469"/>
    </row>
    <row r="67" spans="1:23">
      <c r="A67" s="615" t="s">
        <v>966</v>
      </c>
      <c r="B67" s="474"/>
      <c r="C67" s="474" t="s">
        <v>395</v>
      </c>
      <c r="D67" s="470"/>
      <c r="E67" s="472" t="s">
        <v>17</v>
      </c>
      <c r="F67" s="472" t="s">
        <v>15</v>
      </c>
      <c r="G67" s="460" t="s">
        <v>19</v>
      </c>
      <c r="H67" s="460" t="s">
        <v>28</v>
      </c>
      <c r="I67" s="460" t="s">
        <v>26</v>
      </c>
      <c r="J67" s="472">
        <v>4</v>
      </c>
      <c r="K67" s="472"/>
      <c r="L67" s="472"/>
      <c r="M67" s="472"/>
      <c r="N67" s="472"/>
      <c r="O67" s="472"/>
      <c r="P67" s="472" t="s">
        <v>291</v>
      </c>
      <c r="Q67" s="472" t="s">
        <v>290</v>
      </c>
      <c r="R67" s="473"/>
      <c r="S67" s="472"/>
      <c r="T67" s="471"/>
      <c r="U67" s="471"/>
      <c r="V67" s="470"/>
      <c r="W67" s="469"/>
    </row>
    <row r="68" spans="1:23">
      <c r="A68" s="615" t="s">
        <v>857</v>
      </c>
      <c r="B68" s="474"/>
      <c r="C68" s="474" t="s">
        <v>398</v>
      </c>
      <c r="D68" s="470"/>
      <c r="E68" s="472" t="s">
        <v>17</v>
      </c>
      <c r="F68" s="472" t="s">
        <v>14</v>
      </c>
      <c r="G68" s="460" t="s">
        <v>19</v>
      </c>
      <c r="H68" s="460" t="s">
        <v>28</v>
      </c>
      <c r="I68" s="460" t="s">
        <v>24</v>
      </c>
      <c r="J68" s="472"/>
      <c r="K68" s="472"/>
      <c r="L68" s="472"/>
      <c r="M68" s="472"/>
      <c r="N68" s="472"/>
      <c r="O68" s="472" t="s">
        <v>28</v>
      </c>
      <c r="P68" s="472" t="s">
        <v>291</v>
      </c>
      <c r="Q68" s="472" t="s">
        <v>290</v>
      </c>
      <c r="R68" s="473"/>
      <c r="S68" s="472"/>
      <c r="T68" s="471"/>
      <c r="U68" s="471"/>
      <c r="V68" s="470"/>
      <c r="W68" s="469"/>
    </row>
    <row r="69" spans="1:23">
      <c r="A69" s="615" t="s">
        <v>856</v>
      </c>
      <c r="B69" s="474"/>
      <c r="C69" s="474" t="s">
        <v>398</v>
      </c>
      <c r="D69" s="470"/>
      <c r="E69" s="472" t="s">
        <v>17</v>
      </c>
      <c r="F69" s="472" t="s">
        <v>15</v>
      </c>
      <c r="G69" s="460" t="s">
        <v>19</v>
      </c>
      <c r="H69" s="460" t="s">
        <v>28</v>
      </c>
      <c r="I69" s="460" t="s">
        <v>24</v>
      </c>
      <c r="J69" s="472"/>
      <c r="K69" s="472"/>
      <c r="L69" s="472"/>
      <c r="M69" s="472"/>
      <c r="N69" s="472"/>
      <c r="O69" s="472" t="s">
        <v>28</v>
      </c>
      <c r="P69" s="472" t="s">
        <v>291</v>
      </c>
      <c r="Q69" s="472" t="s">
        <v>290</v>
      </c>
      <c r="R69" s="473"/>
      <c r="S69" s="472"/>
      <c r="T69" s="471"/>
      <c r="U69" s="471"/>
      <c r="V69" s="470"/>
      <c r="W69" s="469"/>
    </row>
    <row r="70" spans="1:23">
      <c r="A70" s="615" t="s">
        <v>855</v>
      </c>
      <c r="B70" s="474"/>
      <c r="C70" s="474" t="s">
        <v>400</v>
      </c>
      <c r="D70" s="470"/>
      <c r="E70" s="472" t="s">
        <v>17</v>
      </c>
      <c r="F70" s="472" t="s">
        <v>14</v>
      </c>
      <c r="G70" s="460" t="s">
        <v>19</v>
      </c>
      <c r="H70" s="460" t="s">
        <v>28</v>
      </c>
      <c r="I70" s="460" t="s">
        <v>24</v>
      </c>
      <c r="J70" s="472">
        <v>3</v>
      </c>
      <c r="K70" s="472"/>
      <c r="L70" s="472"/>
      <c r="M70" s="472"/>
      <c r="N70" s="472"/>
      <c r="O70" s="472"/>
      <c r="P70" s="472" t="s">
        <v>291</v>
      </c>
      <c r="Q70" s="472" t="s">
        <v>290</v>
      </c>
      <c r="R70" s="473"/>
      <c r="S70" s="472"/>
      <c r="T70" s="471"/>
      <c r="U70" s="471"/>
      <c r="V70" s="470"/>
      <c r="W70" s="469"/>
    </row>
    <row r="71" spans="1:23">
      <c r="A71" s="615" t="s">
        <v>854</v>
      </c>
      <c r="B71" s="474"/>
      <c r="C71" s="474" t="s">
        <v>400</v>
      </c>
      <c r="D71" s="470"/>
      <c r="E71" s="472" t="s">
        <v>17</v>
      </c>
      <c r="F71" s="472" t="s">
        <v>15</v>
      </c>
      <c r="G71" s="460" t="s">
        <v>19</v>
      </c>
      <c r="H71" s="460" t="s">
        <v>28</v>
      </c>
      <c r="I71" s="460" t="s">
        <v>24</v>
      </c>
      <c r="J71" s="472">
        <v>3</v>
      </c>
      <c r="K71" s="472"/>
      <c r="L71" s="472"/>
      <c r="M71" s="472"/>
      <c r="N71" s="472"/>
      <c r="O71" s="472"/>
      <c r="P71" s="472" t="s">
        <v>291</v>
      </c>
      <c r="Q71" s="472" t="s">
        <v>290</v>
      </c>
      <c r="R71" s="473"/>
      <c r="S71" s="472"/>
      <c r="T71" s="471"/>
      <c r="U71" s="471"/>
      <c r="V71" s="470"/>
      <c r="W71" s="469"/>
    </row>
    <row r="72" spans="1:23">
      <c r="A72" s="615" t="s">
        <v>853</v>
      </c>
      <c r="B72" s="474"/>
      <c r="C72" s="474" t="s">
        <v>402</v>
      </c>
      <c r="D72" s="470"/>
      <c r="E72" s="472" t="s">
        <v>18</v>
      </c>
      <c r="F72" s="472" t="s">
        <v>15</v>
      </c>
      <c r="G72" s="460" t="s">
        <v>19</v>
      </c>
      <c r="H72" s="460" t="s">
        <v>28</v>
      </c>
      <c r="I72" s="460" t="s">
        <v>24</v>
      </c>
      <c r="J72" s="472">
        <v>3</v>
      </c>
      <c r="K72" s="472"/>
      <c r="L72" s="472"/>
      <c r="M72" s="472"/>
      <c r="N72" s="472"/>
      <c r="O72" s="472"/>
      <c r="P72" s="472" t="s">
        <v>291</v>
      </c>
      <c r="Q72" s="472" t="s">
        <v>288</v>
      </c>
      <c r="R72" s="473"/>
      <c r="S72" s="472"/>
      <c r="T72" s="471"/>
      <c r="U72" s="471"/>
      <c r="V72" s="470"/>
      <c r="W72" s="469"/>
    </row>
    <row r="73" spans="1:23" s="548" customFormat="1">
      <c r="A73" s="615" t="s">
        <v>852</v>
      </c>
      <c r="B73" s="474"/>
      <c r="C73" s="474" t="s">
        <v>402</v>
      </c>
      <c r="D73" s="470"/>
      <c r="E73" s="472" t="s">
        <v>17</v>
      </c>
      <c r="F73" s="472" t="s">
        <v>14</v>
      </c>
      <c r="G73" s="460" t="s">
        <v>19</v>
      </c>
      <c r="H73" s="460" t="s">
        <v>28</v>
      </c>
      <c r="I73" s="460" t="s">
        <v>24</v>
      </c>
      <c r="J73" s="472">
        <v>4</v>
      </c>
      <c r="K73" s="472"/>
      <c r="L73" s="472"/>
      <c r="M73" s="472"/>
      <c r="N73" s="472"/>
      <c r="O73" s="472"/>
      <c r="P73" s="472" t="s">
        <v>291</v>
      </c>
      <c r="Q73" s="472" t="s">
        <v>288</v>
      </c>
      <c r="R73" s="473"/>
      <c r="S73" s="472"/>
      <c r="T73" s="471"/>
      <c r="U73" s="471"/>
      <c r="V73" s="470"/>
      <c r="W73" s="469"/>
    </row>
    <row r="74" spans="1:23">
      <c r="A74" s="615" t="s">
        <v>848</v>
      </c>
      <c r="B74" s="474"/>
      <c r="C74" s="474" t="s">
        <v>403</v>
      </c>
      <c r="D74" s="470"/>
      <c r="E74" s="472" t="s">
        <v>18</v>
      </c>
      <c r="F74" s="472" t="s">
        <v>14</v>
      </c>
      <c r="G74" s="460" t="s">
        <v>19</v>
      </c>
      <c r="H74" s="460" t="s">
        <v>28</v>
      </c>
      <c r="I74" s="460" t="s">
        <v>24</v>
      </c>
      <c r="J74" s="472">
        <v>2</v>
      </c>
      <c r="K74" s="472"/>
      <c r="L74" s="472"/>
      <c r="M74" s="472"/>
      <c r="N74" s="472" t="s">
        <v>39</v>
      </c>
      <c r="O74" s="472"/>
      <c r="P74" s="472" t="s">
        <v>291</v>
      </c>
      <c r="Q74" s="472" t="s">
        <v>288</v>
      </c>
      <c r="R74" s="473"/>
      <c r="S74" s="472"/>
      <c r="T74" s="471"/>
      <c r="U74" s="471"/>
      <c r="V74" s="470"/>
      <c r="W74" s="469"/>
    </row>
    <row r="75" spans="1:23">
      <c r="A75" s="615" t="s">
        <v>962</v>
      </c>
      <c r="B75" s="474"/>
      <c r="C75" s="474" t="s">
        <v>787</v>
      </c>
      <c r="D75" s="470"/>
      <c r="E75" s="472" t="s">
        <v>18</v>
      </c>
      <c r="F75" s="472" t="s">
        <v>14</v>
      </c>
      <c r="G75" s="460" t="s">
        <v>19</v>
      </c>
      <c r="H75" s="460" t="s">
        <v>28</v>
      </c>
      <c r="I75" s="460" t="s">
        <v>24</v>
      </c>
      <c r="J75" s="472"/>
      <c r="K75" s="472"/>
      <c r="L75" s="472"/>
      <c r="M75" s="472"/>
      <c r="N75" s="472"/>
      <c r="O75" s="472" t="s">
        <v>28</v>
      </c>
      <c r="P75" s="472" t="s">
        <v>286</v>
      </c>
      <c r="Q75" s="472" t="s">
        <v>290</v>
      </c>
      <c r="R75" s="473"/>
      <c r="S75" s="472"/>
      <c r="T75" s="471"/>
      <c r="U75" s="471"/>
      <c r="V75" s="470"/>
      <c r="W75" s="469"/>
    </row>
    <row r="76" spans="1:23">
      <c r="A76" s="615" t="s">
        <v>847</v>
      </c>
      <c r="B76" s="474"/>
      <c r="C76" s="474" t="s">
        <v>787</v>
      </c>
      <c r="D76" s="470"/>
      <c r="E76" s="472" t="s">
        <v>18</v>
      </c>
      <c r="F76" s="472" t="s">
        <v>15</v>
      </c>
      <c r="G76" s="460" t="s">
        <v>19</v>
      </c>
      <c r="H76" s="460" t="s">
        <v>28</v>
      </c>
      <c r="I76" s="460" t="s">
        <v>24</v>
      </c>
      <c r="J76" s="472"/>
      <c r="K76" s="472"/>
      <c r="L76" s="472"/>
      <c r="M76" s="472"/>
      <c r="N76" s="472"/>
      <c r="O76" s="472" t="s">
        <v>28</v>
      </c>
      <c r="P76" s="472" t="s">
        <v>286</v>
      </c>
      <c r="Q76" s="472" t="s">
        <v>290</v>
      </c>
      <c r="R76" s="473"/>
      <c r="S76" s="472"/>
      <c r="T76" s="471"/>
      <c r="U76" s="471"/>
      <c r="V76" s="470"/>
      <c r="W76" s="469"/>
    </row>
    <row r="77" spans="1:23">
      <c r="A77" s="615" t="s">
        <v>961</v>
      </c>
      <c r="B77" s="474"/>
      <c r="C77" s="474" t="s">
        <v>785</v>
      </c>
      <c r="D77" s="470"/>
      <c r="E77" s="472" t="s">
        <v>17</v>
      </c>
      <c r="F77" s="472" t="s">
        <v>14</v>
      </c>
      <c r="G77" s="460" t="s">
        <v>19</v>
      </c>
      <c r="H77" s="460" t="s">
        <v>28</v>
      </c>
      <c r="I77" s="460" t="s">
        <v>24</v>
      </c>
      <c r="J77" s="472">
        <v>4</v>
      </c>
      <c r="K77" s="472"/>
      <c r="L77" s="472"/>
      <c r="M77" s="472"/>
      <c r="N77" s="472"/>
      <c r="O77" s="472"/>
      <c r="P77" s="472" t="s">
        <v>286</v>
      </c>
      <c r="Q77" s="472" t="s">
        <v>290</v>
      </c>
      <c r="R77" s="473"/>
      <c r="S77" s="472"/>
      <c r="T77" s="471"/>
      <c r="U77" s="471"/>
      <c r="V77" s="470"/>
      <c r="W77" s="469"/>
    </row>
    <row r="78" spans="1:23">
      <c r="A78" s="615" t="s">
        <v>960</v>
      </c>
      <c r="B78" s="474"/>
      <c r="C78" s="474" t="s">
        <v>785</v>
      </c>
      <c r="D78" s="470"/>
      <c r="E78" s="472" t="s">
        <v>18</v>
      </c>
      <c r="F78" s="472" t="s">
        <v>15</v>
      </c>
      <c r="G78" s="460" t="s">
        <v>19</v>
      </c>
      <c r="H78" s="460" t="s">
        <v>28</v>
      </c>
      <c r="I78" s="460" t="s">
        <v>24</v>
      </c>
      <c r="J78" s="472">
        <v>4</v>
      </c>
      <c r="K78" s="472"/>
      <c r="L78" s="472"/>
      <c r="M78" s="472"/>
      <c r="N78" s="472"/>
      <c r="O78" s="472"/>
      <c r="P78" s="472" t="s">
        <v>286</v>
      </c>
      <c r="Q78" s="472" t="s">
        <v>290</v>
      </c>
      <c r="R78" s="473"/>
      <c r="S78" s="472"/>
      <c r="T78" s="471"/>
      <c r="U78" s="471"/>
      <c r="V78" s="470"/>
      <c r="W78" s="469"/>
    </row>
    <row r="79" spans="1:23">
      <c r="A79" s="615" t="s">
        <v>845</v>
      </c>
      <c r="B79" s="474"/>
      <c r="C79" s="474" t="s">
        <v>784</v>
      </c>
      <c r="D79" s="470"/>
      <c r="E79" s="472" t="s">
        <v>17</v>
      </c>
      <c r="F79" s="472" t="s">
        <v>15</v>
      </c>
      <c r="G79" s="460" t="s">
        <v>19</v>
      </c>
      <c r="H79" s="460" t="s">
        <v>28</v>
      </c>
      <c r="I79" s="460" t="s">
        <v>24</v>
      </c>
      <c r="J79" s="472">
        <v>4</v>
      </c>
      <c r="K79" s="472"/>
      <c r="L79" s="472"/>
      <c r="M79" s="472"/>
      <c r="N79" s="472"/>
      <c r="O79" s="472"/>
      <c r="P79" s="472" t="s">
        <v>286</v>
      </c>
      <c r="Q79" s="472" t="s">
        <v>290</v>
      </c>
      <c r="R79" s="473"/>
      <c r="S79" s="472"/>
      <c r="T79" s="471"/>
      <c r="U79" s="471"/>
      <c r="V79" s="470"/>
      <c r="W79" s="469"/>
    </row>
    <row r="80" spans="1:23">
      <c r="A80" s="615" t="s">
        <v>844</v>
      </c>
      <c r="B80" s="474"/>
      <c r="C80" s="474" t="s">
        <v>783</v>
      </c>
      <c r="D80" s="470"/>
      <c r="E80" s="472" t="s">
        <v>18</v>
      </c>
      <c r="F80" s="472" t="s">
        <v>14</v>
      </c>
      <c r="G80" s="460" t="s">
        <v>19</v>
      </c>
      <c r="H80" s="460" t="s">
        <v>28</v>
      </c>
      <c r="I80" s="460" t="s">
        <v>25</v>
      </c>
      <c r="J80" s="472"/>
      <c r="K80" s="472"/>
      <c r="L80" s="472"/>
      <c r="M80" s="472"/>
      <c r="N80" s="472"/>
      <c r="O80" s="472" t="s">
        <v>28</v>
      </c>
      <c r="P80" s="472" t="s">
        <v>286</v>
      </c>
      <c r="Q80" s="472" t="s">
        <v>290</v>
      </c>
      <c r="R80" s="473"/>
      <c r="S80" s="472"/>
      <c r="T80" s="471"/>
      <c r="U80" s="471"/>
      <c r="V80" s="470"/>
      <c r="W80" s="469"/>
    </row>
    <row r="81" spans="1:23">
      <c r="A81" s="615" t="s">
        <v>843</v>
      </c>
      <c r="B81" s="474"/>
      <c r="C81" s="474" t="s">
        <v>777</v>
      </c>
      <c r="D81" s="470"/>
      <c r="E81" s="472" t="s">
        <v>17</v>
      </c>
      <c r="F81" s="472" t="s">
        <v>14</v>
      </c>
      <c r="G81" s="460" t="s">
        <v>19</v>
      </c>
      <c r="H81" s="460" t="s">
        <v>28</v>
      </c>
      <c r="I81" s="460" t="s">
        <v>24</v>
      </c>
      <c r="J81" s="472">
        <v>4</v>
      </c>
      <c r="K81" s="472"/>
      <c r="L81" s="472"/>
      <c r="M81" s="472"/>
      <c r="N81" s="472"/>
      <c r="O81" s="472"/>
      <c r="P81" s="472" t="s">
        <v>286</v>
      </c>
      <c r="Q81" s="472" t="s">
        <v>290</v>
      </c>
      <c r="R81" s="473"/>
      <c r="S81" s="472"/>
      <c r="T81" s="471"/>
      <c r="U81" s="471"/>
      <c r="V81" s="470"/>
      <c r="W81" s="469"/>
    </row>
    <row r="82" spans="1:23">
      <c r="A82" s="615" t="s">
        <v>842</v>
      </c>
      <c r="B82" s="474"/>
      <c r="C82" s="474" t="s">
        <v>777</v>
      </c>
      <c r="D82" s="470"/>
      <c r="E82" s="472" t="s">
        <v>17</v>
      </c>
      <c r="F82" s="472" t="s">
        <v>15</v>
      </c>
      <c r="G82" s="460" t="s">
        <v>19</v>
      </c>
      <c r="H82" s="460" t="s">
        <v>28</v>
      </c>
      <c r="I82" s="460" t="s">
        <v>25</v>
      </c>
      <c r="J82" s="472">
        <v>4</v>
      </c>
      <c r="K82" s="472"/>
      <c r="L82" s="472"/>
      <c r="M82" s="472"/>
      <c r="N82" s="472"/>
      <c r="O82" s="472"/>
      <c r="P82" s="472" t="s">
        <v>286</v>
      </c>
      <c r="Q82" s="472" t="s">
        <v>290</v>
      </c>
      <c r="R82" s="473"/>
      <c r="S82" s="472"/>
      <c r="T82" s="471"/>
      <c r="U82" s="471"/>
      <c r="V82" s="470"/>
      <c r="W82" s="469"/>
    </row>
    <row r="83" spans="1:23">
      <c r="A83" s="615" t="s">
        <v>840</v>
      </c>
      <c r="B83" s="474"/>
      <c r="C83" s="474" t="s">
        <v>775</v>
      </c>
      <c r="D83" s="470"/>
      <c r="E83" s="472" t="s">
        <v>18</v>
      </c>
      <c r="F83" s="472" t="s">
        <v>15</v>
      </c>
      <c r="G83" s="460" t="s">
        <v>19</v>
      </c>
      <c r="H83" s="460" t="s">
        <v>28</v>
      </c>
      <c r="I83" s="460" t="s">
        <v>24</v>
      </c>
      <c r="J83" s="472">
        <v>4</v>
      </c>
      <c r="K83" s="472"/>
      <c r="L83" s="472"/>
      <c r="M83" s="472"/>
      <c r="N83" s="472"/>
      <c r="O83" s="472"/>
      <c r="P83" s="472" t="s">
        <v>286</v>
      </c>
      <c r="Q83" s="472" t="s">
        <v>290</v>
      </c>
      <c r="R83" s="473"/>
      <c r="S83" s="472"/>
      <c r="T83" s="471"/>
      <c r="U83" s="471"/>
      <c r="V83" s="470"/>
      <c r="W83" s="469"/>
    </row>
    <row r="84" spans="1:23">
      <c r="A84" s="615" t="s">
        <v>838</v>
      </c>
      <c r="B84" s="474"/>
      <c r="C84" s="474" t="s">
        <v>774</v>
      </c>
      <c r="D84" s="470"/>
      <c r="E84" s="472" t="s">
        <v>17</v>
      </c>
      <c r="F84" s="472" t="s">
        <v>14</v>
      </c>
      <c r="G84" s="460" t="s">
        <v>19</v>
      </c>
      <c r="H84" s="460" t="s">
        <v>28</v>
      </c>
      <c r="I84" s="460" t="s">
        <v>24</v>
      </c>
      <c r="J84" s="472">
        <v>4</v>
      </c>
      <c r="K84" s="472"/>
      <c r="L84" s="472"/>
      <c r="M84" s="472"/>
      <c r="N84" s="472"/>
      <c r="O84" s="472"/>
      <c r="P84" s="472" t="s">
        <v>286</v>
      </c>
      <c r="Q84" s="472" t="s">
        <v>290</v>
      </c>
      <c r="R84" s="473"/>
      <c r="S84" s="472"/>
      <c r="T84" s="471"/>
      <c r="U84" s="471"/>
      <c r="V84" s="470"/>
      <c r="W84" s="469"/>
    </row>
    <row r="85" spans="1:23">
      <c r="A85" s="615" t="s">
        <v>837</v>
      </c>
      <c r="B85" s="474"/>
      <c r="C85" s="474" t="s">
        <v>773</v>
      </c>
      <c r="D85" s="470"/>
      <c r="E85" s="472" t="s">
        <v>18</v>
      </c>
      <c r="F85" s="472" t="s">
        <v>14</v>
      </c>
      <c r="G85" s="460" t="s">
        <v>19</v>
      </c>
      <c r="H85" s="460" t="s">
        <v>28</v>
      </c>
      <c r="I85" s="460" t="s">
        <v>24</v>
      </c>
      <c r="J85" s="472"/>
      <c r="K85" s="472"/>
      <c r="L85" s="472"/>
      <c r="M85" s="472"/>
      <c r="N85" s="472"/>
      <c r="O85" s="472" t="s">
        <v>28</v>
      </c>
      <c r="P85" s="472" t="s">
        <v>286</v>
      </c>
      <c r="Q85" s="472" t="s">
        <v>290</v>
      </c>
      <c r="R85" s="473"/>
      <c r="S85" s="472"/>
      <c r="T85" s="471"/>
      <c r="U85" s="471"/>
      <c r="V85" s="470"/>
      <c r="W85" s="469"/>
    </row>
    <row r="86" spans="1:23">
      <c r="A86" s="615" t="s">
        <v>836</v>
      </c>
      <c r="B86" s="474"/>
      <c r="C86" s="474" t="s">
        <v>773</v>
      </c>
      <c r="D86" s="470"/>
      <c r="E86" s="472" t="s">
        <v>18</v>
      </c>
      <c r="F86" s="472" t="s">
        <v>15</v>
      </c>
      <c r="G86" s="460" t="s">
        <v>19</v>
      </c>
      <c r="H86" s="460" t="s">
        <v>28</v>
      </c>
      <c r="I86" s="460" t="s">
        <v>24</v>
      </c>
      <c r="J86" s="472"/>
      <c r="K86" s="472"/>
      <c r="L86" s="472"/>
      <c r="M86" s="472"/>
      <c r="N86" s="472"/>
      <c r="O86" s="472" t="s">
        <v>28</v>
      </c>
      <c r="P86" s="472" t="s">
        <v>286</v>
      </c>
      <c r="Q86" s="472" t="s">
        <v>290</v>
      </c>
      <c r="R86" s="473"/>
      <c r="S86" s="472"/>
      <c r="T86" s="471"/>
      <c r="U86" s="471"/>
      <c r="V86" s="470"/>
      <c r="W86" s="469"/>
    </row>
    <row r="87" spans="1:23">
      <c r="A87" s="615" t="s">
        <v>834</v>
      </c>
      <c r="B87" s="474"/>
      <c r="C87" s="474" t="s">
        <v>772</v>
      </c>
      <c r="D87" s="470"/>
      <c r="E87" s="472" t="s">
        <v>18</v>
      </c>
      <c r="F87" s="472" t="s">
        <v>14</v>
      </c>
      <c r="G87" s="460" t="s">
        <v>19</v>
      </c>
      <c r="H87" s="460" t="s">
        <v>28</v>
      </c>
      <c r="I87" s="460" t="s">
        <v>26</v>
      </c>
      <c r="J87" s="472"/>
      <c r="K87" s="472"/>
      <c r="L87" s="472"/>
      <c r="M87" s="472"/>
      <c r="N87" s="472"/>
      <c r="O87" s="472" t="s">
        <v>28</v>
      </c>
      <c r="P87" s="472" t="s">
        <v>286</v>
      </c>
      <c r="Q87" s="472" t="s">
        <v>290</v>
      </c>
      <c r="R87" s="473"/>
      <c r="S87" s="472"/>
      <c r="T87" s="471"/>
      <c r="U87" s="471"/>
      <c r="V87" s="470"/>
      <c r="W87" s="469"/>
    </row>
    <row r="88" spans="1:23">
      <c r="A88" s="615" t="s">
        <v>832</v>
      </c>
      <c r="B88" s="474"/>
      <c r="C88" s="474" t="s">
        <v>772</v>
      </c>
      <c r="D88" s="470"/>
      <c r="E88" s="472" t="s">
        <v>18</v>
      </c>
      <c r="F88" s="472" t="s">
        <v>15</v>
      </c>
      <c r="G88" s="460" t="s">
        <v>19</v>
      </c>
      <c r="H88" s="460" t="s">
        <v>28</v>
      </c>
      <c r="I88" s="460" t="s">
        <v>24</v>
      </c>
      <c r="J88" s="472">
        <v>4</v>
      </c>
      <c r="K88" s="472"/>
      <c r="L88" s="472"/>
      <c r="M88" s="472"/>
      <c r="N88" s="472"/>
      <c r="O88" s="472"/>
      <c r="P88" s="472" t="s">
        <v>286</v>
      </c>
      <c r="Q88" s="472" t="s">
        <v>290</v>
      </c>
      <c r="R88" s="473"/>
      <c r="S88" s="472"/>
      <c r="T88" s="471"/>
      <c r="U88" s="471"/>
      <c r="V88" s="470"/>
      <c r="W88" s="469"/>
    </row>
    <row r="89" spans="1:23">
      <c r="A89" s="615" t="s">
        <v>830</v>
      </c>
      <c r="B89" s="474"/>
      <c r="C89" s="474" t="s">
        <v>771</v>
      </c>
      <c r="D89" s="470"/>
      <c r="E89" s="472" t="s">
        <v>18</v>
      </c>
      <c r="F89" s="472" t="s">
        <v>14</v>
      </c>
      <c r="G89" s="460" t="s">
        <v>19</v>
      </c>
      <c r="H89" s="460" t="s">
        <v>28</v>
      </c>
      <c r="I89" s="460" t="s">
        <v>26</v>
      </c>
      <c r="J89" s="472">
        <v>4</v>
      </c>
      <c r="K89" s="472"/>
      <c r="L89" s="472"/>
      <c r="M89" s="472"/>
      <c r="N89" s="472"/>
      <c r="O89" s="472"/>
      <c r="P89" s="472" t="s">
        <v>286</v>
      </c>
      <c r="Q89" s="472" t="s">
        <v>290</v>
      </c>
      <c r="R89" s="473"/>
      <c r="S89" s="472"/>
      <c r="T89" s="471"/>
      <c r="U89" s="471"/>
      <c r="V89" s="470"/>
      <c r="W89" s="469"/>
    </row>
    <row r="90" spans="1:23">
      <c r="A90" s="615" t="s">
        <v>829</v>
      </c>
      <c r="B90" s="474"/>
      <c r="C90" s="474" t="s">
        <v>771</v>
      </c>
      <c r="D90" s="470"/>
      <c r="E90" s="472" t="s">
        <v>18</v>
      </c>
      <c r="F90" s="472" t="s">
        <v>15</v>
      </c>
      <c r="G90" s="460" t="s">
        <v>19</v>
      </c>
      <c r="H90" s="460" t="s">
        <v>28</v>
      </c>
      <c r="I90" s="460" t="s">
        <v>25</v>
      </c>
      <c r="J90" s="472">
        <v>4</v>
      </c>
      <c r="K90" s="472"/>
      <c r="L90" s="472"/>
      <c r="M90" s="472"/>
      <c r="N90" s="472"/>
      <c r="O90" s="472"/>
      <c r="P90" s="472" t="s">
        <v>286</v>
      </c>
      <c r="Q90" s="472" t="s">
        <v>290</v>
      </c>
      <c r="R90" s="473"/>
      <c r="S90" s="472"/>
      <c r="T90" s="471"/>
      <c r="U90" s="471"/>
      <c r="V90" s="470"/>
      <c r="W90" s="469"/>
    </row>
    <row r="91" spans="1:23">
      <c r="A91" s="615" t="s">
        <v>824</v>
      </c>
      <c r="B91" s="474"/>
      <c r="C91" s="474" t="s">
        <v>771</v>
      </c>
      <c r="D91" s="470"/>
      <c r="E91" s="472" t="s">
        <v>17</v>
      </c>
      <c r="F91" s="472" t="s">
        <v>14</v>
      </c>
      <c r="G91" s="460" t="s">
        <v>19</v>
      </c>
      <c r="H91" s="460" t="s">
        <v>28</v>
      </c>
      <c r="I91" s="460" t="s">
        <v>24</v>
      </c>
      <c r="J91" s="472">
        <v>4</v>
      </c>
      <c r="K91" s="472"/>
      <c r="L91" s="472"/>
      <c r="M91" s="472"/>
      <c r="N91" s="472"/>
      <c r="O91" s="472"/>
      <c r="P91" s="472" t="s">
        <v>286</v>
      </c>
      <c r="Q91" s="472" t="s">
        <v>290</v>
      </c>
      <c r="R91" s="473"/>
      <c r="S91" s="472"/>
      <c r="T91" s="471"/>
      <c r="U91" s="471"/>
      <c r="V91" s="470"/>
      <c r="W91" s="469"/>
    </row>
    <row r="92" spans="1:23">
      <c r="A92" s="615" t="s">
        <v>823</v>
      </c>
      <c r="B92" s="474"/>
      <c r="C92" s="474" t="s">
        <v>861</v>
      </c>
      <c r="D92" s="470"/>
      <c r="E92" s="472" t="s">
        <v>17</v>
      </c>
      <c r="F92" s="472" t="s">
        <v>14</v>
      </c>
      <c r="G92" s="460" t="s">
        <v>19</v>
      </c>
      <c r="H92" s="460" t="s">
        <v>28</v>
      </c>
      <c r="I92" s="460" t="s">
        <v>24</v>
      </c>
      <c r="J92" s="472">
        <v>4</v>
      </c>
      <c r="K92" s="472"/>
      <c r="L92" s="472"/>
      <c r="M92" s="472"/>
      <c r="N92" s="472"/>
      <c r="O92" s="472"/>
      <c r="P92" s="472" t="s">
        <v>286</v>
      </c>
      <c r="Q92" s="472" t="s">
        <v>290</v>
      </c>
      <c r="R92" s="473"/>
      <c r="S92" s="472"/>
      <c r="T92" s="471"/>
      <c r="U92" s="471"/>
      <c r="V92" s="470"/>
      <c r="W92" s="469"/>
    </row>
    <row r="93" spans="1:23">
      <c r="A93" s="615" t="s">
        <v>822</v>
      </c>
      <c r="B93" s="474"/>
      <c r="C93" s="474" t="s">
        <v>861</v>
      </c>
      <c r="D93" s="470"/>
      <c r="E93" s="472" t="s">
        <v>17</v>
      </c>
      <c r="F93" s="472" t="s">
        <v>15</v>
      </c>
      <c r="G93" s="460" t="s">
        <v>19</v>
      </c>
      <c r="H93" s="460" t="s">
        <v>28</v>
      </c>
      <c r="I93" s="460" t="s">
        <v>24</v>
      </c>
      <c r="J93" s="472">
        <v>4</v>
      </c>
      <c r="K93" s="472"/>
      <c r="L93" s="472"/>
      <c r="M93" s="472"/>
      <c r="N93" s="472"/>
      <c r="O93" s="472"/>
      <c r="P93" s="472" t="s">
        <v>286</v>
      </c>
      <c r="Q93" s="472" t="s">
        <v>290</v>
      </c>
      <c r="R93" s="473"/>
      <c r="S93" s="472"/>
      <c r="T93" s="471"/>
      <c r="U93" s="471"/>
      <c r="V93" s="470"/>
      <c r="W93" s="469"/>
    </row>
    <row r="94" spans="1:23">
      <c r="A94" s="615" t="s">
        <v>821</v>
      </c>
      <c r="B94" s="474"/>
      <c r="C94" s="474" t="s">
        <v>770</v>
      </c>
      <c r="D94" s="470"/>
      <c r="E94" s="472" t="s">
        <v>17</v>
      </c>
      <c r="F94" s="472" t="s">
        <v>14</v>
      </c>
      <c r="G94" s="460" t="s">
        <v>19</v>
      </c>
      <c r="H94" s="460" t="s">
        <v>28</v>
      </c>
      <c r="I94" s="460" t="s">
        <v>25</v>
      </c>
      <c r="J94" s="472">
        <v>4</v>
      </c>
      <c r="K94" s="472"/>
      <c r="L94" s="472"/>
      <c r="M94" s="472"/>
      <c r="N94" s="472"/>
      <c r="O94" s="472"/>
      <c r="P94" s="472" t="s">
        <v>286</v>
      </c>
      <c r="Q94" s="472" t="s">
        <v>290</v>
      </c>
      <c r="R94" s="473"/>
      <c r="S94" s="472"/>
      <c r="T94" s="471"/>
      <c r="U94" s="471"/>
      <c r="V94" s="470"/>
      <c r="W94" s="469"/>
    </row>
    <row r="95" spans="1:23">
      <c r="A95" s="615" t="s">
        <v>820</v>
      </c>
      <c r="B95" s="474"/>
      <c r="C95" s="474" t="s">
        <v>770</v>
      </c>
      <c r="D95" s="470"/>
      <c r="E95" s="472" t="s">
        <v>18</v>
      </c>
      <c r="F95" s="472" t="s">
        <v>15</v>
      </c>
      <c r="G95" s="460" t="s">
        <v>19</v>
      </c>
      <c r="H95" s="460" t="s">
        <v>28</v>
      </c>
      <c r="I95" s="460" t="s">
        <v>24</v>
      </c>
      <c r="J95" s="472">
        <v>4</v>
      </c>
      <c r="K95" s="472"/>
      <c r="L95" s="472"/>
      <c r="M95" s="472"/>
      <c r="N95" s="472"/>
      <c r="O95" s="472"/>
      <c r="P95" s="472" t="s">
        <v>286</v>
      </c>
      <c r="Q95" s="472" t="s">
        <v>290</v>
      </c>
      <c r="R95" s="473"/>
      <c r="S95" s="472"/>
      <c r="T95" s="471"/>
      <c r="U95" s="471"/>
      <c r="V95" s="470"/>
      <c r="W95" s="469"/>
    </row>
    <row r="96" spans="1:23">
      <c r="A96" s="615" t="s">
        <v>819</v>
      </c>
      <c r="B96" s="474"/>
      <c r="C96" s="474" t="s">
        <v>770</v>
      </c>
      <c r="D96" s="470"/>
      <c r="E96" s="472" t="s">
        <v>18</v>
      </c>
      <c r="F96" s="472" t="s">
        <v>15</v>
      </c>
      <c r="G96" s="460" t="s">
        <v>19</v>
      </c>
      <c r="H96" s="460" t="s">
        <v>28</v>
      </c>
      <c r="I96" s="460" t="s">
        <v>26</v>
      </c>
      <c r="J96" s="472">
        <v>4</v>
      </c>
      <c r="K96" s="472"/>
      <c r="L96" s="472"/>
      <c r="M96" s="472"/>
      <c r="N96" s="472"/>
      <c r="O96" s="472"/>
      <c r="P96" s="472" t="s">
        <v>286</v>
      </c>
      <c r="Q96" s="472" t="s">
        <v>290</v>
      </c>
      <c r="R96" s="473"/>
      <c r="S96" s="472"/>
      <c r="T96" s="471"/>
      <c r="U96" s="471"/>
      <c r="V96" s="470"/>
      <c r="W96" s="469"/>
    </row>
    <row r="97" spans="1:23">
      <c r="A97" s="615" t="s">
        <v>818</v>
      </c>
      <c r="B97" s="474"/>
      <c r="C97" s="474" t="s">
        <v>770</v>
      </c>
      <c r="D97" s="470"/>
      <c r="E97" s="472" t="s">
        <v>17</v>
      </c>
      <c r="F97" s="472" t="s">
        <v>14</v>
      </c>
      <c r="G97" s="460" t="s">
        <v>19</v>
      </c>
      <c r="H97" s="460" t="s">
        <v>28</v>
      </c>
      <c r="I97" s="460" t="s">
        <v>24</v>
      </c>
      <c r="J97" s="472">
        <v>4</v>
      </c>
      <c r="K97" s="472"/>
      <c r="L97" s="472"/>
      <c r="M97" s="472"/>
      <c r="N97" s="472"/>
      <c r="O97" s="472"/>
      <c r="P97" s="472" t="s">
        <v>286</v>
      </c>
      <c r="Q97" s="472" t="s">
        <v>290</v>
      </c>
      <c r="R97" s="473"/>
      <c r="S97" s="472"/>
      <c r="T97" s="471"/>
      <c r="U97" s="471"/>
      <c r="V97" s="470"/>
      <c r="W97" s="469"/>
    </row>
    <row r="98" spans="1:23">
      <c r="A98" s="615" t="s">
        <v>955</v>
      </c>
      <c r="B98" s="474"/>
      <c r="C98" s="474" t="s">
        <v>769</v>
      </c>
      <c r="D98" s="470"/>
      <c r="E98" s="472" t="s">
        <v>18</v>
      </c>
      <c r="F98" s="472" t="s">
        <v>15</v>
      </c>
      <c r="G98" s="460" t="s">
        <v>19</v>
      </c>
      <c r="H98" s="460" t="s">
        <v>28</v>
      </c>
      <c r="I98" s="460" t="s">
        <v>24</v>
      </c>
      <c r="J98" s="472">
        <v>4</v>
      </c>
      <c r="K98" s="472"/>
      <c r="L98" s="472"/>
      <c r="M98" s="472"/>
      <c r="N98" s="472"/>
      <c r="O98" s="472"/>
      <c r="P98" s="472" t="s">
        <v>286</v>
      </c>
      <c r="Q98" s="472" t="s">
        <v>290</v>
      </c>
      <c r="R98" s="473"/>
      <c r="S98" s="472"/>
      <c r="T98" s="471"/>
      <c r="U98" s="471"/>
      <c r="V98" s="470"/>
      <c r="W98" s="469"/>
    </row>
    <row r="99" spans="1:23">
      <c r="A99" s="615" t="s">
        <v>954</v>
      </c>
      <c r="B99" s="474"/>
      <c r="C99" s="474" t="s">
        <v>769</v>
      </c>
      <c r="D99" s="470"/>
      <c r="E99" s="472" t="s">
        <v>17</v>
      </c>
      <c r="F99" s="472" t="s">
        <v>14</v>
      </c>
      <c r="G99" s="460" t="s">
        <v>19</v>
      </c>
      <c r="H99" s="460" t="s">
        <v>28</v>
      </c>
      <c r="I99" s="460" t="s">
        <v>24</v>
      </c>
      <c r="J99" s="472">
        <v>4</v>
      </c>
      <c r="K99" s="472"/>
      <c r="L99" s="472"/>
      <c r="M99" s="472"/>
      <c r="N99" s="472"/>
      <c r="O99" s="472"/>
      <c r="P99" s="472" t="s">
        <v>286</v>
      </c>
      <c r="Q99" s="472" t="s">
        <v>290</v>
      </c>
      <c r="R99" s="473"/>
      <c r="S99" s="472"/>
      <c r="T99" s="471"/>
      <c r="U99" s="471"/>
      <c r="V99" s="470"/>
      <c r="W99" s="469"/>
    </row>
    <row r="100" spans="1:23">
      <c r="A100" s="615" t="s">
        <v>953</v>
      </c>
      <c r="B100" s="474"/>
      <c r="C100" s="474" t="s">
        <v>768</v>
      </c>
      <c r="D100" s="470"/>
      <c r="E100" s="472" t="s">
        <v>18</v>
      </c>
      <c r="F100" s="472" t="s">
        <v>15</v>
      </c>
      <c r="G100" s="460" t="s">
        <v>22</v>
      </c>
      <c r="H100" s="460" t="s">
        <v>28</v>
      </c>
      <c r="I100" s="460" t="s">
        <v>24</v>
      </c>
      <c r="J100" s="472">
        <v>4</v>
      </c>
      <c r="K100" s="472"/>
      <c r="L100" s="472"/>
      <c r="M100" s="472"/>
      <c r="N100" s="472"/>
      <c r="O100" s="472"/>
      <c r="P100" s="472" t="s">
        <v>286</v>
      </c>
      <c r="Q100" s="472" t="s">
        <v>290</v>
      </c>
      <c r="R100" s="473"/>
      <c r="S100" s="472"/>
      <c r="T100" s="471"/>
      <c r="U100" s="471"/>
      <c r="V100" s="470"/>
      <c r="W100" s="469"/>
    </row>
    <row r="101" spans="1:23">
      <c r="A101" s="615" t="s">
        <v>952</v>
      </c>
      <c r="B101" s="474"/>
      <c r="C101" s="474" t="s">
        <v>768</v>
      </c>
      <c r="D101" s="470"/>
      <c r="E101" s="472" t="s">
        <v>18</v>
      </c>
      <c r="F101" s="472" t="s">
        <v>14</v>
      </c>
      <c r="G101" s="460" t="s">
        <v>22</v>
      </c>
      <c r="H101" s="460" t="s">
        <v>28</v>
      </c>
      <c r="I101" s="460" t="s">
        <v>26</v>
      </c>
      <c r="J101" s="472">
        <v>4</v>
      </c>
      <c r="K101" s="472"/>
      <c r="L101" s="472"/>
      <c r="M101" s="472"/>
      <c r="N101" s="472"/>
      <c r="O101" s="472"/>
      <c r="P101" s="472" t="s">
        <v>286</v>
      </c>
      <c r="Q101" s="472" t="s">
        <v>290</v>
      </c>
      <c r="R101" s="473"/>
      <c r="S101" s="472"/>
      <c r="T101" s="471"/>
      <c r="U101" s="471"/>
      <c r="V101" s="470"/>
      <c r="W101" s="469"/>
    </row>
    <row r="102" spans="1:23">
      <c r="A102" s="615" t="s">
        <v>996</v>
      </c>
      <c r="B102" s="474"/>
      <c r="C102" s="474" t="s">
        <v>768</v>
      </c>
      <c r="D102" s="470"/>
      <c r="E102" s="472" t="s">
        <v>18</v>
      </c>
      <c r="F102" s="472" t="s">
        <v>15</v>
      </c>
      <c r="G102" s="460" t="s">
        <v>19</v>
      </c>
      <c r="H102" s="460" t="s">
        <v>28</v>
      </c>
      <c r="I102" s="460" t="s">
        <v>26</v>
      </c>
      <c r="J102" s="472">
        <v>4</v>
      </c>
      <c r="K102" s="472"/>
      <c r="L102" s="472"/>
      <c r="M102" s="472"/>
      <c r="N102" s="472"/>
      <c r="O102" s="472"/>
      <c r="P102" s="472" t="s">
        <v>286</v>
      </c>
      <c r="Q102" s="472" t="s">
        <v>290</v>
      </c>
      <c r="R102" s="473"/>
      <c r="S102" s="472"/>
      <c r="T102" s="471"/>
      <c r="U102" s="471"/>
      <c r="V102" s="470"/>
      <c r="W102" s="469"/>
    </row>
    <row r="103" spans="1:23">
      <c r="A103" s="615" t="s">
        <v>951</v>
      </c>
      <c r="B103" s="474"/>
      <c r="C103" s="474" t="s">
        <v>767</v>
      </c>
      <c r="D103" s="470"/>
      <c r="E103" s="472" t="s">
        <v>18</v>
      </c>
      <c r="F103" s="472" t="s">
        <v>15</v>
      </c>
      <c r="G103" s="460" t="s">
        <v>19</v>
      </c>
      <c r="H103" s="460" t="s">
        <v>28</v>
      </c>
      <c r="I103" s="460" t="s">
        <v>25</v>
      </c>
      <c r="J103" s="472">
        <v>4</v>
      </c>
      <c r="K103" s="472"/>
      <c r="L103" s="472"/>
      <c r="M103" s="472"/>
      <c r="N103" s="472"/>
      <c r="O103" s="472"/>
      <c r="P103" s="472" t="s">
        <v>286</v>
      </c>
      <c r="Q103" s="472" t="s">
        <v>290</v>
      </c>
      <c r="R103" s="473"/>
      <c r="S103" s="472"/>
      <c r="T103" s="471"/>
      <c r="U103" s="471"/>
      <c r="V103" s="470"/>
      <c r="W103" s="469"/>
    </row>
    <row r="104" spans="1:23">
      <c r="A104" s="615" t="s">
        <v>950</v>
      </c>
      <c r="B104" s="474"/>
      <c r="C104" s="474" t="s">
        <v>767</v>
      </c>
      <c r="D104" s="470"/>
      <c r="E104" s="472" t="s">
        <v>17</v>
      </c>
      <c r="F104" s="472" t="s">
        <v>14</v>
      </c>
      <c r="G104" s="460" t="s">
        <v>19</v>
      </c>
      <c r="H104" s="460" t="s">
        <v>28</v>
      </c>
      <c r="I104" s="460" t="s">
        <v>24</v>
      </c>
      <c r="J104" s="472">
        <v>4</v>
      </c>
      <c r="K104" s="472"/>
      <c r="L104" s="472"/>
      <c r="M104" s="472"/>
      <c r="N104" s="472"/>
      <c r="O104" s="472"/>
      <c r="P104" s="472" t="s">
        <v>286</v>
      </c>
      <c r="Q104" s="472" t="s">
        <v>290</v>
      </c>
      <c r="R104" s="473"/>
      <c r="S104" s="472"/>
      <c r="T104" s="471"/>
      <c r="U104" s="471"/>
      <c r="V104" s="470"/>
      <c r="W104" s="469"/>
    </row>
    <row r="105" spans="1:23">
      <c r="A105" s="615" t="s">
        <v>949</v>
      </c>
      <c r="B105" s="474"/>
      <c r="C105" s="474" t="s">
        <v>766</v>
      </c>
      <c r="D105" s="470"/>
      <c r="E105" s="472" t="s">
        <v>17</v>
      </c>
      <c r="F105" s="472" t="s">
        <v>14</v>
      </c>
      <c r="G105" s="460" t="s">
        <v>19</v>
      </c>
      <c r="H105" s="460" t="s">
        <v>28</v>
      </c>
      <c r="I105" s="460" t="s">
        <v>24</v>
      </c>
      <c r="J105" s="472">
        <v>4</v>
      </c>
      <c r="K105" s="472"/>
      <c r="L105" s="472"/>
      <c r="M105" s="472"/>
      <c r="N105" s="472"/>
      <c r="O105" s="472"/>
      <c r="P105" s="472" t="s">
        <v>286</v>
      </c>
      <c r="Q105" s="472" t="s">
        <v>290</v>
      </c>
      <c r="R105" s="473"/>
      <c r="S105" s="472"/>
      <c r="T105" s="471"/>
      <c r="U105" s="471"/>
      <c r="V105" s="470"/>
      <c r="W105" s="469"/>
    </row>
    <row r="106" spans="1:23">
      <c r="A106" s="615" t="s">
        <v>948</v>
      </c>
      <c r="B106" s="474"/>
      <c r="C106" s="474" t="s">
        <v>766</v>
      </c>
      <c r="D106" s="470"/>
      <c r="E106" s="472" t="s">
        <v>17</v>
      </c>
      <c r="F106" s="472" t="s">
        <v>15</v>
      </c>
      <c r="G106" s="460" t="s">
        <v>19</v>
      </c>
      <c r="H106" s="460" t="s">
        <v>28</v>
      </c>
      <c r="I106" s="460" t="s">
        <v>24</v>
      </c>
      <c r="J106" s="472"/>
      <c r="K106" s="472"/>
      <c r="L106" s="472"/>
      <c r="M106" s="472"/>
      <c r="N106" s="472"/>
      <c r="O106" s="472" t="s">
        <v>28</v>
      </c>
      <c r="P106" s="472" t="s">
        <v>286</v>
      </c>
      <c r="Q106" s="472" t="s">
        <v>290</v>
      </c>
      <c r="R106" s="473"/>
      <c r="S106" s="472"/>
      <c r="T106" s="471"/>
      <c r="U106" s="471"/>
      <c r="V106" s="470"/>
      <c r="W106" s="469"/>
    </row>
    <row r="107" spans="1:23" s="450" customFormat="1">
      <c r="A107" s="615" t="s">
        <v>946</v>
      </c>
      <c r="B107" s="527"/>
      <c r="C107" s="527" t="s">
        <v>765</v>
      </c>
      <c r="D107" s="524"/>
      <c r="E107" s="526" t="s">
        <v>17</v>
      </c>
      <c r="F107" s="526" t="s">
        <v>15</v>
      </c>
      <c r="G107" s="475" t="s">
        <v>19</v>
      </c>
      <c r="H107" s="475" t="s">
        <v>28</v>
      </c>
      <c r="I107" s="475" t="s">
        <v>24</v>
      </c>
      <c r="J107" s="526">
        <v>4</v>
      </c>
      <c r="K107" s="526"/>
      <c r="L107" s="526"/>
      <c r="M107" s="526"/>
      <c r="N107" s="526"/>
      <c r="O107" s="526"/>
      <c r="P107" s="526" t="s">
        <v>286</v>
      </c>
      <c r="Q107" s="526" t="s">
        <v>290</v>
      </c>
      <c r="R107" s="476"/>
      <c r="S107" s="526"/>
      <c r="T107" s="525"/>
      <c r="U107" s="525"/>
      <c r="V107" s="524"/>
      <c r="W107" s="523"/>
    </row>
    <row r="108" spans="1:23">
      <c r="A108" s="615" t="s">
        <v>945</v>
      </c>
      <c r="B108" s="474"/>
      <c r="C108" s="474" t="s">
        <v>764</v>
      </c>
      <c r="D108" s="470"/>
      <c r="E108" s="472" t="s">
        <v>17</v>
      </c>
      <c r="F108" s="472" t="s">
        <v>15</v>
      </c>
      <c r="G108" s="460" t="s">
        <v>19</v>
      </c>
      <c r="H108" s="460" t="s">
        <v>28</v>
      </c>
      <c r="I108" s="460" t="s">
        <v>24</v>
      </c>
      <c r="J108" s="472"/>
      <c r="K108" s="472"/>
      <c r="L108" s="472"/>
      <c r="M108" s="472"/>
      <c r="N108" s="472"/>
      <c r="O108" s="472" t="s">
        <v>28</v>
      </c>
      <c r="P108" s="472" t="s">
        <v>286</v>
      </c>
      <c r="Q108" s="472" t="s">
        <v>290</v>
      </c>
      <c r="R108" s="473"/>
      <c r="S108" s="472"/>
      <c r="T108" s="471"/>
      <c r="U108" s="471"/>
      <c r="V108" s="470"/>
      <c r="W108" s="469"/>
    </row>
    <row r="109" spans="1:23">
      <c r="A109" s="615" t="s">
        <v>944</v>
      </c>
      <c r="B109" s="474"/>
      <c r="C109" s="474" t="s">
        <v>764</v>
      </c>
      <c r="D109" s="470"/>
      <c r="E109" s="472" t="s">
        <v>17</v>
      </c>
      <c r="F109" s="472" t="s">
        <v>14</v>
      </c>
      <c r="G109" s="460" t="s">
        <v>19</v>
      </c>
      <c r="H109" s="460" t="s">
        <v>28</v>
      </c>
      <c r="I109" s="460" t="s">
        <v>24</v>
      </c>
      <c r="J109" s="472"/>
      <c r="K109" s="472"/>
      <c r="L109" s="472"/>
      <c r="M109" s="472"/>
      <c r="N109" s="472"/>
      <c r="O109" s="472" t="s">
        <v>28</v>
      </c>
      <c r="P109" s="472" t="s">
        <v>286</v>
      </c>
      <c r="Q109" s="472" t="s">
        <v>290</v>
      </c>
      <c r="R109" s="473"/>
      <c r="S109" s="472"/>
      <c r="T109" s="471"/>
      <c r="U109" s="471"/>
      <c r="V109" s="470"/>
      <c r="W109" s="469"/>
    </row>
    <row r="110" spans="1:23">
      <c r="A110" s="615" t="s">
        <v>943</v>
      </c>
      <c r="B110" s="474"/>
      <c r="C110" s="474" t="s">
        <v>860</v>
      </c>
      <c r="D110" s="470"/>
      <c r="E110" s="472" t="s">
        <v>17</v>
      </c>
      <c r="F110" s="472" t="s">
        <v>14</v>
      </c>
      <c r="G110" s="460" t="s">
        <v>19</v>
      </c>
      <c r="H110" s="460" t="s">
        <v>28</v>
      </c>
      <c r="I110" s="460" t="s">
        <v>24</v>
      </c>
      <c r="J110" s="472">
        <v>4</v>
      </c>
      <c r="K110" s="472"/>
      <c r="L110" s="472"/>
      <c r="M110" s="472"/>
      <c r="N110" s="472"/>
      <c r="O110" s="472"/>
      <c r="P110" s="472" t="s">
        <v>286</v>
      </c>
      <c r="Q110" s="472" t="s">
        <v>290</v>
      </c>
      <c r="R110" s="473"/>
      <c r="S110" s="472"/>
      <c r="T110" s="471"/>
      <c r="U110" s="471"/>
      <c r="V110" s="470"/>
      <c r="W110" s="469"/>
    </row>
    <row r="111" spans="1:23">
      <c r="A111" s="615" t="s">
        <v>942</v>
      </c>
      <c r="B111" s="474"/>
      <c r="C111" s="474" t="s">
        <v>860</v>
      </c>
      <c r="D111" s="470"/>
      <c r="E111" s="472" t="s">
        <v>17</v>
      </c>
      <c r="F111" s="472" t="s">
        <v>15</v>
      </c>
      <c r="G111" s="460" t="s">
        <v>19</v>
      </c>
      <c r="H111" s="460" t="s">
        <v>28</v>
      </c>
      <c r="I111" s="460" t="s">
        <v>24</v>
      </c>
      <c r="J111" s="472">
        <v>4</v>
      </c>
      <c r="K111" s="472"/>
      <c r="L111" s="472"/>
      <c r="M111" s="472"/>
      <c r="N111" s="472"/>
      <c r="O111" s="472"/>
      <c r="P111" s="472" t="s">
        <v>286</v>
      </c>
      <c r="Q111" s="472" t="s">
        <v>290</v>
      </c>
      <c r="R111" s="473"/>
      <c r="S111" s="472"/>
      <c r="T111" s="471"/>
      <c r="U111" s="471"/>
      <c r="V111" s="470"/>
      <c r="W111" s="469"/>
    </row>
    <row r="112" spans="1:23">
      <c r="A112" s="615" t="s">
        <v>941</v>
      </c>
      <c r="B112" s="474"/>
      <c r="C112" s="474" t="s">
        <v>859</v>
      </c>
      <c r="D112" s="470"/>
      <c r="E112" s="472" t="s">
        <v>18</v>
      </c>
      <c r="F112" s="472" t="s">
        <v>14</v>
      </c>
      <c r="G112" s="460" t="s">
        <v>19</v>
      </c>
      <c r="H112" s="460" t="s">
        <v>28</v>
      </c>
      <c r="I112" s="460" t="s">
        <v>24</v>
      </c>
      <c r="J112" s="472">
        <v>4</v>
      </c>
      <c r="K112" s="472"/>
      <c r="L112" s="472"/>
      <c r="M112" s="472"/>
      <c r="N112" s="472"/>
      <c r="O112" s="472"/>
      <c r="P112" s="472" t="s">
        <v>291</v>
      </c>
      <c r="Q112" s="472" t="s">
        <v>288</v>
      </c>
      <c r="R112" s="473"/>
      <c r="S112" s="472"/>
      <c r="T112" s="471"/>
      <c r="U112" s="471"/>
      <c r="V112" s="470"/>
      <c r="W112" s="469"/>
    </row>
    <row r="113" spans="1:23">
      <c r="A113" s="615" t="s">
        <v>940</v>
      </c>
      <c r="B113" s="474"/>
      <c r="C113" s="474" t="s">
        <v>859</v>
      </c>
      <c r="D113" s="470"/>
      <c r="E113" s="472" t="s">
        <v>18</v>
      </c>
      <c r="F113" s="472" t="s">
        <v>15</v>
      </c>
      <c r="G113" s="460" t="s">
        <v>19</v>
      </c>
      <c r="H113" s="460" t="s">
        <v>28</v>
      </c>
      <c r="I113" s="460" t="s">
        <v>24</v>
      </c>
      <c r="J113" s="472">
        <v>4</v>
      </c>
      <c r="K113" s="472"/>
      <c r="L113" s="472"/>
      <c r="M113" s="472"/>
      <c r="N113" s="472"/>
      <c r="O113" s="472"/>
      <c r="P113" s="472" t="s">
        <v>291</v>
      </c>
      <c r="Q113" s="472" t="s">
        <v>288</v>
      </c>
      <c r="R113" s="473"/>
      <c r="S113" s="472"/>
      <c r="T113" s="471"/>
      <c r="U113" s="471"/>
      <c r="V113" s="470"/>
      <c r="W113" s="469"/>
    </row>
    <row r="114" spans="1:23" s="450" customFormat="1">
      <c r="A114" s="615" t="s">
        <v>939</v>
      </c>
      <c r="B114" s="527"/>
      <c r="C114" s="527" t="s">
        <v>858</v>
      </c>
      <c r="D114" s="524"/>
      <c r="E114" s="526" t="s">
        <v>17</v>
      </c>
      <c r="F114" s="526" t="s">
        <v>14</v>
      </c>
      <c r="G114" s="475" t="s">
        <v>22</v>
      </c>
      <c r="H114" s="475" t="s">
        <v>28</v>
      </c>
      <c r="I114" s="475" t="s">
        <v>24</v>
      </c>
      <c r="J114" s="526"/>
      <c r="K114" s="526"/>
      <c r="L114" s="526"/>
      <c r="M114" s="526"/>
      <c r="N114" s="526"/>
      <c r="O114" s="526" t="s">
        <v>28</v>
      </c>
      <c r="P114" s="526" t="s">
        <v>291</v>
      </c>
      <c r="Q114" s="526" t="s">
        <v>288</v>
      </c>
      <c r="R114" s="476"/>
      <c r="S114" s="526"/>
      <c r="T114" s="525"/>
      <c r="U114" s="525"/>
      <c r="V114" s="524"/>
      <c r="W114" s="523"/>
    </row>
    <row r="115" spans="1:23" s="450" customFormat="1">
      <c r="A115" s="615" t="s">
        <v>937</v>
      </c>
      <c r="B115" s="527"/>
      <c r="C115" s="527" t="s">
        <v>858</v>
      </c>
      <c r="D115" s="524"/>
      <c r="E115" s="526" t="s">
        <v>17</v>
      </c>
      <c r="F115" s="526" t="s">
        <v>15</v>
      </c>
      <c r="G115" s="475" t="s">
        <v>22</v>
      </c>
      <c r="H115" s="475" t="s">
        <v>28</v>
      </c>
      <c r="I115" s="475" t="s">
        <v>24</v>
      </c>
      <c r="J115" s="526"/>
      <c r="K115" s="526"/>
      <c r="L115" s="526"/>
      <c r="M115" s="526"/>
      <c r="N115" s="526"/>
      <c r="O115" s="526" t="s">
        <v>28</v>
      </c>
      <c r="P115" s="526" t="s">
        <v>291</v>
      </c>
      <c r="Q115" s="526" t="s">
        <v>288</v>
      </c>
      <c r="R115" s="476"/>
      <c r="S115" s="526"/>
      <c r="T115" s="525"/>
      <c r="U115" s="525"/>
      <c r="V115" s="524"/>
      <c r="W115" s="523"/>
    </row>
    <row r="116" spans="1:23">
      <c r="A116" s="615" t="s">
        <v>935</v>
      </c>
      <c r="B116" s="474"/>
      <c r="C116" s="474" t="s">
        <v>966</v>
      </c>
      <c r="D116" s="470"/>
      <c r="E116" s="472" t="s">
        <v>17</v>
      </c>
      <c r="F116" s="472" t="s">
        <v>14</v>
      </c>
      <c r="G116" s="460" t="s">
        <v>22</v>
      </c>
      <c r="H116" s="460" t="s">
        <v>28</v>
      </c>
      <c r="I116" s="460" t="s">
        <v>24</v>
      </c>
      <c r="J116" s="472">
        <v>4</v>
      </c>
      <c r="K116" s="472"/>
      <c r="L116" s="472"/>
      <c r="M116" s="472"/>
      <c r="N116" s="472"/>
      <c r="O116" s="472"/>
      <c r="P116" s="472" t="s">
        <v>291</v>
      </c>
      <c r="Q116" s="472" t="s">
        <v>288</v>
      </c>
      <c r="R116" s="473"/>
      <c r="S116" s="472"/>
      <c r="T116" s="471"/>
      <c r="U116" s="471"/>
      <c r="V116" s="470"/>
      <c r="W116" s="469"/>
    </row>
    <row r="117" spans="1:23">
      <c r="A117" s="615" t="s">
        <v>930</v>
      </c>
      <c r="B117" s="474"/>
      <c r="C117" s="474" t="s">
        <v>966</v>
      </c>
      <c r="D117" s="470"/>
      <c r="E117" s="472" t="s">
        <v>17</v>
      </c>
      <c r="F117" s="472" t="s">
        <v>15</v>
      </c>
      <c r="G117" s="460" t="s">
        <v>22</v>
      </c>
      <c r="H117" s="460" t="s">
        <v>28</v>
      </c>
      <c r="I117" s="460" t="s">
        <v>24</v>
      </c>
      <c r="J117" s="472">
        <v>4</v>
      </c>
      <c r="K117" s="472"/>
      <c r="L117" s="472"/>
      <c r="M117" s="472"/>
      <c r="N117" s="472"/>
      <c r="O117" s="472"/>
      <c r="P117" s="472" t="s">
        <v>291</v>
      </c>
      <c r="Q117" s="472" t="s">
        <v>288</v>
      </c>
      <c r="R117" s="473"/>
      <c r="S117" s="472"/>
      <c r="T117" s="471"/>
      <c r="U117" s="471"/>
      <c r="V117" s="470"/>
      <c r="W117" s="469"/>
    </row>
    <row r="118" spans="1:23">
      <c r="A118" s="615" t="s">
        <v>929</v>
      </c>
      <c r="B118" s="474"/>
      <c r="C118" s="474" t="s">
        <v>857</v>
      </c>
      <c r="D118" s="470"/>
      <c r="E118" s="472" t="s">
        <v>17</v>
      </c>
      <c r="F118" s="472" t="s">
        <v>14</v>
      </c>
      <c r="G118" s="460" t="s">
        <v>21</v>
      </c>
      <c r="H118" s="460" t="s">
        <v>28</v>
      </c>
      <c r="I118" s="460" t="s">
        <v>25</v>
      </c>
      <c r="J118" s="472">
        <v>4</v>
      </c>
      <c r="K118" s="472"/>
      <c r="L118" s="472"/>
      <c r="M118" s="472"/>
      <c r="N118" s="472"/>
      <c r="O118" s="472"/>
      <c r="P118" s="472" t="s">
        <v>291</v>
      </c>
      <c r="Q118" s="472" t="s">
        <v>288</v>
      </c>
      <c r="R118" s="473"/>
      <c r="S118" s="472"/>
      <c r="T118" s="471"/>
      <c r="U118" s="471"/>
      <c r="V118" s="470"/>
      <c r="W118" s="469"/>
    </row>
    <row r="119" spans="1:23">
      <c r="A119" s="615" t="s">
        <v>928</v>
      </c>
      <c r="B119" s="474"/>
      <c r="C119" s="474" t="s">
        <v>857</v>
      </c>
      <c r="D119" s="470"/>
      <c r="E119" s="472" t="s">
        <v>17</v>
      </c>
      <c r="F119" s="472" t="s">
        <v>15</v>
      </c>
      <c r="G119" s="460" t="s">
        <v>22</v>
      </c>
      <c r="H119" s="460" t="s">
        <v>28</v>
      </c>
      <c r="I119" s="460" t="s">
        <v>26</v>
      </c>
      <c r="J119" s="472">
        <v>4</v>
      </c>
      <c r="K119" s="472"/>
      <c r="L119" s="472"/>
      <c r="M119" s="472"/>
      <c r="N119" s="472"/>
      <c r="O119" s="472"/>
      <c r="P119" s="472" t="s">
        <v>291</v>
      </c>
      <c r="Q119" s="472" t="s">
        <v>288</v>
      </c>
      <c r="R119" s="473"/>
      <c r="S119" s="472"/>
      <c r="T119" s="471"/>
      <c r="U119" s="471"/>
      <c r="V119" s="470"/>
      <c r="W119" s="469"/>
    </row>
    <row r="120" spans="1:23">
      <c r="A120" s="615" t="s">
        <v>927</v>
      </c>
      <c r="B120" s="474"/>
      <c r="C120" s="474" t="s">
        <v>856</v>
      </c>
      <c r="D120" s="470"/>
      <c r="E120" s="472" t="s">
        <v>18</v>
      </c>
      <c r="F120" s="472" t="s">
        <v>14</v>
      </c>
      <c r="G120" s="460" t="s">
        <v>22</v>
      </c>
      <c r="H120" s="460" t="s">
        <v>28</v>
      </c>
      <c r="I120" s="460" t="s">
        <v>26</v>
      </c>
      <c r="J120" s="472">
        <v>4</v>
      </c>
      <c r="K120" s="472"/>
      <c r="L120" s="472"/>
      <c r="M120" s="472"/>
      <c r="N120" s="472"/>
      <c r="O120" s="472"/>
      <c r="P120" s="472" t="s">
        <v>291</v>
      </c>
      <c r="Q120" s="472" t="s">
        <v>288</v>
      </c>
      <c r="R120" s="473"/>
      <c r="S120" s="472"/>
      <c r="T120" s="471"/>
      <c r="U120" s="471"/>
      <c r="V120" s="470"/>
      <c r="W120" s="469"/>
    </row>
    <row r="121" spans="1:23">
      <c r="A121" s="615" t="s">
        <v>926</v>
      </c>
      <c r="B121" s="474"/>
      <c r="C121" s="474" t="s">
        <v>856</v>
      </c>
      <c r="D121" s="470"/>
      <c r="E121" s="472" t="s">
        <v>18</v>
      </c>
      <c r="F121" s="472" t="s">
        <v>15</v>
      </c>
      <c r="G121" s="460" t="s">
        <v>22</v>
      </c>
      <c r="H121" s="460" t="s">
        <v>28</v>
      </c>
      <c r="I121" s="460" t="s">
        <v>25</v>
      </c>
      <c r="J121" s="472">
        <v>4</v>
      </c>
      <c r="K121" s="472"/>
      <c r="L121" s="472"/>
      <c r="M121" s="472"/>
      <c r="N121" s="472"/>
      <c r="O121" s="472"/>
      <c r="P121" s="472" t="s">
        <v>291</v>
      </c>
      <c r="Q121" s="472" t="s">
        <v>288</v>
      </c>
      <c r="R121" s="473"/>
      <c r="S121" s="472"/>
      <c r="T121" s="471"/>
      <c r="U121" s="471"/>
      <c r="V121" s="470"/>
      <c r="W121" s="469"/>
    </row>
    <row r="122" spans="1:23">
      <c r="A122" s="615" t="s">
        <v>925</v>
      </c>
      <c r="B122" s="474"/>
      <c r="C122" s="474" t="s">
        <v>855</v>
      </c>
      <c r="D122" s="470"/>
      <c r="E122" s="472" t="s">
        <v>18</v>
      </c>
      <c r="F122" s="472" t="s">
        <v>14</v>
      </c>
      <c r="G122" s="460" t="s">
        <v>22</v>
      </c>
      <c r="H122" s="460" t="s">
        <v>28</v>
      </c>
      <c r="I122" s="460" t="s">
        <v>24</v>
      </c>
      <c r="J122" s="472">
        <v>4</v>
      </c>
      <c r="K122" s="472"/>
      <c r="L122" s="472"/>
      <c r="M122" s="472"/>
      <c r="N122" s="472"/>
      <c r="O122" s="472"/>
      <c r="P122" s="472" t="s">
        <v>291</v>
      </c>
      <c r="Q122" s="472" t="s">
        <v>288</v>
      </c>
      <c r="R122" s="473"/>
      <c r="S122" s="472"/>
      <c r="T122" s="471"/>
      <c r="U122" s="471"/>
      <c r="V122" s="470"/>
      <c r="W122" s="469"/>
    </row>
    <row r="123" spans="1:23">
      <c r="A123" s="615" t="s">
        <v>924</v>
      </c>
      <c r="B123" s="474"/>
      <c r="C123" s="474" t="s">
        <v>854</v>
      </c>
      <c r="D123" s="470"/>
      <c r="E123" s="472" t="s">
        <v>18</v>
      </c>
      <c r="F123" s="472" t="s">
        <v>15</v>
      </c>
      <c r="G123" s="460" t="s">
        <v>22</v>
      </c>
      <c r="H123" s="460" t="s">
        <v>28</v>
      </c>
      <c r="I123" s="460" t="s">
        <v>24</v>
      </c>
      <c r="J123" s="472">
        <v>3</v>
      </c>
      <c r="K123" s="472"/>
      <c r="L123" s="472"/>
      <c r="M123" s="472"/>
      <c r="N123" s="472"/>
      <c r="O123" s="472"/>
      <c r="P123" s="472" t="s">
        <v>291</v>
      </c>
      <c r="Q123" s="472" t="s">
        <v>288</v>
      </c>
      <c r="R123" s="473"/>
      <c r="S123" s="472"/>
      <c r="T123" s="471"/>
      <c r="U123" s="471"/>
      <c r="V123" s="470"/>
      <c r="W123" s="469"/>
    </row>
    <row r="124" spans="1:23">
      <c r="A124" s="615" t="s">
        <v>923</v>
      </c>
      <c r="B124" s="474"/>
      <c r="C124" s="474" t="s">
        <v>853</v>
      </c>
      <c r="D124" s="470"/>
      <c r="E124" s="472" t="s">
        <v>18</v>
      </c>
      <c r="F124" s="472" t="s">
        <v>14</v>
      </c>
      <c r="G124" s="460" t="s">
        <v>22</v>
      </c>
      <c r="H124" s="460" t="s">
        <v>28</v>
      </c>
      <c r="I124" s="460" t="s">
        <v>24</v>
      </c>
      <c r="J124" s="472">
        <v>4</v>
      </c>
      <c r="K124" s="472"/>
      <c r="L124" s="472"/>
      <c r="M124" s="472"/>
      <c r="N124" s="472"/>
      <c r="O124" s="472"/>
      <c r="P124" s="472" t="s">
        <v>291</v>
      </c>
      <c r="Q124" s="472" t="s">
        <v>288</v>
      </c>
      <c r="R124" s="473"/>
      <c r="S124" s="472"/>
      <c r="T124" s="471"/>
      <c r="U124" s="471"/>
      <c r="V124" s="470"/>
      <c r="W124" s="469"/>
    </row>
    <row r="125" spans="1:23">
      <c r="A125" s="615" t="s">
        <v>922</v>
      </c>
      <c r="B125" s="474"/>
      <c r="C125" s="474" t="s">
        <v>852</v>
      </c>
      <c r="D125" s="470" t="s">
        <v>1080</v>
      </c>
      <c r="E125" s="472" t="s">
        <v>17</v>
      </c>
      <c r="F125" s="472" t="s">
        <v>14</v>
      </c>
      <c r="G125" s="460" t="s">
        <v>20</v>
      </c>
      <c r="H125" s="460" t="s">
        <v>29</v>
      </c>
      <c r="I125" s="475" t="s">
        <v>30</v>
      </c>
      <c r="J125" s="472">
        <v>4</v>
      </c>
      <c r="K125" s="472"/>
      <c r="L125" s="472"/>
      <c r="M125" s="472"/>
      <c r="N125" s="472"/>
      <c r="O125" s="472"/>
      <c r="P125" s="472" t="s">
        <v>291</v>
      </c>
      <c r="Q125" s="472" t="s">
        <v>288</v>
      </c>
      <c r="R125" s="473"/>
      <c r="S125" s="472"/>
      <c r="T125" s="471"/>
      <c r="U125" s="471" t="s">
        <v>47</v>
      </c>
      <c r="V125" s="470" t="s">
        <v>1080</v>
      </c>
      <c r="W125" s="469" t="s">
        <v>1082</v>
      </c>
    </row>
    <row r="126" spans="1:23" ht="27.6">
      <c r="A126" s="615" t="s">
        <v>921</v>
      </c>
      <c r="B126" s="474"/>
      <c r="C126" s="474" t="s">
        <v>852</v>
      </c>
      <c r="D126" s="470"/>
      <c r="E126" s="472" t="s">
        <v>17</v>
      </c>
      <c r="F126" s="472" t="s">
        <v>14</v>
      </c>
      <c r="G126" s="460" t="s">
        <v>22</v>
      </c>
      <c r="H126" s="460" t="s">
        <v>28</v>
      </c>
      <c r="I126" s="460" t="s">
        <v>1081</v>
      </c>
      <c r="J126" s="472">
        <v>4</v>
      </c>
      <c r="K126" s="472"/>
      <c r="L126" s="472"/>
      <c r="M126" s="472"/>
      <c r="N126" s="472"/>
      <c r="O126" s="472"/>
      <c r="P126" s="472" t="s">
        <v>291</v>
      </c>
      <c r="Q126" s="472" t="s">
        <v>288</v>
      </c>
      <c r="R126" s="473"/>
      <c r="S126" s="472"/>
      <c r="T126" s="471"/>
      <c r="U126" s="471"/>
      <c r="V126" s="470"/>
      <c r="W126" s="469"/>
    </row>
    <row r="127" spans="1:23">
      <c r="A127" s="615" t="s">
        <v>920</v>
      </c>
      <c r="B127" s="474"/>
      <c r="C127" s="474" t="s">
        <v>852</v>
      </c>
      <c r="D127" s="470"/>
      <c r="E127" s="472" t="s">
        <v>18</v>
      </c>
      <c r="F127" s="472" t="s">
        <v>15</v>
      </c>
      <c r="G127" s="460" t="s">
        <v>22</v>
      </c>
      <c r="H127" s="460" t="s">
        <v>28</v>
      </c>
      <c r="I127" s="460" t="s">
        <v>24</v>
      </c>
      <c r="J127" s="472">
        <v>4</v>
      </c>
      <c r="K127" s="472"/>
      <c r="L127" s="472"/>
      <c r="M127" s="472"/>
      <c r="N127" s="472"/>
      <c r="O127" s="472"/>
      <c r="P127" s="472" t="s">
        <v>291</v>
      </c>
      <c r="Q127" s="472" t="s">
        <v>288</v>
      </c>
      <c r="R127" s="473"/>
      <c r="S127" s="472"/>
      <c r="T127" s="471"/>
      <c r="U127" s="471"/>
      <c r="V127" s="470"/>
      <c r="W127" s="469"/>
    </row>
    <row r="128" spans="1:23">
      <c r="A128" s="615" t="s">
        <v>917</v>
      </c>
      <c r="B128" s="474"/>
      <c r="C128" s="474" t="s">
        <v>848</v>
      </c>
      <c r="D128" s="470" t="s">
        <v>1080</v>
      </c>
      <c r="E128" s="472" t="s">
        <v>18</v>
      </c>
      <c r="F128" s="472" t="s">
        <v>15</v>
      </c>
      <c r="G128" s="460" t="s">
        <v>20</v>
      </c>
      <c r="H128" s="460" t="s">
        <v>28</v>
      </c>
      <c r="I128" s="475" t="s">
        <v>30</v>
      </c>
      <c r="J128" s="472">
        <v>4</v>
      </c>
      <c r="K128" s="472"/>
      <c r="L128" s="472"/>
      <c r="M128" s="472"/>
      <c r="N128" s="472"/>
      <c r="O128" s="472"/>
      <c r="P128" s="472" t="s">
        <v>291</v>
      </c>
      <c r="Q128" s="472" t="s">
        <v>288</v>
      </c>
      <c r="R128" s="473"/>
      <c r="S128" s="472"/>
      <c r="T128" s="471"/>
      <c r="U128" s="471" t="s">
        <v>47</v>
      </c>
      <c r="V128" s="470" t="s">
        <v>1080</v>
      </c>
      <c r="W128" s="469" t="s">
        <v>1079</v>
      </c>
    </row>
    <row r="129" spans="1:23">
      <c r="A129" s="615" t="s">
        <v>916</v>
      </c>
      <c r="B129" s="474"/>
      <c r="C129" s="474" t="s">
        <v>848</v>
      </c>
      <c r="D129" s="470"/>
      <c r="E129" s="472" t="s">
        <v>18</v>
      </c>
      <c r="F129" s="472" t="s">
        <v>14</v>
      </c>
      <c r="G129" s="460" t="s">
        <v>22</v>
      </c>
      <c r="H129" s="460" t="s">
        <v>28</v>
      </c>
      <c r="I129" s="460" t="s">
        <v>24</v>
      </c>
      <c r="J129" s="472">
        <v>4</v>
      </c>
      <c r="K129" s="472"/>
      <c r="L129" s="472"/>
      <c r="M129" s="472"/>
      <c r="N129" s="472"/>
      <c r="O129" s="472"/>
      <c r="P129" s="472" t="s">
        <v>291</v>
      </c>
      <c r="Q129" s="472" t="s">
        <v>288</v>
      </c>
      <c r="R129" s="473"/>
      <c r="S129" s="472"/>
      <c r="T129" s="471"/>
      <c r="U129" s="471"/>
      <c r="V129" s="470"/>
      <c r="W129" s="469"/>
    </row>
    <row r="130" spans="1:23">
      <c r="A130" s="615" t="s">
        <v>915</v>
      </c>
      <c r="B130" s="474"/>
      <c r="C130" s="474" t="s">
        <v>962</v>
      </c>
      <c r="D130" s="470"/>
      <c r="E130" s="472" t="s">
        <v>18</v>
      </c>
      <c r="F130" s="472" t="s">
        <v>14</v>
      </c>
      <c r="G130" s="460" t="s">
        <v>22</v>
      </c>
      <c r="H130" s="460" t="s">
        <v>28</v>
      </c>
      <c r="I130" s="460" t="s">
        <v>24</v>
      </c>
      <c r="J130" s="472">
        <v>4</v>
      </c>
      <c r="K130" s="472"/>
      <c r="L130" s="472"/>
      <c r="M130" s="472"/>
      <c r="N130" s="472"/>
      <c r="O130" s="472"/>
      <c r="P130" s="472" t="s">
        <v>291</v>
      </c>
      <c r="Q130" s="472" t="s">
        <v>288</v>
      </c>
      <c r="R130" s="473"/>
      <c r="S130" s="472"/>
      <c r="T130" s="471"/>
      <c r="U130" s="471"/>
      <c r="V130" s="470"/>
      <c r="W130" s="469"/>
    </row>
    <row r="131" spans="1:23">
      <c r="A131" s="615" t="s">
        <v>913</v>
      </c>
      <c r="B131" s="474"/>
      <c r="C131" s="474" t="s">
        <v>962</v>
      </c>
      <c r="D131" s="470"/>
      <c r="E131" s="472" t="s">
        <v>18</v>
      </c>
      <c r="F131" s="472" t="s">
        <v>15</v>
      </c>
      <c r="G131" s="460" t="s">
        <v>22</v>
      </c>
      <c r="H131" s="460" t="s">
        <v>28</v>
      </c>
      <c r="I131" s="460" t="s">
        <v>24</v>
      </c>
      <c r="J131" s="472">
        <v>4</v>
      </c>
      <c r="K131" s="472"/>
      <c r="L131" s="472"/>
      <c r="M131" s="472"/>
      <c r="N131" s="472"/>
      <c r="O131" s="472"/>
      <c r="P131" s="472" t="s">
        <v>291</v>
      </c>
      <c r="Q131" s="472" t="s">
        <v>288</v>
      </c>
      <c r="R131" s="473"/>
      <c r="S131" s="472"/>
      <c r="T131" s="471"/>
      <c r="U131" s="471"/>
      <c r="V131" s="470"/>
      <c r="W131" s="469"/>
    </row>
    <row r="132" spans="1:23">
      <c r="A132" s="615" t="s">
        <v>912</v>
      </c>
      <c r="B132" s="474"/>
      <c r="C132" s="474" t="s">
        <v>847</v>
      </c>
      <c r="D132" s="470"/>
      <c r="E132" s="472" t="s">
        <v>18</v>
      </c>
      <c r="F132" s="472" t="s">
        <v>14</v>
      </c>
      <c r="G132" s="460" t="s">
        <v>22</v>
      </c>
      <c r="H132" s="460" t="s">
        <v>28</v>
      </c>
      <c r="I132" s="460" t="s">
        <v>24</v>
      </c>
      <c r="J132" s="472">
        <v>4</v>
      </c>
      <c r="K132" s="472"/>
      <c r="L132" s="472"/>
      <c r="M132" s="472"/>
      <c r="N132" s="472"/>
      <c r="O132" s="472"/>
      <c r="P132" s="472" t="s">
        <v>291</v>
      </c>
      <c r="Q132" s="472" t="s">
        <v>289</v>
      </c>
      <c r="R132" s="473"/>
      <c r="S132" s="472"/>
      <c r="T132" s="471"/>
      <c r="U132" s="471"/>
      <c r="V132" s="470"/>
      <c r="W132" s="469"/>
    </row>
    <row r="133" spans="1:23">
      <c r="A133" s="615" t="s">
        <v>910</v>
      </c>
      <c r="B133" s="474"/>
      <c r="C133" s="474" t="s">
        <v>847</v>
      </c>
      <c r="D133" s="470"/>
      <c r="E133" s="472" t="s">
        <v>18</v>
      </c>
      <c r="F133" s="472" t="s">
        <v>15</v>
      </c>
      <c r="G133" s="460" t="s">
        <v>22</v>
      </c>
      <c r="H133" s="460" t="s">
        <v>28</v>
      </c>
      <c r="I133" s="460" t="s">
        <v>24</v>
      </c>
      <c r="J133" s="472">
        <v>4</v>
      </c>
      <c r="K133" s="472"/>
      <c r="L133" s="472"/>
      <c r="M133" s="472"/>
      <c r="N133" s="472"/>
      <c r="O133" s="472"/>
      <c r="P133" s="472" t="s">
        <v>291</v>
      </c>
      <c r="Q133" s="472" t="s">
        <v>289</v>
      </c>
      <c r="R133" s="473"/>
      <c r="S133" s="472"/>
      <c r="T133" s="471"/>
      <c r="U133" s="471"/>
      <c r="V133" s="470"/>
      <c r="W133" s="469"/>
    </row>
    <row r="134" spans="1:23">
      <c r="A134" s="615" t="s">
        <v>908</v>
      </c>
      <c r="B134" s="474"/>
      <c r="C134" s="474" t="s">
        <v>961</v>
      </c>
      <c r="D134" s="470"/>
      <c r="E134" s="472" t="s">
        <v>18</v>
      </c>
      <c r="F134" s="472" t="s">
        <v>14</v>
      </c>
      <c r="G134" s="460" t="s">
        <v>19</v>
      </c>
      <c r="H134" s="460" t="s">
        <v>28</v>
      </c>
      <c r="I134" s="460" t="s">
        <v>26</v>
      </c>
      <c r="J134" s="472">
        <v>3</v>
      </c>
      <c r="K134" s="472"/>
      <c r="L134" s="472"/>
      <c r="M134" s="472"/>
      <c r="N134" s="472"/>
      <c r="O134" s="472"/>
      <c r="P134" s="472" t="s">
        <v>291</v>
      </c>
      <c r="Q134" s="472" t="s">
        <v>288</v>
      </c>
      <c r="R134" s="473"/>
      <c r="S134" s="472"/>
      <c r="T134" s="471"/>
      <c r="U134" s="471"/>
      <c r="V134" s="470"/>
      <c r="W134" s="469"/>
    </row>
    <row r="135" spans="1:23">
      <c r="A135" s="615" t="s">
        <v>906</v>
      </c>
      <c r="B135" s="474"/>
      <c r="C135" s="474" t="s">
        <v>961</v>
      </c>
      <c r="D135" s="470"/>
      <c r="E135" s="472" t="s">
        <v>18</v>
      </c>
      <c r="F135" s="472" t="s">
        <v>15</v>
      </c>
      <c r="G135" s="460" t="s">
        <v>19</v>
      </c>
      <c r="H135" s="460" t="s">
        <v>28</v>
      </c>
      <c r="I135" s="460" t="s">
        <v>25</v>
      </c>
      <c r="J135" s="472">
        <v>3</v>
      </c>
      <c r="K135" s="472"/>
      <c r="L135" s="472"/>
      <c r="M135" s="472"/>
      <c r="N135" s="472"/>
      <c r="O135" s="472"/>
      <c r="P135" s="472" t="s">
        <v>291</v>
      </c>
      <c r="Q135" s="472" t="s">
        <v>288</v>
      </c>
      <c r="R135" s="473"/>
      <c r="S135" s="472"/>
      <c r="T135" s="471"/>
      <c r="U135" s="471"/>
      <c r="V135" s="470"/>
      <c r="W135" s="469"/>
    </row>
    <row r="136" spans="1:23">
      <c r="A136" s="615" t="s">
        <v>904</v>
      </c>
      <c r="B136" s="474"/>
      <c r="C136" s="474" t="s">
        <v>961</v>
      </c>
      <c r="D136" s="470"/>
      <c r="E136" s="472" t="s">
        <v>18</v>
      </c>
      <c r="F136" s="472" t="s">
        <v>14</v>
      </c>
      <c r="G136" s="460" t="s">
        <v>20</v>
      </c>
      <c r="H136" s="460" t="s">
        <v>29</v>
      </c>
      <c r="I136" s="460" t="s">
        <v>26</v>
      </c>
      <c r="J136" s="472">
        <v>3</v>
      </c>
      <c r="K136" s="472"/>
      <c r="L136" s="472"/>
      <c r="M136" s="472"/>
      <c r="N136" s="472"/>
      <c r="O136" s="472"/>
      <c r="P136" s="472" t="s">
        <v>291</v>
      </c>
      <c r="Q136" s="472" t="s">
        <v>288</v>
      </c>
      <c r="R136" s="473"/>
      <c r="S136" s="472"/>
      <c r="T136" s="471"/>
      <c r="U136" s="471"/>
      <c r="V136" s="470"/>
      <c r="W136" s="469"/>
    </row>
    <row r="137" spans="1:23">
      <c r="A137" s="615" t="s">
        <v>903</v>
      </c>
      <c r="B137" s="474"/>
      <c r="C137" s="474" t="s">
        <v>960</v>
      </c>
      <c r="D137" s="470"/>
      <c r="E137" s="472" t="s">
        <v>17</v>
      </c>
      <c r="F137" s="472" t="s">
        <v>14</v>
      </c>
      <c r="G137" s="460" t="s">
        <v>23</v>
      </c>
      <c r="H137" s="460" t="s">
        <v>28</v>
      </c>
      <c r="I137" s="460" t="s">
        <v>24</v>
      </c>
      <c r="J137" s="472">
        <v>4</v>
      </c>
      <c r="K137" s="472"/>
      <c r="L137" s="472"/>
      <c r="M137" s="472"/>
      <c r="N137" s="472"/>
      <c r="O137" s="472"/>
      <c r="P137" s="472" t="s">
        <v>291</v>
      </c>
      <c r="Q137" s="472" t="s">
        <v>288</v>
      </c>
      <c r="R137" s="473"/>
      <c r="S137" s="472"/>
      <c r="T137" s="471"/>
      <c r="U137" s="471"/>
      <c r="V137" s="470"/>
      <c r="W137" s="469"/>
    </row>
    <row r="138" spans="1:23">
      <c r="A138" s="615" t="s">
        <v>902</v>
      </c>
      <c r="B138" s="474"/>
      <c r="C138" s="474" t="s">
        <v>845</v>
      </c>
      <c r="D138" s="470"/>
      <c r="E138" s="472" t="s">
        <v>18</v>
      </c>
      <c r="F138" s="472" t="s">
        <v>14</v>
      </c>
      <c r="G138" s="460" t="s">
        <v>19</v>
      </c>
      <c r="H138" s="460" t="s">
        <v>28</v>
      </c>
      <c r="I138" s="460" t="s">
        <v>24</v>
      </c>
      <c r="J138" s="472">
        <v>4</v>
      </c>
      <c r="K138" s="472"/>
      <c r="L138" s="472"/>
      <c r="M138" s="472"/>
      <c r="N138" s="472"/>
      <c r="O138" s="472"/>
      <c r="P138" s="472" t="s">
        <v>291</v>
      </c>
      <c r="Q138" s="472" t="s">
        <v>288</v>
      </c>
      <c r="R138" s="473"/>
      <c r="S138" s="472"/>
      <c r="T138" s="471"/>
      <c r="U138" s="471"/>
      <c r="V138" s="470"/>
      <c r="W138" s="469"/>
    </row>
    <row r="139" spans="1:23">
      <c r="A139" s="615" t="s">
        <v>901</v>
      </c>
      <c r="B139" s="474"/>
      <c r="C139" s="474" t="s">
        <v>845</v>
      </c>
      <c r="D139" s="470"/>
      <c r="E139" s="472" t="s">
        <v>18</v>
      </c>
      <c r="F139" s="472" t="s">
        <v>15</v>
      </c>
      <c r="G139" s="460" t="s">
        <v>22</v>
      </c>
      <c r="H139" s="460" t="s">
        <v>28</v>
      </c>
      <c r="I139" s="460" t="s">
        <v>24</v>
      </c>
      <c r="J139" s="472">
        <v>4</v>
      </c>
      <c r="K139" s="472"/>
      <c r="L139" s="472"/>
      <c r="M139" s="472"/>
      <c r="N139" s="472"/>
      <c r="O139" s="472"/>
      <c r="P139" s="472" t="s">
        <v>287</v>
      </c>
      <c r="Q139" s="472" t="s">
        <v>290</v>
      </c>
      <c r="R139" s="473"/>
      <c r="S139" s="472"/>
      <c r="T139" s="471"/>
      <c r="U139" s="471"/>
      <c r="V139" s="470"/>
      <c r="W139" s="469"/>
    </row>
    <row r="140" spans="1:23">
      <c r="A140" s="615" t="s">
        <v>456</v>
      </c>
      <c r="B140" s="474"/>
      <c r="C140" s="474" t="s">
        <v>844</v>
      </c>
      <c r="D140" s="470"/>
      <c r="E140" s="472" t="s">
        <v>17</v>
      </c>
      <c r="F140" s="472" t="s">
        <v>14</v>
      </c>
      <c r="G140" s="460" t="s">
        <v>19</v>
      </c>
      <c r="H140" s="460" t="s">
        <v>28</v>
      </c>
      <c r="I140" s="460" t="s">
        <v>24</v>
      </c>
      <c r="J140" s="472">
        <v>4</v>
      </c>
      <c r="K140" s="472"/>
      <c r="L140" s="472"/>
      <c r="M140" s="472"/>
      <c r="N140" s="472"/>
      <c r="O140" s="472"/>
      <c r="P140" s="472" t="s">
        <v>287</v>
      </c>
      <c r="Q140" s="472" t="s">
        <v>290</v>
      </c>
      <c r="R140" s="473"/>
      <c r="S140" s="472"/>
      <c r="T140" s="471"/>
      <c r="U140" s="471"/>
      <c r="V140" s="470"/>
      <c r="W140" s="469"/>
    </row>
    <row r="141" spans="1:23">
      <c r="A141" s="615" t="s">
        <v>457</v>
      </c>
      <c r="B141" s="474"/>
      <c r="C141" s="474" t="s">
        <v>844</v>
      </c>
      <c r="D141" s="470"/>
      <c r="E141" s="472" t="s">
        <v>17</v>
      </c>
      <c r="F141" s="472" t="s">
        <v>15</v>
      </c>
      <c r="G141" s="460" t="s">
        <v>19</v>
      </c>
      <c r="H141" s="460" t="s">
        <v>28</v>
      </c>
      <c r="I141" s="460" t="s">
        <v>24</v>
      </c>
      <c r="J141" s="472">
        <v>4</v>
      </c>
      <c r="K141" s="472"/>
      <c r="L141" s="472"/>
      <c r="M141" s="472"/>
      <c r="N141" s="472"/>
      <c r="O141" s="472"/>
      <c r="P141" s="472" t="s">
        <v>287</v>
      </c>
      <c r="Q141" s="472" t="s">
        <v>290</v>
      </c>
      <c r="R141" s="473"/>
      <c r="S141" s="472"/>
      <c r="T141" s="471"/>
      <c r="U141" s="471"/>
      <c r="V141" s="470"/>
      <c r="W141" s="469"/>
    </row>
    <row r="142" spans="1:23">
      <c r="A142" s="615" t="s">
        <v>900</v>
      </c>
      <c r="B142" s="474"/>
      <c r="C142" s="474" t="s">
        <v>843</v>
      </c>
      <c r="D142" s="470"/>
      <c r="E142" s="472" t="s">
        <v>17</v>
      </c>
      <c r="F142" s="472" t="s">
        <v>14</v>
      </c>
      <c r="G142" s="460" t="s">
        <v>19</v>
      </c>
      <c r="H142" s="460" t="s">
        <v>28</v>
      </c>
      <c r="I142" s="460" t="s">
        <v>24</v>
      </c>
      <c r="J142" s="472">
        <v>4</v>
      </c>
      <c r="K142" s="472"/>
      <c r="L142" s="472"/>
      <c r="M142" s="472"/>
      <c r="N142" s="472"/>
      <c r="O142" s="472"/>
      <c r="P142" s="472" t="s">
        <v>287</v>
      </c>
      <c r="Q142" s="472" t="s">
        <v>290</v>
      </c>
      <c r="R142" s="473"/>
      <c r="S142" s="472"/>
      <c r="T142" s="471"/>
      <c r="U142" s="471"/>
      <c r="V142" s="470"/>
      <c r="W142" s="469"/>
    </row>
    <row r="143" spans="1:23">
      <c r="A143" s="615" t="s">
        <v>899</v>
      </c>
      <c r="B143" s="474"/>
      <c r="C143" s="474" t="s">
        <v>843</v>
      </c>
      <c r="D143" s="470"/>
      <c r="E143" s="472" t="s">
        <v>18</v>
      </c>
      <c r="F143" s="472" t="s">
        <v>15</v>
      </c>
      <c r="G143" s="460" t="s">
        <v>19</v>
      </c>
      <c r="H143" s="460" t="s">
        <v>28</v>
      </c>
      <c r="I143" s="460" t="s">
        <v>24</v>
      </c>
      <c r="J143" s="472">
        <v>4</v>
      </c>
      <c r="K143" s="472"/>
      <c r="L143" s="472"/>
      <c r="M143" s="472"/>
      <c r="N143" s="472"/>
      <c r="O143" s="472"/>
      <c r="P143" s="472" t="s">
        <v>287</v>
      </c>
      <c r="Q143" s="472" t="s">
        <v>290</v>
      </c>
      <c r="R143" s="473"/>
      <c r="S143" s="472"/>
      <c r="T143" s="471"/>
      <c r="U143" s="471"/>
      <c r="V143" s="470"/>
      <c r="W143" s="469"/>
    </row>
    <row r="144" spans="1:23">
      <c r="A144" s="615" t="s">
        <v>896</v>
      </c>
      <c r="B144" s="474"/>
      <c r="C144" s="474" t="s">
        <v>842</v>
      </c>
      <c r="D144" s="470"/>
      <c r="E144" s="472" t="s">
        <v>17</v>
      </c>
      <c r="F144" s="472" t="s">
        <v>14</v>
      </c>
      <c r="G144" s="460" t="s">
        <v>19</v>
      </c>
      <c r="H144" s="460" t="s">
        <v>28</v>
      </c>
      <c r="I144" s="460" t="s">
        <v>24</v>
      </c>
      <c r="J144" s="472">
        <v>4</v>
      </c>
      <c r="K144" s="472"/>
      <c r="L144" s="472"/>
      <c r="M144" s="472"/>
      <c r="N144" s="472"/>
      <c r="O144" s="472"/>
      <c r="P144" s="472" t="s">
        <v>287</v>
      </c>
      <c r="Q144" s="472" t="s">
        <v>290</v>
      </c>
      <c r="R144" s="473"/>
      <c r="S144" s="472"/>
      <c r="T144" s="471"/>
      <c r="U144" s="471"/>
      <c r="V144" s="470"/>
      <c r="W144" s="469"/>
    </row>
    <row r="145" spans="1:23">
      <c r="A145" s="615" t="s">
        <v>895</v>
      </c>
      <c r="B145" s="474"/>
      <c r="C145" s="474" t="s">
        <v>842</v>
      </c>
      <c r="D145" s="470"/>
      <c r="E145" s="472" t="s">
        <v>17</v>
      </c>
      <c r="F145" s="472" t="s">
        <v>15</v>
      </c>
      <c r="G145" s="460" t="s">
        <v>19</v>
      </c>
      <c r="H145" s="460" t="s">
        <v>28</v>
      </c>
      <c r="I145" s="460" t="s">
        <v>24</v>
      </c>
      <c r="J145" s="472">
        <v>4</v>
      </c>
      <c r="K145" s="472"/>
      <c r="L145" s="472"/>
      <c r="M145" s="472"/>
      <c r="N145" s="472"/>
      <c r="O145" s="472"/>
      <c r="P145" s="472" t="s">
        <v>287</v>
      </c>
      <c r="Q145" s="472" t="s">
        <v>290</v>
      </c>
      <c r="R145" s="473"/>
      <c r="S145" s="472"/>
      <c r="T145" s="471"/>
      <c r="U145" s="471"/>
      <c r="V145" s="470"/>
      <c r="W145" s="469"/>
    </row>
    <row r="146" spans="1:23">
      <c r="A146" s="615" t="s">
        <v>894</v>
      </c>
      <c r="B146" s="474"/>
      <c r="C146" s="474" t="s">
        <v>842</v>
      </c>
      <c r="D146" s="470"/>
      <c r="E146" s="472" t="s">
        <v>17</v>
      </c>
      <c r="F146" s="472" t="s">
        <v>14</v>
      </c>
      <c r="G146" s="460" t="s">
        <v>21</v>
      </c>
      <c r="H146" s="460" t="s">
        <v>29</v>
      </c>
      <c r="I146" s="460" t="s">
        <v>24</v>
      </c>
      <c r="J146" s="472">
        <v>4</v>
      </c>
      <c r="K146" s="472"/>
      <c r="L146" s="472"/>
      <c r="M146" s="472"/>
      <c r="N146" s="472"/>
      <c r="O146" s="472"/>
      <c r="P146" s="472" t="s">
        <v>287</v>
      </c>
      <c r="Q146" s="472" t="s">
        <v>290</v>
      </c>
      <c r="R146" s="473"/>
      <c r="S146" s="472"/>
      <c r="T146" s="471"/>
      <c r="U146" s="471"/>
      <c r="V146" s="470"/>
      <c r="W146" s="469"/>
    </row>
    <row r="147" spans="1:23">
      <c r="A147" s="615" t="s">
        <v>893</v>
      </c>
      <c r="B147" s="474"/>
      <c r="C147" s="474" t="s">
        <v>840</v>
      </c>
      <c r="D147" s="470"/>
      <c r="E147" s="472" t="s">
        <v>17</v>
      </c>
      <c r="F147" s="472" t="s">
        <v>14</v>
      </c>
      <c r="G147" s="460" t="s">
        <v>19</v>
      </c>
      <c r="H147" s="460" t="s">
        <v>28</v>
      </c>
      <c r="I147" s="460" t="s">
        <v>24</v>
      </c>
      <c r="J147" s="472">
        <v>4</v>
      </c>
      <c r="K147" s="472"/>
      <c r="L147" s="472"/>
      <c r="M147" s="472"/>
      <c r="N147" s="472"/>
      <c r="O147" s="472"/>
      <c r="P147" s="472" t="s">
        <v>286</v>
      </c>
      <c r="Q147" s="472" t="s">
        <v>290</v>
      </c>
      <c r="R147" s="473"/>
      <c r="S147" s="472"/>
      <c r="T147" s="471"/>
      <c r="U147" s="471"/>
      <c r="V147" s="470"/>
      <c r="W147" s="469"/>
    </row>
    <row r="148" spans="1:23">
      <c r="A148" s="615" t="s">
        <v>892</v>
      </c>
      <c r="B148" s="474"/>
      <c r="C148" s="474" t="s">
        <v>840</v>
      </c>
      <c r="D148" s="470"/>
      <c r="E148" s="472" t="s">
        <v>18</v>
      </c>
      <c r="F148" s="472" t="s">
        <v>15</v>
      </c>
      <c r="G148" s="460" t="s">
        <v>19</v>
      </c>
      <c r="H148" s="460" t="s">
        <v>28</v>
      </c>
      <c r="I148" s="460" t="s">
        <v>24</v>
      </c>
      <c r="J148" s="472">
        <v>4</v>
      </c>
      <c r="K148" s="472"/>
      <c r="L148" s="472"/>
      <c r="M148" s="472"/>
      <c r="N148" s="472"/>
      <c r="O148" s="472"/>
      <c r="P148" s="472" t="s">
        <v>286</v>
      </c>
      <c r="Q148" s="472" t="s">
        <v>290</v>
      </c>
      <c r="R148" s="473"/>
      <c r="S148" s="472"/>
      <c r="T148" s="471"/>
      <c r="U148" s="471"/>
      <c r="V148" s="470"/>
      <c r="W148" s="469"/>
    </row>
    <row r="149" spans="1:23">
      <c r="A149" s="615" t="s">
        <v>891</v>
      </c>
      <c r="B149" s="474"/>
      <c r="C149" s="474" t="s">
        <v>838</v>
      </c>
      <c r="D149" s="470"/>
      <c r="E149" s="472" t="s">
        <v>18</v>
      </c>
      <c r="F149" s="472" t="s">
        <v>14</v>
      </c>
      <c r="G149" s="460" t="s">
        <v>19</v>
      </c>
      <c r="H149" s="460" t="s">
        <v>28</v>
      </c>
      <c r="I149" s="475" t="s">
        <v>603</v>
      </c>
      <c r="J149" s="472">
        <v>4</v>
      </c>
      <c r="K149" s="472"/>
      <c r="L149" s="472"/>
      <c r="M149" s="472"/>
      <c r="N149" s="472"/>
      <c r="O149" s="472"/>
      <c r="P149" s="472" t="s">
        <v>286</v>
      </c>
      <c r="Q149" s="472" t="s">
        <v>290</v>
      </c>
      <c r="R149" s="473"/>
      <c r="S149" s="472"/>
      <c r="T149" s="471"/>
      <c r="U149" s="471"/>
      <c r="V149" s="470"/>
      <c r="W149" s="469"/>
    </row>
    <row r="150" spans="1:23">
      <c r="A150" s="615" t="s">
        <v>890</v>
      </c>
      <c r="B150" s="474"/>
      <c r="C150" s="474" t="s">
        <v>838</v>
      </c>
      <c r="D150" s="470"/>
      <c r="E150" s="472" t="s">
        <v>18</v>
      </c>
      <c r="F150" s="472" t="s">
        <v>15</v>
      </c>
      <c r="G150" s="460" t="s">
        <v>19</v>
      </c>
      <c r="H150" s="460" t="s">
        <v>28</v>
      </c>
      <c r="I150" s="460" t="s">
        <v>24</v>
      </c>
      <c r="J150" s="472">
        <v>4</v>
      </c>
      <c r="K150" s="472"/>
      <c r="L150" s="472"/>
      <c r="M150" s="472"/>
      <c r="N150" s="472"/>
      <c r="O150" s="472"/>
      <c r="P150" s="472" t="s">
        <v>286</v>
      </c>
      <c r="Q150" s="472" t="s">
        <v>290</v>
      </c>
      <c r="R150" s="473"/>
      <c r="S150" s="472"/>
      <c r="T150" s="471"/>
      <c r="U150" s="471"/>
      <c r="V150" s="470"/>
      <c r="W150" s="469"/>
    </row>
    <row r="151" spans="1:23">
      <c r="A151" s="615" t="s">
        <v>889</v>
      </c>
      <c r="B151" s="472"/>
      <c r="C151" s="532">
        <v>72</v>
      </c>
      <c r="D151" s="470"/>
      <c r="E151" s="472" t="s">
        <v>17</v>
      </c>
      <c r="F151" s="472" t="s">
        <v>15</v>
      </c>
      <c r="G151" s="460" t="s">
        <v>19</v>
      </c>
      <c r="H151" s="460" t="s">
        <v>28</v>
      </c>
      <c r="I151" s="460" t="s">
        <v>24</v>
      </c>
      <c r="J151" s="472">
        <v>4</v>
      </c>
      <c r="K151" s="472"/>
      <c r="L151" s="472"/>
      <c r="M151" s="472"/>
      <c r="N151" s="472"/>
      <c r="O151" s="472"/>
      <c r="P151" s="472" t="s">
        <v>286</v>
      </c>
      <c r="Q151" s="472" t="s">
        <v>290</v>
      </c>
      <c r="R151" s="473"/>
      <c r="S151" s="472"/>
      <c r="T151" s="471"/>
      <c r="U151" s="471"/>
      <c r="V151" s="470"/>
      <c r="W151" s="469"/>
    </row>
    <row r="152" spans="1:23" s="540" customFormat="1" ht="16.2" thickBot="1">
      <c r="A152" s="615" t="s">
        <v>888</v>
      </c>
      <c r="B152" s="544"/>
      <c r="C152" s="547">
        <v>73</v>
      </c>
      <c r="D152" s="542" t="s">
        <v>1078</v>
      </c>
      <c r="E152" s="544" t="s">
        <v>17</v>
      </c>
      <c r="F152" s="544" t="s">
        <v>14</v>
      </c>
      <c r="G152" s="546" t="s">
        <v>19</v>
      </c>
      <c r="H152" s="546" t="s">
        <v>28</v>
      </c>
      <c r="I152" s="546" t="s">
        <v>24</v>
      </c>
      <c r="J152" s="544">
        <v>4</v>
      </c>
      <c r="K152" s="544"/>
      <c r="L152" s="544"/>
      <c r="M152" s="544"/>
      <c r="N152" s="544"/>
      <c r="O152" s="544"/>
      <c r="P152" s="544" t="s">
        <v>286</v>
      </c>
      <c r="Q152" s="544" t="s">
        <v>290</v>
      </c>
      <c r="R152" s="545"/>
      <c r="S152" s="544"/>
      <c r="T152" s="543"/>
      <c r="U152" s="543"/>
      <c r="V152" s="542"/>
      <c r="W152" s="541"/>
    </row>
    <row r="153" spans="1:23">
      <c r="A153" s="615" t="s">
        <v>887</v>
      </c>
      <c r="B153" s="536"/>
      <c r="C153" s="539">
        <v>74</v>
      </c>
      <c r="D153" s="534" t="s">
        <v>792</v>
      </c>
      <c r="E153" s="536" t="s">
        <v>18</v>
      </c>
      <c r="F153" s="536" t="s">
        <v>15</v>
      </c>
      <c r="G153" s="538" t="s">
        <v>19</v>
      </c>
      <c r="H153" s="538" t="s">
        <v>28</v>
      </c>
      <c r="I153" s="538" t="s">
        <v>24</v>
      </c>
      <c r="J153" s="536">
        <v>4</v>
      </c>
      <c r="K153" s="536"/>
      <c r="L153" s="536"/>
      <c r="M153" s="536"/>
      <c r="N153" s="536"/>
      <c r="O153" s="536"/>
      <c r="P153" s="536" t="s">
        <v>286</v>
      </c>
      <c r="Q153" s="536" t="s">
        <v>290</v>
      </c>
      <c r="R153" s="537"/>
      <c r="S153" s="536"/>
      <c r="T153" s="535"/>
      <c r="U153" s="535"/>
      <c r="V153" s="534"/>
      <c r="W153" s="533"/>
    </row>
    <row r="154" spans="1:23">
      <c r="A154" s="615" t="s">
        <v>886</v>
      </c>
      <c r="B154" s="472"/>
      <c r="C154" s="532">
        <v>75</v>
      </c>
      <c r="D154" s="470"/>
      <c r="E154" s="472" t="s">
        <v>17</v>
      </c>
      <c r="F154" s="472" t="s">
        <v>14</v>
      </c>
      <c r="G154" s="460" t="s">
        <v>19</v>
      </c>
      <c r="H154" s="460" t="s">
        <v>28</v>
      </c>
      <c r="I154" s="460" t="s">
        <v>24</v>
      </c>
      <c r="J154" s="472">
        <v>4</v>
      </c>
      <c r="K154" s="472"/>
      <c r="L154" s="472"/>
      <c r="M154" s="472"/>
      <c r="N154" s="472"/>
      <c r="O154" s="472"/>
      <c r="P154" s="472" t="s">
        <v>286</v>
      </c>
      <c r="Q154" s="472" t="s">
        <v>290</v>
      </c>
      <c r="R154" s="473"/>
      <c r="S154" s="472"/>
      <c r="T154" s="471"/>
      <c r="U154" s="471"/>
      <c r="V154" s="470"/>
      <c r="W154" s="469"/>
    </row>
    <row r="155" spans="1:23">
      <c r="A155" s="615" t="s">
        <v>885</v>
      </c>
      <c r="B155" s="472"/>
      <c r="C155" s="532">
        <v>76</v>
      </c>
      <c r="D155" s="470"/>
      <c r="E155" s="472" t="s">
        <v>17</v>
      </c>
      <c r="F155" s="472" t="s">
        <v>14</v>
      </c>
      <c r="G155" s="460" t="s">
        <v>19</v>
      </c>
      <c r="H155" s="460" t="s">
        <v>28</v>
      </c>
      <c r="I155" s="460" t="s">
        <v>24</v>
      </c>
      <c r="J155" s="472">
        <v>4</v>
      </c>
      <c r="K155" s="472"/>
      <c r="L155" s="472"/>
      <c r="M155" s="472"/>
      <c r="N155" s="472"/>
      <c r="O155" s="472"/>
      <c r="P155" s="472" t="s">
        <v>286</v>
      </c>
      <c r="Q155" s="472" t="s">
        <v>290</v>
      </c>
      <c r="R155" s="473"/>
      <c r="S155" s="472"/>
      <c r="T155" s="471"/>
      <c r="U155" s="471"/>
      <c r="V155" s="470"/>
      <c r="W155" s="469"/>
    </row>
    <row r="156" spans="1:23">
      <c r="A156" s="615" t="s">
        <v>884</v>
      </c>
      <c r="B156" s="472"/>
      <c r="C156" s="532">
        <v>76</v>
      </c>
      <c r="D156" s="470"/>
      <c r="E156" s="472" t="s">
        <v>18</v>
      </c>
      <c r="F156" s="472" t="s">
        <v>15</v>
      </c>
      <c r="G156" s="460" t="s">
        <v>19</v>
      </c>
      <c r="H156" s="460" t="s">
        <v>28</v>
      </c>
      <c r="I156" s="460" t="s">
        <v>24</v>
      </c>
      <c r="J156" s="472">
        <v>4</v>
      </c>
      <c r="K156" s="472"/>
      <c r="L156" s="472"/>
      <c r="M156" s="472"/>
      <c r="N156" s="472"/>
      <c r="O156" s="472"/>
      <c r="P156" s="472" t="s">
        <v>286</v>
      </c>
      <c r="Q156" s="472" t="s">
        <v>290</v>
      </c>
      <c r="R156" s="473"/>
      <c r="S156" s="472"/>
      <c r="T156" s="471"/>
      <c r="U156" s="471"/>
      <c r="V156" s="470"/>
      <c r="W156" s="469"/>
    </row>
    <row r="157" spans="1:23">
      <c r="A157" s="615" t="s">
        <v>883</v>
      </c>
      <c r="B157" s="472"/>
      <c r="C157" s="532">
        <v>77</v>
      </c>
      <c r="D157" s="470"/>
      <c r="E157" s="472" t="s">
        <v>17</v>
      </c>
      <c r="F157" s="472" t="s">
        <v>14</v>
      </c>
      <c r="G157" s="460" t="s">
        <v>19</v>
      </c>
      <c r="H157" s="460" t="s">
        <v>28</v>
      </c>
      <c r="I157" s="460" t="s">
        <v>24</v>
      </c>
      <c r="J157" s="472">
        <v>4</v>
      </c>
      <c r="K157" s="472"/>
      <c r="L157" s="472"/>
      <c r="M157" s="472"/>
      <c r="N157" s="472"/>
      <c r="O157" s="472"/>
      <c r="P157" s="472" t="s">
        <v>286</v>
      </c>
      <c r="Q157" s="472" t="s">
        <v>290</v>
      </c>
      <c r="R157" s="473"/>
      <c r="S157" s="472"/>
      <c r="T157" s="471"/>
      <c r="U157" s="471"/>
      <c r="V157" s="470"/>
      <c r="W157" s="469"/>
    </row>
    <row r="158" spans="1:23">
      <c r="A158" s="615" t="s">
        <v>882</v>
      </c>
      <c r="B158" s="472"/>
      <c r="C158" s="532">
        <v>77</v>
      </c>
      <c r="D158" s="470"/>
      <c r="E158" s="472" t="s">
        <v>18</v>
      </c>
      <c r="F158" s="472" t="s">
        <v>15</v>
      </c>
      <c r="G158" s="460" t="s">
        <v>19</v>
      </c>
      <c r="H158" s="460" t="s">
        <v>28</v>
      </c>
      <c r="I158" s="460" t="s">
        <v>24</v>
      </c>
      <c r="J158" s="472">
        <v>4</v>
      </c>
      <c r="K158" s="472"/>
      <c r="L158" s="472"/>
      <c r="M158" s="472"/>
      <c r="N158" s="472"/>
      <c r="O158" s="472"/>
      <c r="P158" s="472" t="s">
        <v>286</v>
      </c>
      <c r="Q158" s="472" t="s">
        <v>290</v>
      </c>
      <c r="R158" s="473"/>
      <c r="S158" s="472"/>
      <c r="T158" s="471"/>
      <c r="U158" s="471"/>
      <c r="V158" s="470"/>
      <c r="W158" s="469"/>
    </row>
    <row r="159" spans="1:23">
      <c r="A159" s="615" t="s">
        <v>881</v>
      </c>
      <c r="B159" s="472"/>
      <c r="C159" s="532">
        <v>78</v>
      </c>
      <c r="D159" s="470"/>
      <c r="E159" s="472" t="s">
        <v>17</v>
      </c>
      <c r="F159" s="472" t="s">
        <v>14</v>
      </c>
      <c r="G159" s="460" t="s">
        <v>19</v>
      </c>
      <c r="H159" s="460" t="s">
        <v>28</v>
      </c>
      <c r="I159" s="460" t="s">
        <v>24</v>
      </c>
      <c r="J159" s="472">
        <v>4</v>
      </c>
      <c r="K159" s="472"/>
      <c r="L159" s="472"/>
      <c r="M159" s="472"/>
      <c r="N159" s="472"/>
      <c r="O159" s="472"/>
      <c r="P159" s="472" t="s">
        <v>286</v>
      </c>
      <c r="Q159" s="472" t="s">
        <v>290</v>
      </c>
      <c r="R159" s="473"/>
      <c r="S159" s="472"/>
      <c r="T159" s="471"/>
      <c r="U159" s="471"/>
      <c r="V159" s="470"/>
      <c r="W159" s="469"/>
    </row>
    <row r="160" spans="1:23">
      <c r="A160" s="615" t="s">
        <v>880</v>
      </c>
      <c r="B160" s="472"/>
      <c r="C160" s="532">
        <v>78</v>
      </c>
      <c r="D160" s="470"/>
      <c r="E160" s="472" t="s">
        <v>17</v>
      </c>
      <c r="F160" s="472" t="s">
        <v>15</v>
      </c>
      <c r="G160" s="460" t="s">
        <v>19</v>
      </c>
      <c r="H160" s="460" t="s">
        <v>28</v>
      </c>
      <c r="I160" s="460" t="s">
        <v>24</v>
      </c>
      <c r="J160" s="472"/>
      <c r="K160" s="472"/>
      <c r="L160" s="472"/>
      <c r="M160" s="472"/>
      <c r="N160" s="472"/>
      <c r="O160" s="472" t="s">
        <v>28</v>
      </c>
      <c r="P160" s="472" t="s">
        <v>286</v>
      </c>
      <c r="Q160" s="472" t="s">
        <v>290</v>
      </c>
      <c r="R160" s="473"/>
      <c r="S160" s="472"/>
      <c r="T160" s="471"/>
      <c r="U160" s="471"/>
      <c r="V160" s="470"/>
      <c r="W160" s="469"/>
    </row>
    <row r="161" spans="1:23">
      <c r="A161" s="615" t="s">
        <v>879</v>
      </c>
      <c r="B161" s="472"/>
      <c r="C161" s="532">
        <v>78</v>
      </c>
      <c r="D161" s="470"/>
      <c r="E161" s="472" t="s">
        <v>18</v>
      </c>
      <c r="F161" s="472" t="s">
        <v>15</v>
      </c>
      <c r="G161" s="460" t="s">
        <v>19</v>
      </c>
      <c r="H161" s="460" t="s">
        <v>28</v>
      </c>
      <c r="I161" s="460" t="s">
        <v>24</v>
      </c>
      <c r="J161" s="472">
        <v>4</v>
      </c>
      <c r="K161" s="472"/>
      <c r="L161" s="472"/>
      <c r="M161" s="472"/>
      <c r="N161" s="472"/>
      <c r="O161" s="472"/>
      <c r="P161" s="472" t="s">
        <v>286</v>
      </c>
      <c r="Q161" s="472" t="s">
        <v>290</v>
      </c>
      <c r="R161" s="473"/>
      <c r="S161" s="472"/>
      <c r="T161" s="471"/>
      <c r="U161" s="471"/>
      <c r="V161" s="470"/>
      <c r="W161" s="469"/>
    </row>
    <row r="162" spans="1:23">
      <c r="A162" s="615" t="s">
        <v>878</v>
      </c>
      <c r="B162" s="474"/>
      <c r="C162" s="474" t="s">
        <v>823</v>
      </c>
      <c r="D162" s="470"/>
      <c r="E162" s="472" t="s">
        <v>18</v>
      </c>
      <c r="F162" s="472" t="s">
        <v>15</v>
      </c>
      <c r="G162" s="460" t="s">
        <v>19</v>
      </c>
      <c r="H162" s="460" t="s">
        <v>28</v>
      </c>
      <c r="I162" s="460" t="s">
        <v>24</v>
      </c>
      <c r="J162" s="472">
        <v>4</v>
      </c>
      <c r="K162" s="472"/>
      <c r="L162" s="472"/>
      <c r="M162" s="472"/>
      <c r="N162" s="472"/>
      <c r="O162" s="472"/>
      <c r="P162" s="472" t="s">
        <v>286</v>
      </c>
      <c r="Q162" s="472" t="s">
        <v>290</v>
      </c>
      <c r="R162" s="473"/>
      <c r="S162" s="472"/>
      <c r="T162" s="471"/>
      <c r="U162" s="471"/>
      <c r="V162" s="470"/>
      <c r="W162" s="469"/>
    </row>
    <row r="163" spans="1:23">
      <c r="A163" s="615" t="s">
        <v>1146</v>
      </c>
      <c r="B163" s="474"/>
      <c r="C163" s="474" t="s">
        <v>823</v>
      </c>
      <c r="D163" s="470"/>
      <c r="E163" s="472" t="s">
        <v>18</v>
      </c>
      <c r="F163" s="472" t="s">
        <v>14</v>
      </c>
      <c r="G163" s="460" t="s">
        <v>19</v>
      </c>
      <c r="H163" s="460" t="s">
        <v>28</v>
      </c>
      <c r="I163" s="460" t="s">
        <v>24</v>
      </c>
      <c r="J163" s="472"/>
      <c r="K163" s="472"/>
      <c r="L163" s="472"/>
      <c r="M163" s="472"/>
      <c r="N163" s="472"/>
      <c r="O163" s="472" t="s">
        <v>28</v>
      </c>
      <c r="P163" s="472" t="s">
        <v>286</v>
      </c>
      <c r="Q163" s="472" t="s">
        <v>290</v>
      </c>
      <c r="R163" s="473"/>
      <c r="S163" s="472"/>
      <c r="T163" s="471"/>
      <c r="U163" s="471"/>
      <c r="V163" s="470"/>
      <c r="W163" s="469"/>
    </row>
    <row r="164" spans="1:23">
      <c r="A164" s="615" t="s">
        <v>1071</v>
      </c>
      <c r="B164" s="474"/>
      <c r="C164" s="474" t="s">
        <v>822</v>
      </c>
      <c r="D164" s="470"/>
      <c r="E164" s="472" t="s">
        <v>18</v>
      </c>
      <c r="F164" s="472" t="s">
        <v>14</v>
      </c>
      <c r="G164" s="460" t="s">
        <v>19</v>
      </c>
      <c r="H164" s="460" t="s">
        <v>28</v>
      </c>
      <c r="I164" s="460" t="s">
        <v>24</v>
      </c>
      <c r="J164" s="472"/>
      <c r="K164" s="472"/>
      <c r="L164" s="472"/>
      <c r="M164" s="472"/>
      <c r="N164" s="472"/>
      <c r="O164" s="472" t="s">
        <v>28</v>
      </c>
      <c r="P164" s="472" t="s">
        <v>286</v>
      </c>
      <c r="Q164" s="472" t="s">
        <v>290</v>
      </c>
      <c r="R164" s="473"/>
      <c r="S164" s="472"/>
      <c r="T164" s="471"/>
      <c r="U164" s="471"/>
      <c r="V164" s="470"/>
      <c r="W164" s="469"/>
    </row>
    <row r="165" spans="1:23">
      <c r="A165" s="615" t="s">
        <v>1070</v>
      </c>
      <c r="B165" s="474"/>
      <c r="C165" s="474" t="s">
        <v>822</v>
      </c>
      <c r="D165" s="470"/>
      <c r="E165" s="472" t="s">
        <v>18</v>
      </c>
      <c r="F165" s="472" t="s">
        <v>15</v>
      </c>
      <c r="G165" s="460" t="s">
        <v>19</v>
      </c>
      <c r="H165" s="460" t="s">
        <v>28</v>
      </c>
      <c r="I165" s="460" t="s">
        <v>24</v>
      </c>
      <c r="J165" s="472">
        <v>4</v>
      </c>
      <c r="K165" s="472"/>
      <c r="L165" s="472"/>
      <c r="M165" s="472"/>
      <c r="N165" s="472"/>
      <c r="O165" s="472"/>
      <c r="P165" s="472" t="s">
        <v>286</v>
      </c>
      <c r="Q165" s="472" t="s">
        <v>290</v>
      </c>
      <c r="R165" s="473"/>
      <c r="S165" s="472"/>
      <c r="T165" s="471"/>
      <c r="U165" s="471"/>
      <c r="V165" s="470"/>
      <c r="W165" s="469"/>
    </row>
    <row r="166" spans="1:23">
      <c r="A166" s="615" t="s">
        <v>1069</v>
      </c>
      <c r="B166" s="474"/>
      <c r="C166" s="474" t="s">
        <v>821</v>
      </c>
      <c r="D166" s="470"/>
      <c r="E166" s="472" t="s">
        <v>17</v>
      </c>
      <c r="F166" s="472" t="s">
        <v>14</v>
      </c>
      <c r="G166" s="460" t="s">
        <v>19</v>
      </c>
      <c r="H166" s="460" t="s">
        <v>28</v>
      </c>
      <c r="I166" s="475" t="s">
        <v>603</v>
      </c>
      <c r="J166" s="472"/>
      <c r="K166" s="472"/>
      <c r="L166" s="472"/>
      <c r="M166" s="472"/>
      <c r="N166" s="472"/>
      <c r="O166" s="472" t="s">
        <v>28</v>
      </c>
      <c r="P166" s="472" t="s">
        <v>286</v>
      </c>
      <c r="Q166" s="472" t="s">
        <v>290</v>
      </c>
      <c r="R166" s="473"/>
      <c r="S166" s="472"/>
      <c r="T166" s="471"/>
      <c r="U166" s="471"/>
      <c r="V166" s="470"/>
      <c r="W166" s="469"/>
    </row>
    <row r="167" spans="1:23" ht="27.6">
      <c r="A167" s="615" t="s">
        <v>1068</v>
      </c>
      <c r="B167" s="474"/>
      <c r="C167" s="474" t="s">
        <v>821</v>
      </c>
      <c r="D167" s="470"/>
      <c r="E167" s="472" t="s">
        <v>17</v>
      </c>
      <c r="F167" s="472" t="s">
        <v>15</v>
      </c>
      <c r="G167" s="460" t="s">
        <v>19</v>
      </c>
      <c r="H167" s="460" t="s">
        <v>28</v>
      </c>
      <c r="I167" s="475" t="s">
        <v>782</v>
      </c>
      <c r="J167" s="472"/>
      <c r="K167" s="472"/>
      <c r="L167" s="472"/>
      <c r="M167" s="472"/>
      <c r="N167" s="472"/>
      <c r="O167" s="472" t="s">
        <v>28</v>
      </c>
      <c r="P167" s="472" t="s">
        <v>286</v>
      </c>
      <c r="Q167" s="472" t="s">
        <v>290</v>
      </c>
      <c r="R167" s="473"/>
      <c r="S167" s="472"/>
      <c r="T167" s="471"/>
      <c r="U167" s="471"/>
      <c r="V167" s="470"/>
      <c r="W167" s="469"/>
    </row>
    <row r="168" spans="1:23">
      <c r="A168" s="615" t="s">
        <v>1067</v>
      </c>
      <c r="B168" s="474"/>
      <c r="C168" s="474" t="s">
        <v>821</v>
      </c>
      <c r="D168" s="470"/>
      <c r="E168" s="472" t="s">
        <v>17</v>
      </c>
      <c r="F168" s="472" t="s">
        <v>14</v>
      </c>
      <c r="G168" s="460" t="s">
        <v>19</v>
      </c>
      <c r="H168" s="460" t="s">
        <v>28</v>
      </c>
      <c r="I168" s="460" t="s">
        <v>24</v>
      </c>
      <c r="J168" s="472">
        <v>4</v>
      </c>
      <c r="K168" s="472"/>
      <c r="L168" s="472"/>
      <c r="M168" s="472"/>
      <c r="N168" s="472"/>
      <c r="O168" s="472"/>
      <c r="P168" s="472" t="s">
        <v>286</v>
      </c>
      <c r="Q168" s="472" t="s">
        <v>290</v>
      </c>
      <c r="R168" s="473"/>
      <c r="S168" s="472"/>
      <c r="T168" s="471"/>
      <c r="U168" s="471"/>
      <c r="V168" s="470"/>
      <c r="W168" s="469"/>
    </row>
    <row r="169" spans="1:23">
      <c r="A169" s="615" t="s">
        <v>1066</v>
      </c>
      <c r="B169" s="474"/>
      <c r="C169" s="474" t="s">
        <v>820</v>
      </c>
      <c r="D169" s="470"/>
      <c r="E169" s="472" t="s">
        <v>17</v>
      </c>
      <c r="F169" s="472" t="s">
        <v>14</v>
      </c>
      <c r="G169" s="460" t="s">
        <v>19</v>
      </c>
      <c r="H169" s="460" t="s">
        <v>28</v>
      </c>
      <c r="I169" s="460" t="s">
        <v>24</v>
      </c>
      <c r="J169" s="472">
        <v>4</v>
      </c>
      <c r="K169" s="472"/>
      <c r="L169" s="472"/>
      <c r="M169" s="472"/>
      <c r="N169" s="472"/>
      <c r="O169" s="472"/>
      <c r="P169" s="472" t="s">
        <v>286</v>
      </c>
      <c r="Q169" s="472" t="s">
        <v>290</v>
      </c>
      <c r="R169" s="473"/>
      <c r="S169" s="472"/>
      <c r="T169" s="471"/>
      <c r="U169" s="471"/>
      <c r="V169" s="470"/>
      <c r="W169" s="469"/>
    </row>
    <row r="170" spans="1:23">
      <c r="A170" s="615" t="s">
        <v>1065</v>
      </c>
      <c r="B170" s="474"/>
      <c r="C170" s="474" t="s">
        <v>820</v>
      </c>
      <c r="D170" s="470"/>
      <c r="E170" s="472" t="s">
        <v>18</v>
      </c>
      <c r="F170" s="472" t="s">
        <v>15</v>
      </c>
      <c r="G170" s="460" t="s">
        <v>19</v>
      </c>
      <c r="H170" s="460" t="s">
        <v>28</v>
      </c>
      <c r="I170" s="460" t="s">
        <v>24</v>
      </c>
      <c r="J170" s="472">
        <v>4</v>
      </c>
      <c r="K170" s="472"/>
      <c r="L170" s="472"/>
      <c r="M170" s="472"/>
      <c r="N170" s="472"/>
      <c r="O170" s="472"/>
      <c r="P170" s="472" t="s">
        <v>286</v>
      </c>
      <c r="Q170" s="472" t="s">
        <v>290</v>
      </c>
      <c r="R170" s="473"/>
      <c r="S170" s="472"/>
      <c r="T170" s="471"/>
      <c r="U170" s="471"/>
      <c r="V170" s="470"/>
      <c r="W170" s="469"/>
    </row>
    <row r="171" spans="1:23">
      <c r="A171" s="615" t="s">
        <v>1064</v>
      </c>
      <c r="B171" s="474"/>
      <c r="C171" s="474" t="s">
        <v>819</v>
      </c>
      <c r="D171" s="470"/>
      <c r="E171" s="472" t="s">
        <v>17</v>
      </c>
      <c r="F171" s="472" t="s">
        <v>14</v>
      </c>
      <c r="G171" s="460" t="s">
        <v>19</v>
      </c>
      <c r="H171" s="460" t="s">
        <v>28</v>
      </c>
      <c r="I171" s="460" t="s">
        <v>24</v>
      </c>
      <c r="J171" s="472"/>
      <c r="K171" s="472"/>
      <c r="L171" s="472"/>
      <c r="M171" s="472"/>
      <c r="N171" s="472"/>
      <c r="O171" s="472" t="s">
        <v>28</v>
      </c>
      <c r="P171" s="472" t="s">
        <v>286</v>
      </c>
      <c r="Q171" s="472" t="s">
        <v>290</v>
      </c>
      <c r="R171" s="473"/>
      <c r="S171" s="472"/>
      <c r="T171" s="471"/>
      <c r="U171" s="471"/>
      <c r="V171" s="470"/>
      <c r="W171" s="469"/>
    </row>
    <row r="172" spans="1:23">
      <c r="A172" s="615" t="s">
        <v>1063</v>
      </c>
      <c r="B172" s="474"/>
      <c r="C172" s="474" t="s">
        <v>819</v>
      </c>
      <c r="D172" s="470"/>
      <c r="E172" s="472" t="s">
        <v>18</v>
      </c>
      <c r="F172" s="472" t="s">
        <v>15</v>
      </c>
      <c r="G172" s="460" t="s">
        <v>19</v>
      </c>
      <c r="H172" s="460" t="s">
        <v>28</v>
      </c>
      <c r="I172" s="475" t="s">
        <v>603</v>
      </c>
      <c r="J172" s="472"/>
      <c r="K172" s="472"/>
      <c r="L172" s="472"/>
      <c r="M172" s="472"/>
      <c r="N172" s="472"/>
      <c r="O172" s="472" t="s">
        <v>28</v>
      </c>
      <c r="P172" s="472" t="s">
        <v>286</v>
      </c>
      <c r="Q172" s="472" t="s">
        <v>290</v>
      </c>
      <c r="R172" s="473"/>
      <c r="S172" s="472"/>
      <c r="T172" s="471"/>
      <c r="U172" s="471"/>
      <c r="V172" s="470"/>
      <c r="W172" s="469"/>
    </row>
    <row r="173" spans="1:23">
      <c r="A173" s="615" t="s">
        <v>1062</v>
      </c>
      <c r="B173" s="474"/>
      <c r="C173" s="474" t="s">
        <v>818</v>
      </c>
      <c r="D173" s="470"/>
      <c r="E173" s="472" t="s">
        <v>17</v>
      </c>
      <c r="F173" s="472" t="s">
        <v>14</v>
      </c>
      <c r="G173" s="460" t="s">
        <v>19</v>
      </c>
      <c r="H173" s="460" t="s">
        <v>28</v>
      </c>
      <c r="I173" s="460" t="s">
        <v>24</v>
      </c>
      <c r="J173" s="472">
        <v>4</v>
      </c>
      <c r="K173" s="472"/>
      <c r="L173" s="472"/>
      <c r="M173" s="472"/>
      <c r="N173" s="472"/>
      <c r="O173" s="472"/>
      <c r="P173" s="472" t="s">
        <v>286</v>
      </c>
      <c r="Q173" s="472" t="s">
        <v>290</v>
      </c>
      <c r="R173" s="473"/>
      <c r="S173" s="472"/>
      <c r="T173" s="471"/>
      <c r="U173" s="471"/>
      <c r="V173" s="470"/>
      <c r="W173" s="469"/>
    </row>
    <row r="174" spans="1:23">
      <c r="A174" s="615" t="s">
        <v>1061</v>
      </c>
      <c r="B174" s="474"/>
      <c r="C174" s="474" t="s">
        <v>818</v>
      </c>
      <c r="D174" s="470"/>
      <c r="E174" s="472" t="s">
        <v>17</v>
      </c>
      <c r="F174" s="472" t="s">
        <v>15</v>
      </c>
      <c r="G174" s="460" t="s">
        <v>19</v>
      </c>
      <c r="H174" s="460" t="s">
        <v>28</v>
      </c>
      <c r="I174" s="460" t="s">
        <v>24</v>
      </c>
      <c r="J174" s="472">
        <v>4</v>
      </c>
      <c r="K174" s="472"/>
      <c r="L174" s="472"/>
      <c r="M174" s="472"/>
      <c r="N174" s="472"/>
      <c r="O174" s="472"/>
      <c r="P174" s="472" t="s">
        <v>286</v>
      </c>
      <c r="Q174" s="472" t="s">
        <v>290</v>
      </c>
      <c r="R174" s="473"/>
      <c r="S174" s="472"/>
      <c r="T174" s="471"/>
      <c r="U174" s="471"/>
      <c r="V174" s="470"/>
      <c r="W174" s="469"/>
    </row>
    <row r="175" spans="1:23">
      <c r="A175" s="615" t="s">
        <v>1060</v>
      </c>
      <c r="B175" s="474"/>
      <c r="C175" s="474" t="s">
        <v>955</v>
      </c>
      <c r="D175" s="470"/>
      <c r="E175" s="472" t="s">
        <v>17</v>
      </c>
      <c r="F175" s="472" t="s">
        <v>14</v>
      </c>
      <c r="G175" s="460" t="s">
        <v>19</v>
      </c>
      <c r="H175" s="460" t="s">
        <v>28</v>
      </c>
      <c r="I175" s="460" t="s">
        <v>24</v>
      </c>
      <c r="J175" s="472">
        <v>4</v>
      </c>
      <c r="K175" s="472"/>
      <c r="L175" s="472"/>
      <c r="M175" s="472"/>
      <c r="N175" s="472"/>
      <c r="O175" s="472"/>
      <c r="P175" s="472" t="s">
        <v>286</v>
      </c>
      <c r="Q175" s="472" t="s">
        <v>290</v>
      </c>
      <c r="R175" s="473"/>
      <c r="S175" s="472"/>
      <c r="T175" s="471"/>
      <c r="U175" s="471"/>
      <c r="V175" s="470"/>
      <c r="W175" s="469"/>
    </row>
    <row r="176" spans="1:23">
      <c r="A176" s="615" t="s">
        <v>1059</v>
      </c>
      <c r="B176" s="474"/>
      <c r="C176" s="474" t="s">
        <v>955</v>
      </c>
      <c r="D176" s="470"/>
      <c r="E176" s="472" t="s">
        <v>18</v>
      </c>
      <c r="F176" s="472" t="s">
        <v>15</v>
      </c>
      <c r="G176" s="460" t="s">
        <v>19</v>
      </c>
      <c r="H176" s="460" t="s">
        <v>28</v>
      </c>
      <c r="I176" s="460" t="s">
        <v>24</v>
      </c>
      <c r="J176" s="472">
        <v>4</v>
      </c>
      <c r="K176" s="472"/>
      <c r="L176" s="472"/>
      <c r="M176" s="472"/>
      <c r="N176" s="472"/>
      <c r="O176" s="472"/>
      <c r="P176" s="472" t="s">
        <v>286</v>
      </c>
      <c r="Q176" s="472" t="s">
        <v>290</v>
      </c>
      <c r="R176" s="473"/>
      <c r="S176" s="472"/>
      <c r="T176" s="471"/>
      <c r="U176" s="471"/>
      <c r="V176" s="470"/>
      <c r="W176" s="469"/>
    </row>
    <row r="177" spans="1:23">
      <c r="A177" s="615" t="s">
        <v>1058</v>
      </c>
      <c r="B177" s="474"/>
      <c r="C177" s="474" t="s">
        <v>954</v>
      </c>
      <c r="D177" s="470"/>
      <c r="E177" s="472" t="s">
        <v>18</v>
      </c>
      <c r="F177" s="472" t="s">
        <v>15</v>
      </c>
      <c r="G177" s="460" t="s">
        <v>19</v>
      </c>
      <c r="H177" s="460" t="s">
        <v>28</v>
      </c>
      <c r="I177" s="460" t="s">
        <v>24</v>
      </c>
      <c r="J177" s="472">
        <v>4</v>
      </c>
      <c r="K177" s="472"/>
      <c r="L177" s="472"/>
      <c r="M177" s="472"/>
      <c r="N177" s="472"/>
      <c r="O177" s="472"/>
      <c r="P177" s="472" t="s">
        <v>286</v>
      </c>
      <c r="Q177" s="472" t="s">
        <v>290</v>
      </c>
      <c r="R177" s="473"/>
      <c r="S177" s="472"/>
      <c r="T177" s="471"/>
      <c r="U177" s="471"/>
      <c r="V177" s="470"/>
      <c r="W177" s="469"/>
    </row>
    <row r="178" spans="1:23">
      <c r="A178" s="615" t="s">
        <v>1057</v>
      </c>
      <c r="B178" s="474"/>
      <c r="C178" s="474" t="s">
        <v>953</v>
      </c>
      <c r="D178" s="470"/>
      <c r="E178" s="472" t="s">
        <v>17</v>
      </c>
      <c r="F178" s="472" t="s">
        <v>14</v>
      </c>
      <c r="G178" s="460" t="s">
        <v>19</v>
      </c>
      <c r="H178" s="460" t="s">
        <v>28</v>
      </c>
      <c r="I178" s="460" t="s">
        <v>26</v>
      </c>
      <c r="J178" s="472">
        <v>4</v>
      </c>
      <c r="K178" s="472"/>
      <c r="L178" s="472"/>
      <c r="M178" s="472"/>
      <c r="N178" s="472"/>
      <c r="O178" s="472"/>
      <c r="P178" s="472" t="s">
        <v>286</v>
      </c>
      <c r="Q178" s="472" t="s">
        <v>290</v>
      </c>
      <c r="R178" s="473"/>
      <c r="S178" s="472"/>
      <c r="T178" s="471"/>
      <c r="U178" s="471"/>
      <c r="V178" s="470"/>
      <c r="W178" s="469"/>
    </row>
    <row r="179" spans="1:23">
      <c r="A179" s="615" t="s">
        <v>1056</v>
      </c>
      <c r="B179" s="474"/>
      <c r="C179" s="474" t="s">
        <v>953</v>
      </c>
      <c r="D179" s="470"/>
      <c r="E179" s="472" t="s">
        <v>17</v>
      </c>
      <c r="F179" s="472" t="s">
        <v>14</v>
      </c>
      <c r="G179" s="460" t="s">
        <v>19</v>
      </c>
      <c r="H179" s="460" t="s">
        <v>28</v>
      </c>
      <c r="I179" s="460" t="s">
        <v>25</v>
      </c>
      <c r="J179" s="472">
        <v>4</v>
      </c>
      <c r="K179" s="472"/>
      <c r="L179" s="472"/>
      <c r="M179" s="472"/>
      <c r="N179" s="472"/>
      <c r="O179" s="472"/>
      <c r="P179" s="472" t="s">
        <v>286</v>
      </c>
      <c r="Q179" s="472" t="s">
        <v>290</v>
      </c>
      <c r="R179" s="473"/>
      <c r="S179" s="472"/>
      <c r="T179" s="471"/>
      <c r="U179" s="471"/>
      <c r="V179" s="470"/>
      <c r="W179" s="469"/>
    </row>
    <row r="180" spans="1:23">
      <c r="A180" s="615" t="s">
        <v>1054</v>
      </c>
      <c r="B180" s="474"/>
      <c r="C180" s="474" t="s">
        <v>953</v>
      </c>
      <c r="D180" s="470"/>
      <c r="E180" s="472" t="s">
        <v>17</v>
      </c>
      <c r="F180" s="472" t="s">
        <v>15</v>
      </c>
      <c r="G180" s="460" t="s">
        <v>19</v>
      </c>
      <c r="H180" s="460" t="s">
        <v>28</v>
      </c>
      <c r="I180" s="460" t="s">
        <v>24</v>
      </c>
      <c r="J180" s="472">
        <v>4</v>
      </c>
      <c r="K180" s="472"/>
      <c r="L180" s="472"/>
      <c r="M180" s="472"/>
      <c r="N180" s="472"/>
      <c r="O180" s="472"/>
      <c r="P180" s="472" t="s">
        <v>286</v>
      </c>
      <c r="Q180" s="472" t="s">
        <v>290</v>
      </c>
      <c r="R180" s="473"/>
      <c r="S180" s="472"/>
      <c r="T180" s="471"/>
      <c r="U180" s="471"/>
      <c r="V180" s="470"/>
      <c r="W180" s="469"/>
    </row>
    <row r="181" spans="1:23">
      <c r="A181" s="615" t="s">
        <v>1053</v>
      </c>
      <c r="B181" s="474"/>
      <c r="C181" s="474" t="s">
        <v>952</v>
      </c>
      <c r="D181" s="470"/>
      <c r="E181" s="472" t="s">
        <v>17</v>
      </c>
      <c r="F181" s="472" t="s">
        <v>14</v>
      </c>
      <c r="G181" s="460" t="s">
        <v>19</v>
      </c>
      <c r="H181" s="460" t="s">
        <v>28</v>
      </c>
      <c r="I181" s="460" t="s">
        <v>24</v>
      </c>
      <c r="J181" s="472">
        <v>4</v>
      </c>
      <c r="K181" s="472"/>
      <c r="L181" s="472"/>
      <c r="M181" s="472"/>
      <c r="N181" s="472"/>
      <c r="O181" s="472"/>
      <c r="P181" s="472" t="s">
        <v>286</v>
      </c>
      <c r="Q181" s="472" t="s">
        <v>290</v>
      </c>
      <c r="R181" s="473"/>
      <c r="S181" s="472"/>
      <c r="T181" s="471"/>
      <c r="U181" s="471"/>
      <c r="V181" s="470"/>
      <c r="W181" s="469"/>
    </row>
    <row r="182" spans="1:23">
      <c r="A182" s="615" t="s">
        <v>1048</v>
      </c>
      <c r="B182" s="474"/>
      <c r="C182" s="474" t="s">
        <v>952</v>
      </c>
      <c r="D182" s="470"/>
      <c r="E182" s="472" t="s">
        <v>17</v>
      </c>
      <c r="F182" s="472" t="s">
        <v>15</v>
      </c>
      <c r="G182" s="460" t="s">
        <v>19</v>
      </c>
      <c r="H182" s="460" t="s">
        <v>28</v>
      </c>
      <c r="I182" s="460" t="s">
        <v>24</v>
      </c>
      <c r="J182" s="472">
        <v>4</v>
      </c>
      <c r="K182" s="472"/>
      <c r="L182" s="472"/>
      <c r="M182" s="472"/>
      <c r="N182" s="472"/>
      <c r="O182" s="472"/>
      <c r="P182" s="472" t="s">
        <v>286</v>
      </c>
      <c r="Q182" s="472" t="s">
        <v>290</v>
      </c>
      <c r="R182" s="473"/>
      <c r="S182" s="472"/>
      <c r="T182" s="471"/>
      <c r="U182" s="471"/>
      <c r="V182" s="470"/>
      <c r="W182" s="469"/>
    </row>
    <row r="183" spans="1:23">
      <c r="A183" s="615" t="s">
        <v>1047</v>
      </c>
      <c r="B183" s="474"/>
      <c r="C183" s="474" t="s">
        <v>996</v>
      </c>
      <c r="D183" s="470"/>
      <c r="E183" s="472" t="s">
        <v>18</v>
      </c>
      <c r="F183" s="472" t="s">
        <v>14</v>
      </c>
      <c r="G183" s="460" t="s">
        <v>19</v>
      </c>
      <c r="H183" s="460" t="s">
        <v>28</v>
      </c>
      <c r="I183" s="460" t="s">
        <v>24</v>
      </c>
      <c r="J183" s="472">
        <v>4</v>
      </c>
      <c r="K183" s="472"/>
      <c r="L183" s="472"/>
      <c r="M183" s="472"/>
      <c r="N183" s="472"/>
      <c r="O183" s="472"/>
      <c r="P183" s="472" t="s">
        <v>286</v>
      </c>
      <c r="Q183" s="472" t="s">
        <v>290</v>
      </c>
      <c r="R183" s="473"/>
      <c r="S183" s="472"/>
      <c r="T183" s="471"/>
      <c r="U183" s="471"/>
      <c r="V183" s="470"/>
      <c r="W183" s="469"/>
    </row>
    <row r="184" spans="1:23">
      <c r="A184" s="615" t="s">
        <v>1046</v>
      </c>
      <c r="B184" s="474"/>
      <c r="C184" s="474" t="s">
        <v>996</v>
      </c>
      <c r="D184" s="470"/>
      <c r="E184" s="472" t="s">
        <v>18</v>
      </c>
      <c r="F184" s="472" t="s">
        <v>15</v>
      </c>
      <c r="G184" s="460" t="s">
        <v>19</v>
      </c>
      <c r="H184" s="460" t="s">
        <v>28</v>
      </c>
      <c r="I184" s="460" t="s">
        <v>24</v>
      </c>
      <c r="J184" s="472">
        <v>4</v>
      </c>
      <c r="K184" s="472"/>
      <c r="L184" s="472"/>
      <c r="M184" s="472"/>
      <c r="N184" s="472"/>
      <c r="O184" s="472"/>
      <c r="P184" s="472" t="s">
        <v>286</v>
      </c>
      <c r="Q184" s="472" t="s">
        <v>290</v>
      </c>
      <c r="R184" s="473"/>
      <c r="S184" s="472"/>
      <c r="T184" s="471"/>
      <c r="U184" s="471"/>
      <c r="V184" s="470"/>
      <c r="W184" s="469"/>
    </row>
    <row r="185" spans="1:23">
      <c r="A185" s="615" t="s">
        <v>1045</v>
      </c>
      <c r="B185" s="474"/>
      <c r="C185" s="474" t="s">
        <v>951</v>
      </c>
      <c r="D185" s="470"/>
      <c r="E185" s="472" t="s">
        <v>18</v>
      </c>
      <c r="F185" s="472" t="s">
        <v>15</v>
      </c>
      <c r="G185" s="460" t="s">
        <v>19</v>
      </c>
      <c r="H185" s="460" t="s">
        <v>28</v>
      </c>
      <c r="I185" s="460" t="s">
        <v>24</v>
      </c>
      <c r="J185" s="472">
        <v>4</v>
      </c>
      <c r="K185" s="472"/>
      <c r="L185" s="472"/>
      <c r="M185" s="472"/>
      <c r="N185" s="472"/>
      <c r="O185" s="472"/>
      <c r="P185" s="472" t="s">
        <v>286</v>
      </c>
      <c r="Q185" s="472" t="s">
        <v>290</v>
      </c>
      <c r="R185" s="473"/>
      <c r="S185" s="472"/>
      <c r="T185" s="471"/>
      <c r="U185" s="471"/>
      <c r="V185" s="470"/>
      <c r="W185" s="469"/>
    </row>
    <row r="186" spans="1:23">
      <c r="A186" s="615" t="s">
        <v>1044</v>
      </c>
      <c r="B186" s="474"/>
      <c r="C186" s="474" t="s">
        <v>951</v>
      </c>
      <c r="D186" s="470"/>
      <c r="E186" s="472" t="s">
        <v>18</v>
      </c>
      <c r="F186" s="472" t="s">
        <v>14</v>
      </c>
      <c r="G186" s="460" t="s">
        <v>19</v>
      </c>
      <c r="H186" s="460" t="s">
        <v>28</v>
      </c>
      <c r="I186" s="460" t="s">
        <v>24</v>
      </c>
      <c r="J186" s="472">
        <v>4</v>
      </c>
      <c r="K186" s="472"/>
      <c r="L186" s="472"/>
      <c r="M186" s="472"/>
      <c r="N186" s="472"/>
      <c r="O186" s="472"/>
      <c r="P186" s="472" t="s">
        <v>286</v>
      </c>
      <c r="Q186" s="472" t="s">
        <v>290</v>
      </c>
      <c r="R186" s="473"/>
      <c r="S186" s="472"/>
      <c r="T186" s="471"/>
      <c r="U186" s="471"/>
      <c r="V186" s="470"/>
      <c r="W186" s="469"/>
    </row>
    <row r="187" spans="1:23">
      <c r="A187" s="615" t="s">
        <v>1043</v>
      </c>
      <c r="B187" s="474"/>
      <c r="C187" s="474" t="s">
        <v>950</v>
      </c>
      <c r="D187" s="470"/>
      <c r="E187" s="472" t="s">
        <v>18</v>
      </c>
      <c r="F187" s="472" t="s">
        <v>15</v>
      </c>
      <c r="G187" s="460" t="s">
        <v>19</v>
      </c>
      <c r="H187" s="460" t="s">
        <v>28</v>
      </c>
      <c r="I187" s="460" t="s">
        <v>24</v>
      </c>
      <c r="J187" s="472">
        <v>4</v>
      </c>
      <c r="K187" s="472"/>
      <c r="L187" s="472"/>
      <c r="M187" s="472"/>
      <c r="N187" s="472"/>
      <c r="O187" s="472"/>
      <c r="P187" s="472" t="s">
        <v>286</v>
      </c>
      <c r="Q187" s="472" t="s">
        <v>290</v>
      </c>
      <c r="R187" s="473"/>
      <c r="S187" s="472"/>
      <c r="T187" s="471"/>
      <c r="U187" s="471"/>
      <c r="V187" s="470"/>
      <c r="W187" s="469"/>
    </row>
    <row r="188" spans="1:23" ht="27.6">
      <c r="A188" s="615" t="s">
        <v>1042</v>
      </c>
      <c r="B188" s="474"/>
      <c r="C188" s="474" t="s">
        <v>949</v>
      </c>
      <c r="D188" s="470"/>
      <c r="E188" s="472" t="s">
        <v>18</v>
      </c>
      <c r="F188" s="472" t="s">
        <v>14</v>
      </c>
      <c r="G188" s="460" t="s">
        <v>21</v>
      </c>
      <c r="H188" s="460" t="s">
        <v>28</v>
      </c>
      <c r="I188" s="475" t="s">
        <v>782</v>
      </c>
      <c r="J188" s="472">
        <v>4</v>
      </c>
      <c r="K188" s="472"/>
      <c r="L188" s="472"/>
      <c r="M188" s="472"/>
      <c r="N188" s="472"/>
      <c r="O188" s="472"/>
      <c r="P188" s="472" t="s">
        <v>291</v>
      </c>
      <c r="Q188" s="472" t="s">
        <v>288</v>
      </c>
      <c r="R188" s="473"/>
      <c r="S188" s="472"/>
      <c r="T188" s="471"/>
      <c r="U188" s="471"/>
      <c r="V188" s="470"/>
      <c r="W188" s="469"/>
    </row>
    <row r="189" spans="1:23">
      <c r="A189" s="615" t="s">
        <v>1041</v>
      </c>
      <c r="B189" s="474"/>
      <c r="C189" s="474" t="s">
        <v>949</v>
      </c>
      <c r="D189" s="470"/>
      <c r="E189" s="472" t="s">
        <v>18</v>
      </c>
      <c r="F189" s="472" t="s">
        <v>15</v>
      </c>
      <c r="G189" s="460" t="s">
        <v>20</v>
      </c>
      <c r="H189" s="460" t="s">
        <v>29</v>
      </c>
      <c r="I189" s="460" t="s">
        <v>24</v>
      </c>
      <c r="J189" s="472">
        <v>3</v>
      </c>
      <c r="K189" s="472"/>
      <c r="L189" s="472"/>
      <c r="M189" s="472"/>
      <c r="N189" s="472"/>
      <c r="O189" s="472"/>
      <c r="P189" s="472" t="s">
        <v>291</v>
      </c>
      <c r="Q189" s="472" t="s">
        <v>288</v>
      </c>
      <c r="R189" s="473"/>
      <c r="S189" s="472"/>
      <c r="T189" s="471"/>
      <c r="U189" s="471"/>
      <c r="V189" s="470"/>
      <c r="W189" s="469"/>
    </row>
    <row r="190" spans="1:23" s="450" customFormat="1" ht="24">
      <c r="A190" s="615" t="s">
        <v>1040</v>
      </c>
      <c r="B190" s="527"/>
      <c r="C190" s="527" t="s">
        <v>948</v>
      </c>
      <c r="D190" s="524"/>
      <c r="E190" s="526" t="s">
        <v>18</v>
      </c>
      <c r="F190" s="526" t="s">
        <v>14</v>
      </c>
      <c r="G190" s="475" t="s">
        <v>19</v>
      </c>
      <c r="H190" s="475" t="s">
        <v>28</v>
      </c>
      <c r="I190" s="475" t="s">
        <v>24</v>
      </c>
      <c r="J190" s="526">
        <v>4</v>
      </c>
      <c r="K190" s="526"/>
      <c r="L190" s="526"/>
      <c r="M190" s="526"/>
      <c r="N190" s="526"/>
      <c r="O190" s="526"/>
      <c r="P190" s="526" t="s">
        <v>291</v>
      </c>
      <c r="Q190" s="526" t="s">
        <v>288</v>
      </c>
      <c r="R190" s="531" t="s">
        <v>1077</v>
      </c>
      <c r="S190" s="526"/>
      <c r="T190" s="525"/>
      <c r="U190" s="525"/>
      <c r="V190" s="524"/>
      <c r="W190" s="523"/>
    </row>
    <row r="191" spans="1:23">
      <c r="A191" s="615" t="s">
        <v>1039</v>
      </c>
      <c r="B191" s="474"/>
      <c r="C191" s="474" t="s">
        <v>948</v>
      </c>
      <c r="D191" s="470"/>
      <c r="E191" s="472" t="s">
        <v>18</v>
      </c>
      <c r="F191" s="472" t="s">
        <v>15</v>
      </c>
      <c r="G191" s="460" t="s">
        <v>19</v>
      </c>
      <c r="H191" s="460" t="s">
        <v>28</v>
      </c>
      <c r="I191" s="460" t="s">
        <v>603</v>
      </c>
      <c r="J191" s="472"/>
      <c r="K191" s="472"/>
      <c r="L191" s="472"/>
      <c r="M191" s="472"/>
      <c r="N191" s="472"/>
      <c r="O191" s="472" t="s">
        <v>28</v>
      </c>
      <c r="P191" s="472" t="s">
        <v>291</v>
      </c>
      <c r="Q191" s="472" t="s">
        <v>288</v>
      </c>
      <c r="R191" s="473"/>
      <c r="S191" s="472"/>
      <c r="T191" s="471"/>
      <c r="U191" s="471"/>
      <c r="V191" s="470"/>
      <c r="W191" s="469"/>
    </row>
    <row r="192" spans="1:23">
      <c r="A192" s="615" t="s">
        <v>1038</v>
      </c>
      <c r="B192" s="474"/>
      <c r="C192" s="474" t="s">
        <v>946</v>
      </c>
      <c r="D192" s="470"/>
      <c r="E192" s="472" t="s">
        <v>18</v>
      </c>
      <c r="F192" s="472" t="s">
        <v>14</v>
      </c>
      <c r="G192" s="460" t="s">
        <v>19</v>
      </c>
      <c r="H192" s="460" t="s">
        <v>25</v>
      </c>
      <c r="I192" s="460" t="s">
        <v>24</v>
      </c>
      <c r="J192" s="472">
        <v>4</v>
      </c>
      <c r="K192" s="472"/>
      <c r="L192" s="472"/>
      <c r="M192" s="472"/>
      <c r="N192" s="472"/>
      <c r="O192" s="472"/>
      <c r="P192" s="472" t="s">
        <v>291</v>
      </c>
      <c r="Q192" s="472" t="s">
        <v>288</v>
      </c>
      <c r="R192" s="473"/>
      <c r="S192" s="472"/>
      <c r="T192" s="471"/>
      <c r="U192" s="471"/>
      <c r="V192" s="470"/>
      <c r="W192" s="469"/>
    </row>
    <row r="193" spans="1:23">
      <c r="A193" s="615" t="s">
        <v>1037</v>
      </c>
      <c r="B193" s="474"/>
      <c r="C193" s="474" t="s">
        <v>946</v>
      </c>
      <c r="D193" s="470"/>
      <c r="E193" s="472" t="s">
        <v>18</v>
      </c>
      <c r="F193" s="472" t="s">
        <v>15</v>
      </c>
      <c r="G193" s="460" t="s">
        <v>19</v>
      </c>
      <c r="H193" s="460" t="s">
        <v>28</v>
      </c>
      <c r="I193" s="460" t="s">
        <v>24</v>
      </c>
      <c r="J193" s="472">
        <v>4</v>
      </c>
      <c r="K193" s="472"/>
      <c r="L193" s="472"/>
      <c r="M193" s="472"/>
      <c r="N193" s="472"/>
      <c r="O193" s="472"/>
      <c r="P193" s="472" t="s">
        <v>291</v>
      </c>
      <c r="Q193" s="472" t="s">
        <v>288</v>
      </c>
      <c r="R193" s="473"/>
      <c r="S193" s="472"/>
      <c r="T193" s="471"/>
      <c r="U193" s="471"/>
      <c r="V193" s="470"/>
      <c r="W193" s="469"/>
    </row>
    <row r="194" spans="1:23">
      <c r="A194" s="615" t="s">
        <v>1036</v>
      </c>
      <c r="B194" s="474"/>
      <c r="C194" s="474" t="s">
        <v>945</v>
      </c>
      <c r="D194" s="470"/>
      <c r="E194" s="472" t="s">
        <v>18</v>
      </c>
      <c r="F194" s="472" t="s">
        <v>14</v>
      </c>
      <c r="G194" s="460" t="s">
        <v>20</v>
      </c>
      <c r="H194" s="460" t="s">
        <v>304</v>
      </c>
      <c r="I194" s="460" t="s">
        <v>24</v>
      </c>
      <c r="J194" s="472">
        <v>4</v>
      </c>
      <c r="K194" s="472"/>
      <c r="L194" s="472"/>
      <c r="M194" s="472"/>
      <c r="N194" s="472"/>
      <c r="O194" s="472"/>
      <c r="P194" s="472" t="s">
        <v>291</v>
      </c>
      <c r="Q194" s="472" t="s">
        <v>290</v>
      </c>
      <c r="R194" s="473"/>
      <c r="S194" s="472"/>
      <c r="T194" s="471"/>
      <c r="U194" s="471"/>
      <c r="V194" s="470"/>
      <c r="W194" s="469"/>
    </row>
    <row r="195" spans="1:23">
      <c r="A195" s="615" t="s">
        <v>1147</v>
      </c>
      <c r="B195" s="474"/>
      <c r="C195" s="474" t="s">
        <v>945</v>
      </c>
      <c r="D195" s="470"/>
      <c r="E195" s="472" t="s">
        <v>18</v>
      </c>
      <c r="F195" s="472" t="s">
        <v>15</v>
      </c>
      <c r="G195" s="460" t="s">
        <v>20</v>
      </c>
      <c r="H195" s="460" t="s">
        <v>29</v>
      </c>
      <c r="I195" s="460" t="s">
        <v>26</v>
      </c>
      <c r="J195" s="472">
        <v>3</v>
      </c>
      <c r="K195" s="472"/>
      <c r="L195" s="472"/>
      <c r="M195" s="472"/>
      <c r="N195" s="472"/>
      <c r="O195" s="472"/>
      <c r="P195" s="472" t="s">
        <v>291</v>
      </c>
      <c r="Q195" s="472" t="s">
        <v>290</v>
      </c>
      <c r="R195" s="473"/>
      <c r="S195" s="472"/>
      <c r="T195" s="471"/>
      <c r="U195" s="471"/>
      <c r="V195" s="470"/>
      <c r="W195" s="469"/>
    </row>
    <row r="196" spans="1:23">
      <c r="A196" s="615" t="s">
        <v>1035</v>
      </c>
      <c r="B196" s="474"/>
      <c r="C196" s="474" t="s">
        <v>945</v>
      </c>
      <c r="D196" s="470"/>
      <c r="E196" s="472" t="s">
        <v>17</v>
      </c>
      <c r="F196" s="472" t="s">
        <v>15</v>
      </c>
      <c r="G196" s="460" t="s">
        <v>20</v>
      </c>
      <c r="H196" s="460" t="s">
        <v>304</v>
      </c>
      <c r="I196" s="460" t="s">
        <v>26</v>
      </c>
      <c r="J196" s="472">
        <v>4</v>
      </c>
      <c r="K196" s="472"/>
      <c r="L196" s="472"/>
      <c r="M196" s="472"/>
      <c r="N196" s="472"/>
      <c r="O196" s="472"/>
      <c r="P196" s="472" t="s">
        <v>291</v>
      </c>
      <c r="Q196" s="472" t="s">
        <v>290</v>
      </c>
      <c r="R196" s="473"/>
      <c r="S196" s="472"/>
      <c r="T196" s="471"/>
      <c r="U196" s="471"/>
      <c r="V196" s="470"/>
      <c r="W196" s="469"/>
    </row>
    <row r="197" spans="1:23">
      <c r="A197" s="615" t="s">
        <v>1034</v>
      </c>
      <c r="B197" s="474"/>
      <c r="C197" s="474" t="s">
        <v>944</v>
      </c>
      <c r="D197" s="470"/>
      <c r="E197" s="472" t="s">
        <v>17</v>
      </c>
      <c r="F197" s="526" t="s">
        <v>17</v>
      </c>
      <c r="G197" s="460" t="s">
        <v>19</v>
      </c>
      <c r="H197" s="460" t="s">
        <v>28</v>
      </c>
      <c r="I197" s="460" t="s">
        <v>24</v>
      </c>
      <c r="J197" s="472">
        <v>4</v>
      </c>
      <c r="K197" s="472"/>
      <c r="L197" s="472"/>
      <c r="M197" s="472"/>
      <c r="N197" s="472"/>
      <c r="O197" s="472"/>
      <c r="P197" s="472" t="s">
        <v>291</v>
      </c>
      <c r="Q197" s="472" t="s">
        <v>289</v>
      </c>
      <c r="R197" s="473"/>
      <c r="S197" s="472"/>
      <c r="T197" s="471"/>
      <c r="U197" s="471"/>
      <c r="V197" s="470"/>
      <c r="W197" s="469"/>
    </row>
    <row r="198" spans="1:23">
      <c r="A198" s="615" t="s">
        <v>1033</v>
      </c>
      <c r="B198" s="474"/>
      <c r="C198" s="474" t="s">
        <v>943</v>
      </c>
      <c r="D198" s="470"/>
      <c r="E198" s="472" t="s">
        <v>18</v>
      </c>
      <c r="F198" s="472" t="s">
        <v>14</v>
      </c>
      <c r="G198" s="460" t="s">
        <v>22</v>
      </c>
      <c r="H198" s="460" t="s">
        <v>28</v>
      </c>
      <c r="I198" s="460" t="s">
        <v>26</v>
      </c>
      <c r="J198" s="472">
        <v>4</v>
      </c>
      <c r="K198" s="472"/>
      <c r="L198" s="472"/>
      <c r="M198" s="472"/>
      <c r="N198" s="472"/>
      <c r="O198" s="472"/>
      <c r="P198" s="472" t="s">
        <v>291</v>
      </c>
      <c r="Q198" s="472" t="s">
        <v>289</v>
      </c>
      <c r="R198" s="473"/>
      <c r="S198" s="472"/>
      <c r="T198" s="471"/>
      <c r="U198" s="471"/>
      <c r="V198" s="470"/>
      <c r="W198" s="469"/>
    </row>
    <row r="199" spans="1:23">
      <c r="A199" s="615" t="s">
        <v>1148</v>
      </c>
      <c r="B199" s="474"/>
      <c r="C199" s="474" t="s">
        <v>943</v>
      </c>
      <c r="D199" s="470"/>
      <c r="E199" s="472" t="s">
        <v>18</v>
      </c>
      <c r="F199" s="472" t="s">
        <v>15</v>
      </c>
      <c r="G199" s="460" t="s">
        <v>22</v>
      </c>
      <c r="H199" s="460" t="s">
        <v>28</v>
      </c>
      <c r="I199" s="460" t="s">
        <v>24</v>
      </c>
      <c r="J199" s="472">
        <v>4</v>
      </c>
      <c r="K199" s="472"/>
      <c r="L199" s="472"/>
      <c r="M199" s="472"/>
      <c r="N199" s="472"/>
      <c r="O199" s="472"/>
      <c r="P199" s="472" t="s">
        <v>291</v>
      </c>
      <c r="Q199" s="472" t="s">
        <v>290</v>
      </c>
      <c r="R199" s="473"/>
      <c r="S199" s="472"/>
      <c r="T199" s="471"/>
      <c r="U199" s="471"/>
      <c r="V199" s="470"/>
      <c r="W199" s="469"/>
    </row>
    <row r="200" spans="1:23">
      <c r="A200" s="615" t="s">
        <v>1032</v>
      </c>
      <c r="B200" s="474"/>
      <c r="C200" s="474" t="s">
        <v>942</v>
      </c>
      <c r="D200" s="470"/>
      <c r="E200" s="472" t="s">
        <v>17</v>
      </c>
      <c r="F200" s="472" t="s">
        <v>14</v>
      </c>
      <c r="G200" s="460" t="s">
        <v>19</v>
      </c>
      <c r="H200" s="460" t="s">
        <v>28</v>
      </c>
      <c r="I200" s="460" t="s">
        <v>24</v>
      </c>
      <c r="J200" s="472">
        <v>4</v>
      </c>
      <c r="K200" s="472"/>
      <c r="L200" s="472"/>
      <c r="M200" s="472"/>
      <c r="N200" s="472"/>
      <c r="O200" s="472"/>
      <c r="P200" s="472" t="s">
        <v>291</v>
      </c>
      <c r="Q200" s="472" t="s">
        <v>290</v>
      </c>
      <c r="R200" s="473"/>
      <c r="S200" s="472"/>
      <c r="T200" s="471"/>
      <c r="U200" s="471"/>
      <c r="V200" s="470"/>
      <c r="W200" s="469"/>
    </row>
    <row r="201" spans="1:23">
      <c r="A201" s="615" t="s">
        <v>1031</v>
      </c>
      <c r="B201" s="474"/>
      <c r="C201" s="474" t="s">
        <v>941</v>
      </c>
      <c r="D201" s="470"/>
      <c r="E201" s="472" t="s">
        <v>18</v>
      </c>
      <c r="F201" s="472" t="s">
        <v>15</v>
      </c>
      <c r="G201" s="460" t="s">
        <v>19</v>
      </c>
      <c r="H201" s="460" t="s">
        <v>28</v>
      </c>
      <c r="I201" s="460" t="s">
        <v>24</v>
      </c>
      <c r="J201" s="472">
        <v>4</v>
      </c>
      <c r="K201" s="472"/>
      <c r="L201" s="472"/>
      <c r="M201" s="472"/>
      <c r="N201" s="472"/>
      <c r="O201" s="472"/>
      <c r="P201" s="472" t="s">
        <v>291</v>
      </c>
      <c r="Q201" s="472" t="s">
        <v>290</v>
      </c>
      <c r="R201" s="473"/>
      <c r="S201" s="472"/>
      <c r="T201" s="471"/>
      <c r="U201" s="471"/>
      <c r="V201" s="470"/>
      <c r="W201" s="469"/>
    </row>
    <row r="202" spans="1:23">
      <c r="A202" s="615" t="s">
        <v>1030</v>
      </c>
      <c r="B202" s="474"/>
      <c r="C202" s="474" t="s">
        <v>940</v>
      </c>
      <c r="D202" s="470"/>
      <c r="E202" s="472" t="s">
        <v>18</v>
      </c>
      <c r="F202" s="472" t="s">
        <v>14</v>
      </c>
      <c r="G202" s="460" t="s">
        <v>19</v>
      </c>
      <c r="H202" s="460" t="s">
        <v>28</v>
      </c>
      <c r="I202" s="460" t="s">
        <v>24</v>
      </c>
      <c r="J202" s="472">
        <v>3</v>
      </c>
      <c r="K202" s="472"/>
      <c r="L202" s="472"/>
      <c r="M202" s="472"/>
      <c r="N202" s="472"/>
      <c r="O202" s="472"/>
      <c r="P202" s="472" t="s">
        <v>291</v>
      </c>
      <c r="Q202" s="472" t="s">
        <v>289</v>
      </c>
      <c r="R202" s="473"/>
      <c r="S202" s="472"/>
      <c r="T202" s="471"/>
      <c r="U202" s="471"/>
      <c r="V202" s="470"/>
      <c r="W202" s="469"/>
    </row>
    <row r="203" spans="1:23">
      <c r="A203" s="615" t="s">
        <v>1029</v>
      </c>
      <c r="B203" s="474"/>
      <c r="C203" s="474" t="s">
        <v>940</v>
      </c>
      <c r="D203" s="470"/>
      <c r="E203" s="472" t="s">
        <v>18</v>
      </c>
      <c r="F203" s="472" t="s">
        <v>15</v>
      </c>
      <c r="G203" s="460" t="s">
        <v>19</v>
      </c>
      <c r="H203" s="460" t="s">
        <v>28</v>
      </c>
      <c r="I203" s="460" t="s">
        <v>24</v>
      </c>
      <c r="J203" s="472">
        <v>3</v>
      </c>
      <c r="K203" s="472"/>
      <c r="L203" s="472"/>
      <c r="M203" s="472"/>
      <c r="N203" s="472"/>
      <c r="O203" s="472"/>
      <c r="P203" s="472" t="s">
        <v>291</v>
      </c>
      <c r="Q203" s="472" t="s">
        <v>289</v>
      </c>
      <c r="R203" s="473"/>
      <c r="S203" s="472"/>
      <c r="T203" s="471"/>
      <c r="U203" s="471"/>
      <c r="V203" s="470"/>
      <c r="W203" s="469"/>
    </row>
    <row r="204" spans="1:23">
      <c r="A204" s="615" t="s">
        <v>1028</v>
      </c>
      <c r="B204" s="474"/>
      <c r="C204" s="474" t="s">
        <v>939</v>
      </c>
      <c r="D204" s="470"/>
      <c r="E204" s="472" t="s">
        <v>17</v>
      </c>
      <c r="F204" s="472" t="s">
        <v>14</v>
      </c>
      <c r="G204" s="460" t="s">
        <v>19</v>
      </c>
      <c r="H204" s="460" t="s">
        <v>28</v>
      </c>
      <c r="I204" s="460" t="s">
        <v>24</v>
      </c>
      <c r="J204" s="472">
        <v>4</v>
      </c>
      <c r="K204" s="472"/>
      <c r="L204" s="472"/>
      <c r="M204" s="472"/>
      <c r="N204" s="472"/>
      <c r="O204" s="472"/>
      <c r="P204" s="472" t="s">
        <v>291</v>
      </c>
      <c r="Q204" s="472" t="s">
        <v>289</v>
      </c>
      <c r="R204" s="473"/>
      <c r="S204" s="472"/>
      <c r="T204" s="471"/>
      <c r="U204" s="471"/>
      <c r="V204" s="470"/>
      <c r="W204" s="469"/>
    </row>
    <row r="205" spans="1:23">
      <c r="A205" s="615" t="s">
        <v>1149</v>
      </c>
      <c r="B205" s="474"/>
      <c r="C205" s="474" t="s">
        <v>937</v>
      </c>
      <c r="D205" s="470"/>
      <c r="E205" s="472" t="s">
        <v>18</v>
      </c>
      <c r="F205" s="472" t="s">
        <v>15</v>
      </c>
      <c r="G205" s="460" t="s">
        <v>19</v>
      </c>
      <c r="H205" s="460" t="s">
        <v>28</v>
      </c>
      <c r="I205" s="460" t="s">
        <v>24</v>
      </c>
      <c r="J205" s="472">
        <v>3</v>
      </c>
      <c r="K205" s="472"/>
      <c r="L205" s="472"/>
      <c r="M205" s="472"/>
      <c r="N205" s="472"/>
      <c r="O205" s="472"/>
      <c r="P205" s="472" t="s">
        <v>291</v>
      </c>
      <c r="Q205" s="472" t="s">
        <v>289</v>
      </c>
      <c r="R205" s="473"/>
      <c r="S205" s="472"/>
      <c r="T205" s="471"/>
      <c r="U205" s="471"/>
      <c r="V205" s="470"/>
      <c r="W205" s="469"/>
    </row>
    <row r="206" spans="1:23">
      <c r="A206" s="615" t="s">
        <v>1027</v>
      </c>
      <c r="B206" s="474"/>
      <c r="C206" s="474" t="s">
        <v>935</v>
      </c>
      <c r="D206" s="470"/>
      <c r="E206" s="472" t="s">
        <v>18</v>
      </c>
      <c r="F206" s="472" t="s">
        <v>15</v>
      </c>
      <c r="G206" s="460" t="s">
        <v>20</v>
      </c>
      <c r="H206" s="460" t="s">
        <v>29</v>
      </c>
      <c r="I206" s="460" t="s">
        <v>24</v>
      </c>
      <c r="J206" s="472">
        <v>4</v>
      </c>
      <c r="K206" s="472"/>
      <c r="L206" s="472"/>
      <c r="M206" s="472"/>
      <c r="N206" s="472"/>
      <c r="O206" s="472"/>
      <c r="P206" s="472" t="s">
        <v>291</v>
      </c>
      <c r="Q206" s="472" t="s">
        <v>289</v>
      </c>
      <c r="R206" s="473"/>
      <c r="S206" s="472"/>
      <c r="T206" s="471"/>
      <c r="U206" s="471"/>
      <c r="V206" s="470"/>
      <c r="W206" s="469"/>
    </row>
    <row r="207" spans="1:23">
      <c r="A207" s="615" t="s">
        <v>1026</v>
      </c>
      <c r="B207" s="474"/>
      <c r="C207" s="474" t="s">
        <v>930</v>
      </c>
      <c r="D207" s="470"/>
      <c r="E207" s="472" t="s">
        <v>17</v>
      </c>
      <c r="F207" s="472" t="s">
        <v>14</v>
      </c>
      <c r="G207" s="460" t="s">
        <v>19</v>
      </c>
      <c r="H207" s="460" t="s">
        <v>28</v>
      </c>
      <c r="I207" s="460" t="s">
        <v>24</v>
      </c>
      <c r="J207" s="472">
        <v>4</v>
      </c>
      <c r="K207" s="472"/>
      <c r="L207" s="472"/>
      <c r="M207" s="472"/>
      <c r="N207" s="472"/>
      <c r="O207" s="472"/>
      <c r="P207" s="472" t="s">
        <v>291</v>
      </c>
      <c r="Q207" s="472" t="s">
        <v>289</v>
      </c>
      <c r="R207" s="473"/>
      <c r="S207" s="472"/>
      <c r="T207" s="471"/>
      <c r="U207" s="471"/>
      <c r="V207" s="470"/>
      <c r="W207" s="469"/>
    </row>
    <row r="208" spans="1:23">
      <c r="A208" s="615" t="s">
        <v>1025</v>
      </c>
      <c r="B208" s="474"/>
      <c r="C208" s="474" t="s">
        <v>929</v>
      </c>
      <c r="D208" s="470"/>
      <c r="E208" s="472" t="s">
        <v>17</v>
      </c>
      <c r="F208" s="472" t="s">
        <v>14</v>
      </c>
      <c r="G208" s="460" t="s">
        <v>20</v>
      </c>
      <c r="H208" s="460" t="s">
        <v>29</v>
      </c>
      <c r="I208" s="460" t="s">
        <v>26</v>
      </c>
      <c r="J208" s="472">
        <v>3</v>
      </c>
      <c r="K208" s="472"/>
      <c r="L208" s="472"/>
      <c r="M208" s="472"/>
      <c r="N208" s="472"/>
      <c r="O208" s="472"/>
      <c r="P208" s="472" t="s">
        <v>291</v>
      </c>
      <c r="Q208" s="472" t="s">
        <v>289</v>
      </c>
      <c r="R208" s="473"/>
      <c r="S208" s="472"/>
      <c r="T208" s="471"/>
      <c r="U208" s="471"/>
      <c r="V208" s="470"/>
      <c r="W208" s="469"/>
    </row>
    <row r="209" spans="1:23">
      <c r="A209" s="615" t="s">
        <v>1024</v>
      </c>
      <c r="B209" s="474"/>
      <c r="C209" s="474" t="s">
        <v>929</v>
      </c>
      <c r="D209" s="470"/>
      <c r="E209" s="472" t="s">
        <v>18</v>
      </c>
      <c r="F209" s="472" t="s">
        <v>15</v>
      </c>
      <c r="G209" s="460" t="s">
        <v>20</v>
      </c>
      <c r="H209" s="460" t="s">
        <v>304</v>
      </c>
      <c r="I209" s="460" t="s">
        <v>24</v>
      </c>
      <c r="J209" s="472">
        <v>2</v>
      </c>
      <c r="K209" s="472"/>
      <c r="L209" s="472"/>
      <c r="M209" s="472"/>
      <c r="N209" s="472"/>
      <c r="O209" s="472"/>
      <c r="P209" s="472" t="s">
        <v>291</v>
      </c>
      <c r="Q209" s="472" t="s">
        <v>289</v>
      </c>
      <c r="R209" s="473"/>
      <c r="S209" s="472"/>
      <c r="T209" s="471"/>
      <c r="U209" s="471"/>
      <c r="V209" s="470"/>
      <c r="W209" s="469"/>
    </row>
    <row r="210" spans="1:23">
      <c r="A210" s="615" t="s">
        <v>1021</v>
      </c>
      <c r="B210" s="474"/>
      <c r="C210" s="474" t="s">
        <v>928</v>
      </c>
      <c r="D210" s="470"/>
      <c r="E210" s="472" t="s">
        <v>17</v>
      </c>
      <c r="F210" s="472" t="s">
        <v>14</v>
      </c>
      <c r="G210" s="460" t="s">
        <v>20</v>
      </c>
      <c r="H210" s="460" t="s">
        <v>29</v>
      </c>
      <c r="I210" s="460" t="s">
        <v>24</v>
      </c>
      <c r="J210" s="472">
        <v>3</v>
      </c>
      <c r="K210" s="472"/>
      <c r="L210" s="472"/>
      <c r="M210" s="472"/>
      <c r="N210" s="472"/>
      <c r="O210" s="472"/>
      <c r="P210" s="472" t="s">
        <v>291</v>
      </c>
      <c r="Q210" s="472" t="s">
        <v>289</v>
      </c>
      <c r="R210" s="473"/>
      <c r="S210" s="472"/>
      <c r="T210" s="471"/>
      <c r="U210" s="471"/>
      <c r="V210" s="470"/>
      <c r="W210" s="469"/>
    </row>
    <row r="211" spans="1:23">
      <c r="A211" s="615" t="s">
        <v>1150</v>
      </c>
      <c r="B211" s="474"/>
      <c r="C211" s="474" t="s">
        <v>928</v>
      </c>
      <c r="D211" s="470"/>
      <c r="E211" s="472" t="s">
        <v>18</v>
      </c>
      <c r="F211" s="472" t="s">
        <v>15</v>
      </c>
      <c r="G211" s="460" t="s">
        <v>20</v>
      </c>
      <c r="H211" s="460" t="s">
        <v>29</v>
      </c>
      <c r="I211" s="460" t="s">
        <v>25</v>
      </c>
      <c r="J211" s="472">
        <v>2</v>
      </c>
      <c r="K211" s="472"/>
      <c r="L211" s="472"/>
      <c r="M211" s="472"/>
      <c r="N211" s="472" t="s">
        <v>841</v>
      </c>
      <c r="O211" s="472"/>
      <c r="P211" s="472" t="s">
        <v>291</v>
      </c>
      <c r="Q211" s="472" t="s">
        <v>289</v>
      </c>
      <c r="R211" s="473"/>
      <c r="S211" s="472"/>
      <c r="T211" s="471"/>
      <c r="U211" s="471"/>
      <c r="V211" s="470"/>
      <c r="W211" s="469"/>
    </row>
    <row r="212" spans="1:23">
      <c r="A212" s="615" t="s">
        <v>1151</v>
      </c>
      <c r="B212" s="474"/>
      <c r="C212" s="474" t="s">
        <v>927</v>
      </c>
      <c r="D212" s="470"/>
      <c r="E212" s="472" t="s">
        <v>18</v>
      </c>
      <c r="F212" s="472" t="s">
        <v>14</v>
      </c>
      <c r="G212" s="460" t="s">
        <v>22</v>
      </c>
      <c r="H212" s="460" t="s">
        <v>28</v>
      </c>
      <c r="I212" s="460" t="s">
        <v>24</v>
      </c>
      <c r="J212" s="472">
        <v>4</v>
      </c>
      <c r="K212" s="472"/>
      <c r="L212" s="472"/>
      <c r="M212" s="472"/>
      <c r="N212" s="472"/>
      <c r="O212" s="472"/>
      <c r="P212" s="472" t="s">
        <v>291</v>
      </c>
      <c r="Q212" s="472" t="s">
        <v>289</v>
      </c>
      <c r="R212" s="473"/>
      <c r="S212" s="472"/>
      <c r="T212" s="471"/>
      <c r="U212" s="471"/>
      <c r="V212" s="470"/>
      <c r="W212" s="469"/>
    </row>
    <row r="213" spans="1:23">
      <c r="A213" s="615" t="s">
        <v>1152</v>
      </c>
      <c r="B213" s="474"/>
      <c r="C213" s="474" t="s">
        <v>927</v>
      </c>
      <c r="D213" s="470"/>
      <c r="E213" s="472" t="s">
        <v>18</v>
      </c>
      <c r="F213" s="472" t="s">
        <v>15</v>
      </c>
      <c r="G213" s="460" t="s">
        <v>22</v>
      </c>
      <c r="H213" s="460" t="s">
        <v>28</v>
      </c>
      <c r="I213" s="460" t="s">
        <v>24</v>
      </c>
      <c r="J213" s="472">
        <v>4</v>
      </c>
      <c r="K213" s="472"/>
      <c r="L213" s="472"/>
      <c r="M213" s="472"/>
      <c r="N213" s="472"/>
      <c r="O213" s="472"/>
      <c r="P213" s="472" t="s">
        <v>291</v>
      </c>
      <c r="Q213" s="472" t="s">
        <v>289</v>
      </c>
      <c r="R213" s="473"/>
      <c r="S213" s="472"/>
      <c r="T213" s="471"/>
      <c r="U213" s="471"/>
      <c r="V213" s="470"/>
      <c r="W213" s="469"/>
    </row>
    <row r="214" spans="1:23">
      <c r="A214" s="615" t="s">
        <v>1153</v>
      </c>
      <c r="B214" s="474"/>
      <c r="C214" s="474" t="s">
        <v>926</v>
      </c>
      <c r="D214" s="470" t="s">
        <v>1075</v>
      </c>
      <c r="E214" s="472" t="s">
        <v>17</v>
      </c>
      <c r="F214" s="472" t="s">
        <v>14</v>
      </c>
      <c r="G214" s="460" t="s">
        <v>20</v>
      </c>
      <c r="H214" s="460" t="s">
        <v>29</v>
      </c>
      <c r="I214" s="475" t="s">
        <v>30</v>
      </c>
      <c r="J214" s="472">
        <v>4</v>
      </c>
      <c r="K214" s="472"/>
      <c r="L214" s="472"/>
      <c r="M214" s="472"/>
      <c r="N214" s="472"/>
      <c r="O214" s="472"/>
      <c r="P214" s="472" t="s">
        <v>291</v>
      </c>
      <c r="Q214" s="472" t="s">
        <v>289</v>
      </c>
      <c r="R214" s="473"/>
      <c r="S214" s="472"/>
      <c r="T214" s="471"/>
      <c r="U214" s="471" t="s">
        <v>45</v>
      </c>
      <c r="V214" s="470" t="s">
        <v>1075</v>
      </c>
      <c r="W214" s="469" t="s">
        <v>1076</v>
      </c>
    </row>
    <row r="215" spans="1:23">
      <c r="A215" s="615" t="s">
        <v>1154</v>
      </c>
      <c r="B215" s="474"/>
      <c r="C215" s="474" t="s">
        <v>926</v>
      </c>
      <c r="D215" s="470"/>
      <c r="E215" s="472" t="s">
        <v>17</v>
      </c>
      <c r="F215" s="472" t="s">
        <v>15</v>
      </c>
      <c r="G215" s="460" t="s">
        <v>20</v>
      </c>
      <c r="H215" s="460" t="s">
        <v>29</v>
      </c>
      <c r="I215" s="460" t="s">
        <v>25</v>
      </c>
      <c r="J215" s="472">
        <v>3</v>
      </c>
      <c r="K215" s="472"/>
      <c r="L215" s="472"/>
      <c r="M215" s="472"/>
      <c r="N215" s="472"/>
      <c r="O215" s="472"/>
      <c r="P215" s="472" t="s">
        <v>291</v>
      </c>
      <c r="Q215" s="472" t="s">
        <v>289</v>
      </c>
      <c r="R215" s="473"/>
      <c r="S215" s="472"/>
      <c r="T215" s="471"/>
      <c r="U215" s="471"/>
      <c r="V215" s="470"/>
      <c r="W215" s="469"/>
    </row>
    <row r="216" spans="1:23">
      <c r="A216" s="615" t="s">
        <v>1155</v>
      </c>
      <c r="B216" s="474"/>
      <c r="C216" s="474" t="s">
        <v>926</v>
      </c>
      <c r="D216" s="470" t="s">
        <v>1075</v>
      </c>
      <c r="E216" s="472" t="s">
        <v>18</v>
      </c>
      <c r="F216" s="472" t="s">
        <v>15</v>
      </c>
      <c r="G216" s="460" t="s">
        <v>20</v>
      </c>
      <c r="H216" s="460" t="s">
        <v>29</v>
      </c>
      <c r="I216" s="475" t="s">
        <v>30</v>
      </c>
      <c r="J216" s="472">
        <v>4</v>
      </c>
      <c r="K216" s="472"/>
      <c r="L216" s="472"/>
      <c r="M216" s="472"/>
      <c r="N216" s="472"/>
      <c r="O216" s="472"/>
      <c r="P216" s="472" t="s">
        <v>291</v>
      </c>
      <c r="Q216" s="472" t="s">
        <v>289</v>
      </c>
      <c r="R216" s="473"/>
      <c r="S216" s="472"/>
      <c r="T216" s="471"/>
      <c r="U216" s="471" t="s">
        <v>47</v>
      </c>
      <c r="V216" s="470" t="s">
        <v>1075</v>
      </c>
      <c r="W216" s="469" t="s">
        <v>1074</v>
      </c>
    </row>
    <row r="217" spans="1:23">
      <c r="A217" s="615" t="s">
        <v>1156</v>
      </c>
      <c r="B217" s="474"/>
      <c r="C217" s="474" t="s">
        <v>925</v>
      </c>
      <c r="D217" s="470"/>
      <c r="E217" s="472" t="s">
        <v>17</v>
      </c>
      <c r="F217" s="472" t="s">
        <v>14</v>
      </c>
      <c r="G217" s="460" t="s">
        <v>19</v>
      </c>
      <c r="H217" s="460" t="s">
        <v>28</v>
      </c>
      <c r="I217" s="460" t="s">
        <v>24</v>
      </c>
      <c r="J217" s="472"/>
      <c r="K217" s="472"/>
      <c r="L217" s="472"/>
      <c r="M217" s="472"/>
      <c r="N217" s="472"/>
      <c r="O217" s="472" t="s">
        <v>28</v>
      </c>
      <c r="P217" s="472" t="s">
        <v>287</v>
      </c>
      <c r="Q217" s="472" t="s">
        <v>290</v>
      </c>
      <c r="R217" s="473"/>
      <c r="S217" s="472"/>
      <c r="T217" s="471"/>
      <c r="U217" s="471"/>
      <c r="V217" s="470"/>
      <c r="W217" s="469"/>
    </row>
    <row r="218" spans="1:23">
      <c r="A218" s="615" t="s">
        <v>1157</v>
      </c>
      <c r="B218" s="474"/>
      <c r="C218" s="474" t="s">
        <v>925</v>
      </c>
      <c r="D218" s="470"/>
      <c r="E218" s="472" t="s">
        <v>17</v>
      </c>
      <c r="F218" s="472" t="s">
        <v>15</v>
      </c>
      <c r="G218" s="460" t="s">
        <v>19</v>
      </c>
      <c r="H218" s="460" t="s">
        <v>28</v>
      </c>
      <c r="I218" s="460" t="s">
        <v>24</v>
      </c>
      <c r="J218" s="472"/>
      <c r="K218" s="472"/>
      <c r="L218" s="472"/>
      <c r="M218" s="472"/>
      <c r="N218" s="472"/>
      <c r="O218" s="472" t="s">
        <v>28</v>
      </c>
      <c r="P218" s="472" t="s">
        <v>287</v>
      </c>
      <c r="Q218" s="472" t="s">
        <v>290</v>
      </c>
      <c r="R218" s="473"/>
      <c r="S218" s="472"/>
      <c r="T218" s="471"/>
      <c r="U218" s="471"/>
      <c r="V218" s="470"/>
      <c r="W218" s="469"/>
    </row>
    <row r="219" spans="1:23" ht="27.6">
      <c r="A219" s="615" t="s">
        <v>1158</v>
      </c>
      <c r="B219" s="474"/>
      <c r="C219" s="474" t="s">
        <v>924</v>
      </c>
      <c r="D219" s="470"/>
      <c r="E219" s="472" t="s">
        <v>18</v>
      </c>
      <c r="F219" s="472" t="s">
        <v>14</v>
      </c>
      <c r="G219" s="460" t="s">
        <v>22</v>
      </c>
      <c r="H219" s="460" t="s">
        <v>28</v>
      </c>
      <c r="I219" s="475" t="s">
        <v>782</v>
      </c>
      <c r="J219" s="472"/>
      <c r="K219" s="472"/>
      <c r="L219" s="472"/>
      <c r="M219" s="472"/>
      <c r="N219" s="472"/>
      <c r="O219" s="472" t="s">
        <v>28</v>
      </c>
      <c r="P219" s="472" t="s">
        <v>287</v>
      </c>
      <c r="Q219" s="472" t="s">
        <v>290</v>
      </c>
      <c r="R219" s="473"/>
      <c r="S219" s="472"/>
      <c r="T219" s="471"/>
      <c r="U219" s="471"/>
      <c r="V219" s="470"/>
      <c r="W219" s="469"/>
    </row>
    <row r="220" spans="1:23">
      <c r="A220" s="615" t="s">
        <v>1159</v>
      </c>
      <c r="B220" s="474"/>
      <c r="C220" s="474" t="s">
        <v>924</v>
      </c>
      <c r="D220" s="470"/>
      <c r="E220" s="472" t="s">
        <v>18</v>
      </c>
      <c r="F220" s="472" t="s">
        <v>15</v>
      </c>
      <c r="G220" s="460" t="s">
        <v>22</v>
      </c>
      <c r="H220" s="460" t="s">
        <v>28</v>
      </c>
      <c r="I220" s="460" t="s">
        <v>25</v>
      </c>
      <c r="J220" s="472"/>
      <c r="K220" s="472"/>
      <c r="L220" s="472"/>
      <c r="M220" s="472"/>
      <c r="N220" s="472"/>
      <c r="O220" s="472" t="s">
        <v>28</v>
      </c>
      <c r="P220" s="472" t="s">
        <v>287</v>
      </c>
      <c r="Q220" s="472" t="s">
        <v>290</v>
      </c>
      <c r="R220" s="473"/>
      <c r="S220" s="472"/>
      <c r="T220" s="471"/>
      <c r="U220" s="471"/>
      <c r="V220" s="470"/>
      <c r="W220" s="469"/>
    </row>
    <row r="221" spans="1:23">
      <c r="A221" s="615" t="s">
        <v>1160</v>
      </c>
      <c r="B221" s="474"/>
      <c r="C221" s="474" t="s">
        <v>923</v>
      </c>
      <c r="D221" s="470"/>
      <c r="E221" s="472" t="s">
        <v>18</v>
      </c>
      <c r="F221" s="472" t="s">
        <v>14</v>
      </c>
      <c r="G221" s="460" t="s">
        <v>19</v>
      </c>
      <c r="H221" s="460" t="s">
        <v>28</v>
      </c>
      <c r="I221" s="460" t="s">
        <v>24</v>
      </c>
      <c r="J221" s="472"/>
      <c r="K221" s="472"/>
      <c r="L221" s="472"/>
      <c r="M221" s="472"/>
      <c r="N221" s="472"/>
      <c r="O221" s="472" t="s">
        <v>28</v>
      </c>
      <c r="P221" s="472" t="s">
        <v>287</v>
      </c>
      <c r="Q221" s="472" t="s">
        <v>290</v>
      </c>
      <c r="R221" s="473"/>
      <c r="S221" s="472"/>
      <c r="T221" s="471"/>
      <c r="U221" s="471"/>
      <c r="V221" s="470"/>
      <c r="W221" s="469"/>
    </row>
    <row r="222" spans="1:23">
      <c r="A222" s="615" t="s">
        <v>476</v>
      </c>
      <c r="B222" s="474"/>
      <c r="C222" s="474" t="s">
        <v>923</v>
      </c>
      <c r="D222" s="470"/>
      <c r="E222" s="472" t="s">
        <v>18</v>
      </c>
      <c r="F222" s="472" t="s">
        <v>15</v>
      </c>
      <c r="G222" s="460" t="s">
        <v>19</v>
      </c>
      <c r="H222" s="460" t="s">
        <v>28</v>
      </c>
      <c r="I222" s="460" t="s">
        <v>24</v>
      </c>
      <c r="J222" s="472"/>
      <c r="K222" s="472"/>
      <c r="L222" s="472"/>
      <c r="M222" s="472"/>
      <c r="N222" s="472"/>
      <c r="O222" s="472" t="s">
        <v>28</v>
      </c>
      <c r="P222" s="472" t="s">
        <v>287</v>
      </c>
      <c r="Q222" s="472" t="s">
        <v>290</v>
      </c>
      <c r="R222" s="473"/>
      <c r="S222" s="472"/>
      <c r="T222" s="471"/>
      <c r="U222" s="471"/>
      <c r="V222" s="470"/>
      <c r="W222" s="469"/>
    </row>
    <row r="223" spans="1:23">
      <c r="A223" s="615" t="s">
        <v>477</v>
      </c>
      <c r="B223" s="474"/>
      <c r="C223" s="474" t="s">
        <v>921</v>
      </c>
      <c r="D223" s="470"/>
      <c r="E223" s="472" t="s">
        <v>18</v>
      </c>
      <c r="F223" s="472" t="s">
        <v>14</v>
      </c>
      <c r="G223" s="460" t="s">
        <v>19</v>
      </c>
      <c r="H223" s="460" t="s">
        <v>28</v>
      </c>
      <c r="I223" s="460" t="s">
        <v>24</v>
      </c>
      <c r="J223" s="472">
        <v>4</v>
      </c>
      <c r="K223" s="472"/>
      <c r="L223" s="472"/>
      <c r="M223" s="472"/>
      <c r="N223" s="472"/>
      <c r="O223" s="472"/>
      <c r="P223" s="472" t="s">
        <v>287</v>
      </c>
      <c r="Q223" s="472" t="s">
        <v>290</v>
      </c>
      <c r="R223" s="473"/>
      <c r="S223" s="472"/>
      <c r="T223" s="471"/>
      <c r="U223" s="471"/>
      <c r="V223" s="470"/>
      <c r="W223" s="469"/>
    </row>
    <row r="224" spans="1:23">
      <c r="A224" s="615" t="s">
        <v>478</v>
      </c>
      <c r="B224" s="474"/>
      <c r="C224" s="474" t="s">
        <v>921</v>
      </c>
      <c r="D224" s="470"/>
      <c r="E224" s="472" t="s">
        <v>18</v>
      </c>
      <c r="F224" s="472" t="s">
        <v>15</v>
      </c>
      <c r="G224" s="460" t="s">
        <v>19</v>
      </c>
      <c r="H224" s="460" t="s">
        <v>28</v>
      </c>
      <c r="I224" s="460" t="s">
        <v>24</v>
      </c>
      <c r="J224" s="472">
        <v>4</v>
      </c>
      <c r="K224" s="472"/>
      <c r="L224" s="472"/>
      <c r="M224" s="472"/>
      <c r="N224" s="472"/>
      <c r="O224" s="472"/>
      <c r="P224" s="472" t="s">
        <v>287</v>
      </c>
      <c r="Q224" s="472" t="s">
        <v>290</v>
      </c>
      <c r="R224" s="473"/>
      <c r="S224" s="472"/>
      <c r="T224" s="471"/>
      <c r="U224" s="471"/>
      <c r="V224" s="470"/>
      <c r="W224" s="469"/>
    </row>
    <row r="225" spans="1:23">
      <c r="A225" s="615" t="s">
        <v>479</v>
      </c>
      <c r="B225" s="474"/>
      <c r="C225" s="474" t="s">
        <v>920</v>
      </c>
      <c r="D225" s="470"/>
      <c r="E225" s="472" t="s">
        <v>17</v>
      </c>
      <c r="F225" s="472" t="s">
        <v>14</v>
      </c>
      <c r="G225" s="460" t="s">
        <v>19</v>
      </c>
      <c r="H225" s="460" t="s">
        <v>28</v>
      </c>
      <c r="I225" s="460" t="s">
        <v>24</v>
      </c>
      <c r="J225" s="472"/>
      <c r="K225" s="472"/>
      <c r="L225" s="472"/>
      <c r="M225" s="472"/>
      <c r="N225" s="472"/>
      <c r="O225" s="472" t="s">
        <v>28</v>
      </c>
      <c r="P225" s="472" t="s">
        <v>287</v>
      </c>
      <c r="Q225" s="472" t="s">
        <v>290</v>
      </c>
      <c r="R225" s="473"/>
      <c r="S225" s="472"/>
      <c r="T225" s="471"/>
      <c r="U225" s="471"/>
      <c r="V225" s="470"/>
      <c r="W225" s="469"/>
    </row>
    <row r="226" spans="1:23">
      <c r="A226" s="615" t="s">
        <v>1161</v>
      </c>
      <c r="B226" s="474"/>
      <c r="C226" s="474" t="s">
        <v>920</v>
      </c>
      <c r="D226" s="470"/>
      <c r="E226" s="472" t="s">
        <v>17</v>
      </c>
      <c r="F226" s="472" t="s">
        <v>15</v>
      </c>
      <c r="G226" s="460" t="s">
        <v>19</v>
      </c>
      <c r="H226" s="460" t="s">
        <v>28</v>
      </c>
      <c r="I226" s="460" t="s">
        <v>24</v>
      </c>
      <c r="J226" s="472"/>
      <c r="K226" s="472"/>
      <c r="L226" s="472"/>
      <c r="M226" s="472"/>
      <c r="N226" s="472"/>
      <c r="O226" s="472" t="s">
        <v>28</v>
      </c>
      <c r="P226" s="472" t="s">
        <v>287</v>
      </c>
      <c r="Q226" s="472" t="s">
        <v>290</v>
      </c>
      <c r="R226" s="473"/>
      <c r="S226" s="472"/>
      <c r="T226" s="471"/>
      <c r="U226" s="471"/>
      <c r="V226" s="470"/>
      <c r="W226" s="469"/>
    </row>
    <row r="227" spans="1:23">
      <c r="A227" s="615" t="s">
        <v>1162</v>
      </c>
      <c r="B227" s="474"/>
      <c r="C227" s="474" t="s">
        <v>917</v>
      </c>
      <c r="D227" s="470"/>
      <c r="E227" s="472" t="s">
        <v>17</v>
      </c>
      <c r="F227" s="472" t="s">
        <v>14</v>
      </c>
      <c r="G227" s="460" t="s">
        <v>19</v>
      </c>
      <c r="H227" s="460" t="s">
        <v>28</v>
      </c>
      <c r="I227" s="460" t="s">
        <v>24</v>
      </c>
      <c r="J227" s="472">
        <v>1</v>
      </c>
      <c r="K227" s="472"/>
      <c r="L227" s="472"/>
      <c r="M227" s="472"/>
      <c r="N227" s="472" t="s">
        <v>39</v>
      </c>
      <c r="O227" s="472"/>
      <c r="P227" s="472" t="s">
        <v>287</v>
      </c>
      <c r="Q227" s="472" t="s">
        <v>290</v>
      </c>
      <c r="R227" s="473"/>
      <c r="S227" s="472"/>
      <c r="T227" s="471"/>
      <c r="U227" s="471"/>
      <c r="V227" s="470"/>
      <c r="W227" s="469"/>
    </row>
    <row r="228" spans="1:23">
      <c r="A228" s="615" t="s">
        <v>1163</v>
      </c>
      <c r="B228" s="474"/>
      <c r="C228" s="474" t="s">
        <v>917</v>
      </c>
      <c r="D228" s="470"/>
      <c r="E228" s="472" t="s">
        <v>17</v>
      </c>
      <c r="F228" s="472" t="s">
        <v>15</v>
      </c>
      <c r="G228" s="460" t="s">
        <v>19</v>
      </c>
      <c r="H228" s="460" t="s">
        <v>28</v>
      </c>
      <c r="I228" s="460" t="s">
        <v>24</v>
      </c>
      <c r="J228" s="472">
        <v>1</v>
      </c>
      <c r="K228" s="472"/>
      <c r="L228" s="472"/>
      <c r="M228" s="472"/>
      <c r="N228" s="472" t="s">
        <v>39</v>
      </c>
      <c r="O228" s="472"/>
      <c r="P228" s="472" t="s">
        <v>287</v>
      </c>
      <c r="Q228" s="472" t="s">
        <v>290</v>
      </c>
      <c r="R228" s="473"/>
      <c r="S228" s="472"/>
      <c r="T228" s="471"/>
      <c r="U228" s="471"/>
      <c r="V228" s="470"/>
      <c r="W228" s="469"/>
    </row>
    <row r="229" spans="1:23">
      <c r="A229" s="615" t="s">
        <v>1164</v>
      </c>
      <c r="B229" s="474"/>
      <c r="C229" s="474" t="s">
        <v>917</v>
      </c>
      <c r="D229" s="470"/>
      <c r="E229" s="472" t="s">
        <v>17</v>
      </c>
      <c r="F229" s="472" t="s">
        <v>14</v>
      </c>
      <c r="G229" s="460" t="s">
        <v>19</v>
      </c>
      <c r="H229" s="460" t="s">
        <v>28</v>
      </c>
      <c r="I229" s="460" t="s">
        <v>24</v>
      </c>
      <c r="J229" s="472">
        <v>4</v>
      </c>
      <c r="K229" s="472"/>
      <c r="L229" s="472"/>
      <c r="M229" s="472"/>
      <c r="N229" s="472"/>
      <c r="O229" s="472"/>
      <c r="P229" s="472" t="s">
        <v>287</v>
      </c>
      <c r="Q229" s="472" t="s">
        <v>290</v>
      </c>
      <c r="R229" s="473"/>
      <c r="S229" s="472"/>
      <c r="T229" s="471"/>
      <c r="U229" s="471"/>
      <c r="V229" s="470"/>
      <c r="W229" s="469"/>
    </row>
    <row r="230" spans="1:23">
      <c r="A230" s="615" t="s">
        <v>1165</v>
      </c>
      <c r="B230" s="474"/>
      <c r="C230" s="474" t="s">
        <v>917</v>
      </c>
      <c r="D230" s="470"/>
      <c r="E230" s="472" t="s">
        <v>17</v>
      </c>
      <c r="F230" s="472" t="s">
        <v>15</v>
      </c>
      <c r="G230" s="460" t="s">
        <v>19</v>
      </c>
      <c r="H230" s="460" t="s">
        <v>28</v>
      </c>
      <c r="I230" s="460" t="s">
        <v>24</v>
      </c>
      <c r="J230" s="472">
        <v>4</v>
      </c>
      <c r="K230" s="472"/>
      <c r="L230" s="472"/>
      <c r="M230" s="472"/>
      <c r="N230" s="472"/>
      <c r="O230" s="472"/>
      <c r="P230" s="472" t="s">
        <v>287</v>
      </c>
      <c r="Q230" s="472" t="s">
        <v>290</v>
      </c>
      <c r="R230" s="473"/>
      <c r="S230" s="472"/>
      <c r="T230" s="471"/>
      <c r="U230" s="471"/>
      <c r="V230" s="470"/>
      <c r="W230" s="469"/>
    </row>
    <row r="231" spans="1:23">
      <c r="A231" s="615" t="s">
        <v>1166</v>
      </c>
      <c r="B231" s="474"/>
      <c r="C231" s="474" t="s">
        <v>916</v>
      </c>
      <c r="D231" s="470"/>
      <c r="E231" s="472" t="s">
        <v>17</v>
      </c>
      <c r="F231" s="472" t="s">
        <v>14</v>
      </c>
      <c r="G231" s="460" t="s">
        <v>19</v>
      </c>
      <c r="H231" s="460" t="s">
        <v>28</v>
      </c>
      <c r="I231" s="460" t="s">
        <v>24</v>
      </c>
      <c r="J231" s="472">
        <v>4</v>
      </c>
      <c r="K231" s="472"/>
      <c r="L231" s="472"/>
      <c r="M231" s="472"/>
      <c r="N231" s="472"/>
      <c r="O231" s="472"/>
      <c r="P231" s="472" t="s">
        <v>287</v>
      </c>
      <c r="Q231" s="472" t="s">
        <v>290</v>
      </c>
      <c r="R231" s="473"/>
      <c r="S231" s="472"/>
      <c r="T231" s="471"/>
      <c r="U231" s="471"/>
      <c r="V231" s="470"/>
      <c r="W231" s="469"/>
    </row>
    <row r="232" spans="1:23">
      <c r="A232" s="615" t="s">
        <v>1167</v>
      </c>
      <c r="B232" s="474"/>
      <c r="C232" s="474" t="s">
        <v>916</v>
      </c>
      <c r="D232" s="470"/>
      <c r="E232" s="472" t="s">
        <v>18</v>
      </c>
      <c r="F232" s="472" t="s">
        <v>15</v>
      </c>
      <c r="G232" s="460" t="s">
        <v>19</v>
      </c>
      <c r="H232" s="460" t="s">
        <v>28</v>
      </c>
      <c r="I232" s="460" t="s">
        <v>24</v>
      </c>
      <c r="J232" s="472">
        <v>4</v>
      </c>
      <c r="K232" s="472"/>
      <c r="L232" s="472"/>
      <c r="M232" s="472"/>
      <c r="N232" s="472"/>
      <c r="O232" s="472"/>
      <c r="P232" s="472" t="s">
        <v>287</v>
      </c>
      <c r="Q232" s="472" t="s">
        <v>290</v>
      </c>
      <c r="R232" s="473"/>
      <c r="S232" s="472"/>
      <c r="T232" s="471"/>
      <c r="U232" s="471"/>
      <c r="V232" s="470"/>
      <c r="W232" s="469"/>
    </row>
    <row r="233" spans="1:23">
      <c r="A233" s="615" t="s">
        <v>1168</v>
      </c>
      <c r="B233" s="474"/>
      <c r="C233" s="474" t="s">
        <v>915</v>
      </c>
      <c r="D233" s="470"/>
      <c r="E233" s="472" t="s">
        <v>17</v>
      </c>
      <c r="F233" s="472" t="s">
        <v>15</v>
      </c>
      <c r="G233" s="460" t="s">
        <v>20</v>
      </c>
      <c r="H233" s="460" t="s">
        <v>304</v>
      </c>
      <c r="I233" s="475" t="s">
        <v>24</v>
      </c>
      <c r="J233" s="472">
        <v>4</v>
      </c>
      <c r="K233" s="472"/>
      <c r="L233" s="472"/>
      <c r="M233" s="472"/>
      <c r="N233" s="472"/>
      <c r="O233" s="472"/>
      <c r="P233" s="472" t="s">
        <v>291</v>
      </c>
      <c r="Q233" s="472" t="s">
        <v>290</v>
      </c>
      <c r="R233" s="473"/>
      <c r="S233" s="472"/>
      <c r="T233" s="471"/>
      <c r="U233" s="471"/>
      <c r="V233" s="470"/>
      <c r="W233" s="469"/>
    </row>
    <row r="234" spans="1:23">
      <c r="A234" s="615" t="s">
        <v>1169</v>
      </c>
      <c r="B234" s="474"/>
      <c r="C234" s="474" t="s">
        <v>913</v>
      </c>
      <c r="D234" s="470"/>
      <c r="E234" s="472" t="s">
        <v>17</v>
      </c>
      <c r="F234" s="472" t="s">
        <v>14</v>
      </c>
      <c r="G234" s="460" t="s">
        <v>22</v>
      </c>
      <c r="H234" s="460" t="s">
        <v>28</v>
      </c>
      <c r="I234" s="460" t="s">
        <v>25</v>
      </c>
      <c r="J234" s="472">
        <v>4</v>
      </c>
      <c r="K234" s="472"/>
      <c r="L234" s="472"/>
      <c r="M234" s="472"/>
      <c r="N234" s="472"/>
      <c r="O234" s="472"/>
      <c r="P234" s="472" t="s">
        <v>291</v>
      </c>
      <c r="Q234" s="472" t="s">
        <v>288</v>
      </c>
      <c r="R234" s="473"/>
      <c r="S234" s="472"/>
      <c r="T234" s="471"/>
      <c r="U234" s="471"/>
      <c r="V234" s="470"/>
      <c r="W234" s="469"/>
    </row>
    <row r="235" spans="1:23">
      <c r="A235" s="615" t="s">
        <v>1097</v>
      </c>
      <c r="B235" s="474"/>
      <c r="C235" s="474" t="s">
        <v>912</v>
      </c>
      <c r="D235" s="470"/>
      <c r="E235" s="472" t="s">
        <v>18</v>
      </c>
      <c r="F235" s="472" t="s">
        <v>14</v>
      </c>
      <c r="G235" s="460" t="s">
        <v>22</v>
      </c>
      <c r="H235" s="460" t="s">
        <v>28</v>
      </c>
      <c r="I235" s="460" t="s">
        <v>26</v>
      </c>
      <c r="J235" s="472">
        <v>4</v>
      </c>
      <c r="K235" s="472"/>
      <c r="L235" s="472"/>
      <c r="M235" s="472"/>
      <c r="N235" s="472"/>
      <c r="O235" s="472"/>
      <c r="P235" s="472" t="s">
        <v>291</v>
      </c>
      <c r="Q235" s="472" t="s">
        <v>288</v>
      </c>
      <c r="R235" s="473"/>
      <c r="S235" s="472"/>
      <c r="T235" s="471"/>
      <c r="U235" s="471"/>
      <c r="V235" s="470"/>
      <c r="W235" s="469"/>
    </row>
    <row r="236" spans="1:23">
      <c r="A236" s="615" t="s">
        <v>1170</v>
      </c>
      <c r="B236" s="474"/>
      <c r="C236" s="474" t="s">
        <v>910</v>
      </c>
      <c r="D236" s="470"/>
      <c r="E236" s="472" t="s">
        <v>18</v>
      </c>
      <c r="F236" s="472" t="s">
        <v>14</v>
      </c>
      <c r="G236" s="460" t="s">
        <v>22</v>
      </c>
      <c r="H236" s="460" t="s">
        <v>28</v>
      </c>
      <c r="I236" s="460" t="s">
        <v>24</v>
      </c>
      <c r="J236" s="472">
        <v>4</v>
      </c>
      <c r="K236" s="472"/>
      <c r="L236" s="472"/>
      <c r="M236" s="472"/>
      <c r="N236" s="472"/>
      <c r="O236" s="472"/>
      <c r="P236" s="472" t="s">
        <v>291</v>
      </c>
      <c r="Q236" s="472" t="s">
        <v>288</v>
      </c>
      <c r="R236" s="473"/>
      <c r="S236" s="472"/>
      <c r="T236" s="471"/>
      <c r="U236" s="471"/>
      <c r="V236" s="470"/>
      <c r="W236" s="469"/>
    </row>
    <row r="237" spans="1:23">
      <c r="A237" s="615" t="s">
        <v>1096</v>
      </c>
      <c r="B237" s="474"/>
      <c r="C237" s="474" t="s">
        <v>910</v>
      </c>
      <c r="D237" s="470"/>
      <c r="E237" s="472" t="s">
        <v>18</v>
      </c>
      <c r="F237" s="472" t="s">
        <v>15</v>
      </c>
      <c r="G237" s="460" t="s">
        <v>22</v>
      </c>
      <c r="H237" s="460" t="s">
        <v>28</v>
      </c>
      <c r="I237" s="460" t="s">
        <v>25</v>
      </c>
      <c r="J237" s="472">
        <v>4</v>
      </c>
      <c r="K237" s="472"/>
      <c r="L237" s="472"/>
      <c r="M237" s="472"/>
      <c r="N237" s="472"/>
      <c r="O237" s="472"/>
      <c r="P237" s="472" t="s">
        <v>291</v>
      </c>
      <c r="Q237" s="472" t="s">
        <v>288</v>
      </c>
      <c r="R237" s="473"/>
      <c r="S237" s="472"/>
      <c r="T237" s="471"/>
      <c r="U237" s="471"/>
      <c r="V237" s="470"/>
      <c r="W237" s="469"/>
    </row>
    <row r="238" spans="1:23">
      <c r="A238" s="615" t="s">
        <v>1171</v>
      </c>
      <c r="B238" s="474"/>
      <c r="C238" s="474" t="s">
        <v>906</v>
      </c>
      <c r="D238" s="470"/>
      <c r="E238" s="472" t="s">
        <v>17</v>
      </c>
      <c r="F238" s="472" t="s">
        <v>14</v>
      </c>
      <c r="G238" s="460" t="s">
        <v>19</v>
      </c>
      <c r="H238" s="460" t="s">
        <v>28</v>
      </c>
      <c r="I238" s="460" t="s">
        <v>26</v>
      </c>
      <c r="J238" s="472">
        <v>3</v>
      </c>
      <c r="K238" s="472"/>
      <c r="L238" s="472"/>
      <c r="M238" s="472"/>
      <c r="N238" s="472"/>
      <c r="O238" s="472"/>
      <c r="P238" s="472" t="s">
        <v>291</v>
      </c>
      <c r="Q238" s="472" t="s">
        <v>289</v>
      </c>
      <c r="R238" s="473"/>
      <c r="S238" s="472"/>
      <c r="T238" s="471"/>
      <c r="U238" s="471"/>
      <c r="V238" s="470"/>
      <c r="W238" s="469"/>
    </row>
    <row r="239" spans="1:23">
      <c r="A239" s="615" t="s">
        <v>1095</v>
      </c>
      <c r="B239" s="474"/>
      <c r="C239" s="474" t="s">
        <v>906</v>
      </c>
      <c r="D239" s="470"/>
      <c r="E239" s="472" t="s">
        <v>18</v>
      </c>
      <c r="F239" s="472" t="s">
        <v>14</v>
      </c>
      <c r="G239" s="460" t="s">
        <v>20</v>
      </c>
      <c r="H239" s="460" t="s">
        <v>304</v>
      </c>
      <c r="I239" s="460" t="s">
        <v>26</v>
      </c>
      <c r="J239" s="472">
        <v>3</v>
      </c>
      <c r="K239" s="472"/>
      <c r="L239" s="472"/>
      <c r="M239" s="472"/>
      <c r="N239" s="472"/>
      <c r="O239" s="472"/>
      <c r="P239" s="472" t="s">
        <v>291</v>
      </c>
      <c r="Q239" s="472" t="s">
        <v>289</v>
      </c>
      <c r="R239" s="473"/>
      <c r="S239" s="472"/>
      <c r="T239" s="471"/>
      <c r="U239" s="471"/>
      <c r="V239" s="470"/>
      <c r="W239" s="469"/>
    </row>
    <row r="240" spans="1:23">
      <c r="A240" s="615" t="s">
        <v>1094</v>
      </c>
      <c r="B240" s="474"/>
      <c r="C240" s="474" t="s">
        <v>906</v>
      </c>
      <c r="D240" s="470"/>
      <c r="E240" s="472" t="s">
        <v>17</v>
      </c>
      <c r="F240" s="472" t="s">
        <v>15</v>
      </c>
      <c r="G240" s="460" t="s">
        <v>19</v>
      </c>
      <c r="H240" s="460" t="s">
        <v>28</v>
      </c>
      <c r="I240" s="460" t="s">
        <v>24</v>
      </c>
      <c r="J240" s="472">
        <v>4</v>
      </c>
      <c r="K240" s="472"/>
      <c r="L240" s="472"/>
      <c r="M240" s="472"/>
      <c r="N240" s="472"/>
      <c r="O240" s="472"/>
      <c r="P240" s="472" t="s">
        <v>291</v>
      </c>
      <c r="Q240" s="472" t="s">
        <v>289</v>
      </c>
      <c r="R240" s="473"/>
      <c r="S240" s="472"/>
      <c r="T240" s="471"/>
      <c r="U240" s="471"/>
      <c r="V240" s="470"/>
      <c r="W240" s="469"/>
    </row>
    <row r="241" spans="1:23">
      <c r="A241" s="615" t="s">
        <v>1172</v>
      </c>
      <c r="B241" s="474"/>
      <c r="C241" s="474" t="s">
        <v>906</v>
      </c>
      <c r="D241" s="470"/>
      <c r="E241" s="472" t="s">
        <v>18</v>
      </c>
      <c r="F241" s="472" t="s">
        <v>15</v>
      </c>
      <c r="G241" s="460" t="s">
        <v>20</v>
      </c>
      <c r="H241" s="460" t="s">
        <v>29</v>
      </c>
      <c r="I241" s="460" t="s">
        <v>25</v>
      </c>
      <c r="J241" s="472">
        <v>4</v>
      </c>
      <c r="K241" s="472"/>
      <c r="L241" s="472"/>
      <c r="M241" s="472"/>
      <c r="N241" s="472"/>
      <c r="O241" s="472"/>
      <c r="P241" s="472" t="s">
        <v>291</v>
      </c>
      <c r="Q241" s="472" t="s">
        <v>289</v>
      </c>
      <c r="R241" s="473"/>
      <c r="S241" s="472"/>
      <c r="T241" s="471"/>
      <c r="U241" s="471"/>
      <c r="V241" s="470"/>
      <c r="W241" s="469"/>
    </row>
    <row r="242" spans="1:23">
      <c r="A242" s="615" t="s">
        <v>1173</v>
      </c>
      <c r="B242" s="474"/>
      <c r="C242" s="474" t="s">
        <v>906</v>
      </c>
      <c r="D242" s="470"/>
      <c r="E242" s="472" t="s">
        <v>17</v>
      </c>
      <c r="F242" s="472" t="s">
        <v>14</v>
      </c>
      <c r="G242" s="460" t="s">
        <v>19</v>
      </c>
      <c r="H242" s="460" t="s">
        <v>28</v>
      </c>
      <c r="I242" s="460" t="s">
        <v>24</v>
      </c>
      <c r="J242" s="472">
        <v>4</v>
      </c>
      <c r="K242" s="472"/>
      <c r="L242" s="472"/>
      <c r="M242" s="472"/>
      <c r="N242" s="472"/>
      <c r="O242" s="472"/>
      <c r="P242" s="472" t="s">
        <v>291</v>
      </c>
      <c r="Q242" s="472" t="s">
        <v>289</v>
      </c>
      <c r="R242" s="473"/>
      <c r="S242" s="472"/>
      <c r="T242" s="471"/>
      <c r="U242" s="471"/>
      <c r="V242" s="470"/>
      <c r="W242" s="469"/>
    </row>
    <row r="243" spans="1:23">
      <c r="A243" s="615" t="s">
        <v>1174</v>
      </c>
      <c r="B243" s="474"/>
      <c r="C243" s="474" t="s">
        <v>904</v>
      </c>
      <c r="D243" s="470"/>
      <c r="E243" s="472" t="s">
        <v>18</v>
      </c>
      <c r="F243" s="472" t="s">
        <v>14</v>
      </c>
      <c r="G243" s="460" t="s">
        <v>20</v>
      </c>
      <c r="H243" s="460" t="s">
        <v>304</v>
      </c>
      <c r="I243" s="460" t="s">
        <v>24</v>
      </c>
      <c r="J243" s="472">
        <v>4</v>
      </c>
      <c r="K243" s="472"/>
      <c r="L243" s="472"/>
      <c r="M243" s="472"/>
      <c r="N243" s="472"/>
      <c r="O243" s="472"/>
      <c r="P243" s="472" t="s">
        <v>291</v>
      </c>
      <c r="Q243" s="472" t="s">
        <v>289</v>
      </c>
      <c r="R243" s="473"/>
      <c r="S243" s="472"/>
      <c r="T243" s="471"/>
      <c r="U243" s="471"/>
      <c r="V243" s="470"/>
      <c r="W243" s="469"/>
    </row>
    <row r="244" spans="1:23">
      <c r="A244" s="615" t="s">
        <v>1093</v>
      </c>
      <c r="B244" s="474"/>
      <c r="C244" s="474" t="s">
        <v>903</v>
      </c>
      <c r="D244" s="470"/>
      <c r="E244" s="472" t="s">
        <v>17</v>
      </c>
      <c r="F244" s="472" t="s">
        <v>14</v>
      </c>
      <c r="G244" s="460" t="s">
        <v>19</v>
      </c>
      <c r="H244" s="460" t="s">
        <v>28</v>
      </c>
      <c r="I244" s="460" t="s">
        <v>24</v>
      </c>
      <c r="J244" s="472">
        <v>4</v>
      </c>
      <c r="K244" s="472"/>
      <c r="L244" s="472"/>
      <c r="M244" s="472"/>
      <c r="N244" s="472"/>
      <c r="O244" s="472"/>
      <c r="P244" s="472" t="s">
        <v>291</v>
      </c>
      <c r="Q244" s="472" t="s">
        <v>289</v>
      </c>
      <c r="R244" s="473"/>
      <c r="S244" s="472"/>
      <c r="T244" s="471"/>
      <c r="U244" s="471"/>
      <c r="V244" s="470"/>
      <c r="W244" s="469"/>
    </row>
    <row r="245" spans="1:23">
      <c r="A245" s="615" t="s">
        <v>1092</v>
      </c>
      <c r="B245" s="474"/>
      <c r="C245" s="474" t="s">
        <v>903</v>
      </c>
      <c r="D245" s="470"/>
      <c r="E245" s="472" t="s">
        <v>17</v>
      </c>
      <c r="F245" s="472" t="s">
        <v>15</v>
      </c>
      <c r="G245" s="460" t="s">
        <v>19</v>
      </c>
      <c r="H245" s="460" t="s">
        <v>28</v>
      </c>
      <c r="I245" s="460" t="s">
        <v>24</v>
      </c>
      <c r="J245" s="472">
        <v>4</v>
      </c>
      <c r="K245" s="472"/>
      <c r="L245" s="472"/>
      <c r="M245" s="472" t="s">
        <v>50</v>
      </c>
      <c r="N245" s="472"/>
      <c r="O245" s="472"/>
      <c r="P245" s="472" t="s">
        <v>291</v>
      </c>
      <c r="Q245" s="472" t="s">
        <v>289</v>
      </c>
      <c r="R245" s="473"/>
      <c r="S245" s="472"/>
      <c r="T245" s="471"/>
      <c r="U245" s="471"/>
      <c r="V245" s="470"/>
      <c r="W245" s="469"/>
    </row>
    <row r="246" spans="1:23">
      <c r="A246" s="615" t="s">
        <v>1175</v>
      </c>
      <c r="B246" s="474"/>
      <c r="C246" s="474" t="s">
        <v>902</v>
      </c>
      <c r="D246" s="470"/>
      <c r="E246" s="472" t="s">
        <v>17</v>
      </c>
      <c r="F246" s="472" t="s">
        <v>14</v>
      </c>
      <c r="G246" s="460" t="s">
        <v>19</v>
      </c>
      <c r="H246" s="460" t="s">
        <v>28</v>
      </c>
      <c r="I246" s="460" t="s">
        <v>24</v>
      </c>
      <c r="J246" s="472">
        <v>4</v>
      </c>
      <c r="K246" s="472"/>
      <c r="L246" s="472"/>
      <c r="M246" s="472"/>
      <c r="N246" s="472"/>
      <c r="O246" s="472"/>
      <c r="P246" s="472" t="s">
        <v>291</v>
      </c>
      <c r="Q246" s="472" t="s">
        <v>289</v>
      </c>
      <c r="R246" s="473"/>
      <c r="S246" s="472"/>
      <c r="T246" s="471"/>
      <c r="U246" s="471"/>
      <c r="V246" s="470"/>
      <c r="W246" s="469"/>
    </row>
    <row r="247" spans="1:23">
      <c r="A247" s="615" t="s">
        <v>1176</v>
      </c>
      <c r="B247" s="474"/>
      <c r="C247" s="474" t="s">
        <v>902</v>
      </c>
      <c r="D247" s="470"/>
      <c r="E247" s="472" t="s">
        <v>17</v>
      </c>
      <c r="F247" s="472" t="s">
        <v>15</v>
      </c>
      <c r="G247" s="460" t="s">
        <v>19</v>
      </c>
      <c r="H247" s="460" t="s">
        <v>28</v>
      </c>
      <c r="I247" s="460" t="s">
        <v>24</v>
      </c>
      <c r="J247" s="472">
        <v>4</v>
      </c>
      <c r="K247" s="472"/>
      <c r="L247" s="472"/>
      <c r="M247" s="472"/>
      <c r="N247" s="472"/>
      <c r="O247" s="472"/>
      <c r="P247" s="472" t="s">
        <v>291</v>
      </c>
      <c r="Q247" s="472" t="s">
        <v>289</v>
      </c>
      <c r="R247" s="473"/>
      <c r="S247" s="472"/>
      <c r="T247" s="471"/>
      <c r="U247" s="471"/>
      <c r="V247" s="470"/>
      <c r="W247" s="469"/>
    </row>
    <row r="248" spans="1:23">
      <c r="A248" s="615" t="s">
        <v>1091</v>
      </c>
      <c r="B248" s="474"/>
      <c r="C248" s="474" t="s">
        <v>901</v>
      </c>
      <c r="D248" s="470"/>
      <c r="E248" s="472" t="s">
        <v>17</v>
      </c>
      <c r="F248" s="472" t="s">
        <v>14</v>
      </c>
      <c r="G248" s="460" t="s">
        <v>20</v>
      </c>
      <c r="H248" s="460" t="s">
        <v>29</v>
      </c>
      <c r="I248" s="460" t="s">
        <v>24</v>
      </c>
      <c r="J248" s="472">
        <v>4</v>
      </c>
      <c r="K248" s="472"/>
      <c r="L248" s="472"/>
      <c r="M248" s="472"/>
      <c r="N248" s="472"/>
      <c r="O248" s="472"/>
      <c r="P248" s="472" t="s">
        <v>291</v>
      </c>
      <c r="Q248" s="472" t="s">
        <v>288</v>
      </c>
      <c r="R248" s="473"/>
      <c r="S248" s="472"/>
      <c r="T248" s="471"/>
      <c r="U248" s="471"/>
      <c r="V248" s="470"/>
      <c r="W248" s="469"/>
    </row>
    <row r="249" spans="1:23">
      <c r="A249" s="615" t="s">
        <v>1090</v>
      </c>
      <c r="B249" s="474"/>
      <c r="C249" s="474" t="s">
        <v>901</v>
      </c>
      <c r="D249" s="470"/>
      <c r="E249" s="472" t="s">
        <v>17</v>
      </c>
      <c r="F249" s="472" t="s">
        <v>15</v>
      </c>
      <c r="G249" s="460" t="s">
        <v>20</v>
      </c>
      <c r="H249" s="460" t="s">
        <v>304</v>
      </c>
      <c r="I249" s="460" t="s">
        <v>24</v>
      </c>
      <c r="J249" s="472"/>
      <c r="K249" s="472"/>
      <c r="L249" s="472"/>
      <c r="M249" s="472"/>
      <c r="N249" s="472"/>
      <c r="O249" s="472" t="s">
        <v>48</v>
      </c>
      <c r="P249" s="472" t="s">
        <v>291</v>
      </c>
      <c r="Q249" s="472" t="s">
        <v>288</v>
      </c>
      <c r="R249" s="473"/>
      <c r="S249" s="472"/>
      <c r="T249" s="471"/>
      <c r="U249" s="471"/>
      <c r="V249" s="470"/>
      <c r="W249" s="469"/>
    </row>
    <row r="250" spans="1:23">
      <c r="A250" s="615" t="s">
        <v>1177</v>
      </c>
      <c r="B250" s="474"/>
      <c r="C250" s="474" t="s">
        <v>456</v>
      </c>
      <c r="D250" s="470"/>
      <c r="E250" s="472" t="s">
        <v>18</v>
      </c>
      <c r="F250" s="472" t="s">
        <v>14</v>
      </c>
      <c r="G250" s="460" t="s">
        <v>20</v>
      </c>
      <c r="H250" s="460" t="s">
        <v>304</v>
      </c>
      <c r="I250" s="460" t="s">
        <v>24</v>
      </c>
      <c r="J250" s="472">
        <v>4</v>
      </c>
      <c r="K250" s="472"/>
      <c r="L250" s="472"/>
      <c r="M250" s="472"/>
      <c r="N250" s="472"/>
      <c r="O250" s="472"/>
      <c r="P250" s="472" t="s">
        <v>291</v>
      </c>
      <c r="Q250" s="472" t="s">
        <v>288</v>
      </c>
      <c r="R250" s="473"/>
      <c r="S250" s="472"/>
      <c r="T250" s="471"/>
      <c r="U250" s="471"/>
      <c r="V250" s="470"/>
      <c r="W250" s="469"/>
    </row>
    <row r="251" spans="1:23">
      <c r="A251" s="615" t="s">
        <v>1178</v>
      </c>
      <c r="B251" s="474"/>
      <c r="C251" s="474" t="s">
        <v>456</v>
      </c>
      <c r="D251" s="470"/>
      <c r="E251" s="472" t="s">
        <v>18</v>
      </c>
      <c r="F251" s="472" t="s">
        <v>15</v>
      </c>
      <c r="G251" s="460" t="s">
        <v>20</v>
      </c>
      <c r="H251" s="460" t="s">
        <v>29</v>
      </c>
      <c r="I251" s="460" t="s">
        <v>24</v>
      </c>
      <c r="J251" s="472">
        <v>4</v>
      </c>
      <c r="K251" s="472"/>
      <c r="L251" s="472"/>
      <c r="M251" s="472"/>
      <c r="N251" s="472"/>
      <c r="O251" s="472"/>
      <c r="P251" s="472" t="s">
        <v>291</v>
      </c>
      <c r="Q251" s="472" t="s">
        <v>288</v>
      </c>
      <c r="R251" s="473"/>
      <c r="S251" s="472"/>
      <c r="T251" s="471"/>
      <c r="U251" s="471"/>
      <c r="V251" s="470"/>
      <c r="W251" s="469"/>
    </row>
    <row r="252" spans="1:23">
      <c r="A252" s="615" t="s">
        <v>1179</v>
      </c>
      <c r="B252" s="474"/>
      <c r="C252" s="527" t="s">
        <v>900</v>
      </c>
      <c r="D252" s="470"/>
      <c r="E252" s="472" t="s">
        <v>17</v>
      </c>
      <c r="F252" s="472" t="s">
        <v>14</v>
      </c>
      <c r="G252" s="460" t="s">
        <v>19</v>
      </c>
      <c r="H252" s="460" t="s">
        <v>28</v>
      </c>
      <c r="I252" s="460" t="s">
        <v>24</v>
      </c>
      <c r="J252" s="472">
        <v>4</v>
      </c>
      <c r="K252" s="472"/>
      <c r="L252" s="472"/>
      <c r="M252" s="472"/>
      <c r="N252" s="472"/>
      <c r="O252" s="472"/>
      <c r="P252" s="472" t="s">
        <v>291</v>
      </c>
      <c r="Q252" s="472" t="s">
        <v>288</v>
      </c>
      <c r="R252" s="473"/>
      <c r="S252" s="472"/>
      <c r="T252" s="471"/>
      <c r="U252" s="471"/>
      <c r="V252" s="470"/>
      <c r="W252" s="469"/>
    </row>
    <row r="253" spans="1:23">
      <c r="A253" s="615" t="s">
        <v>1180</v>
      </c>
      <c r="B253" s="474"/>
      <c r="C253" s="474" t="s">
        <v>896</v>
      </c>
      <c r="D253" s="470"/>
      <c r="E253" s="472" t="s">
        <v>17</v>
      </c>
      <c r="F253" s="472" t="s">
        <v>14</v>
      </c>
      <c r="G253" s="460" t="s">
        <v>22</v>
      </c>
      <c r="H253" s="460" t="s">
        <v>28</v>
      </c>
      <c r="I253" s="460" t="s">
        <v>24</v>
      </c>
      <c r="J253" s="472">
        <v>4</v>
      </c>
      <c r="K253" s="472"/>
      <c r="L253" s="472"/>
      <c r="M253" s="472"/>
      <c r="N253" s="472"/>
      <c r="O253" s="472"/>
      <c r="P253" s="472" t="s">
        <v>291</v>
      </c>
      <c r="Q253" s="472" t="s">
        <v>288</v>
      </c>
      <c r="R253" s="473"/>
      <c r="S253" s="472"/>
      <c r="T253" s="471"/>
      <c r="U253" s="471"/>
      <c r="V253" s="470"/>
      <c r="W253" s="469"/>
    </row>
    <row r="254" spans="1:23" s="450" customFormat="1">
      <c r="A254" s="615" t="s">
        <v>1181</v>
      </c>
      <c r="B254" s="527"/>
      <c r="C254" s="527" t="s">
        <v>896</v>
      </c>
      <c r="D254" s="524"/>
      <c r="E254" s="526" t="s">
        <v>17</v>
      </c>
      <c r="F254" s="526" t="s">
        <v>15</v>
      </c>
      <c r="G254" s="475" t="s">
        <v>22</v>
      </c>
      <c r="H254" s="475" t="s">
        <v>28</v>
      </c>
      <c r="I254" s="475" t="s">
        <v>24</v>
      </c>
      <c r="J254" s="526">
        <v>4</v>
      </c>
      <c r="K254" s="526"/>
      <c r="L254" s="526"/>
      <c r="M254" s="526"/>
      <c r="N254" s="526" t="s">
        <v>545</v>
      </c>
      <c r="O254" s="526"/>
      <c r="P254" s="526" t="s">
        <v>291</v>
      </c>
      <c r="Q254" s="526" t="s">
        <v>288</v>
      </c>
      <c r="R254" s="476" t="s">
        <v>1073</v>
      </c>
      <c r="S254" s="526"/>
      <c r="T254" s="525"/>
      <c r="U254" s="525"/>
      <c r="V254" s="524"/>
      <c r="W254" s="523"/>
    </row>
    <row r="255" spans="1:23">
      <c r="A255" s="615" t="s">
        <v>1182</v>
      </c>
      <c r="B255" s="474"/>
      <c r="C255" s="474" t="s">
        <v>895</v>
      </c>
      <c r="D255" s="470"/>
      <c r="E255" s="472" t="s">
        <v>17</v>
      </c>
      <c r="F255" s="472" t="s">
        <v>14</v>
      </c>
      <c r="G255" s="460" t="s">
        <v>22</v>
      </c>
      <c r="H255" s="460" t="s">
        <v>28</v>
      </c>
      <c r="I255" s="460" t="s">
        <v>24</v>
      </c>
      <c r="J255" s="472">
        <v>3</v>
      </c>
      <c r="K255" s="472"/>
      <c r="L255" s="472"/>
      <c r="M255" s="472"/>
      <c r="N255" s="472"/>
      <c r="O255" s="472"/>
      <c r="P255" s="472" t="s">
        <v>291</v>
      </c>
      <c r="Q255" s="528" t="s">
        <v>288</v>
      </c>
      <c r="R255" s="473"/>
      <c r="S255" s="472"/>
      <c r="T255" s="471"/>
      <c r="U255" s="471"/>
      <c r="V255" s="470"/>
      <c r="W255" s="469"/>
    </row>
    <row r="256" spans="1:23">
      <c r="A256" s="615" t="s">
        <v>1183</v>
      </c>
      <c r="B256" s="474"/>
      <c r="C256" s="474" t="s">
        <v>895</v>
      </c>
      <c r="D256" s="470"/>
      <c r="E256" s="472" t="s">
        <v>17</v>
      </c>
      <c r="F256" s="472" t="s">
        <v>15</v>
      </c>
      <c r="G256" s="460" t="s">
        <v>22</v>
      </c>
      <c r="H256" s="460" t="s">
        <v>28</v>
      </c>
      <c r="I256" s="460" t="s">
        <v>24</v>
      </c>
      <c r="J256" s="472">
        <v>4</v>
      </c>
      <c r="K256" s="472"/>
      <c r="L256" s="472"/>
      <c r="M256" s="472"/>
      <c r="N256" s="472"/>
      <c r="O256" s="472"/>
      <c r="P256" s="472" t="s">
        <v>291</v>
      </c>
      <c r="Q256" s="528" t="s">
        <v>288</v>
      </c>
      <c r="R256" s="473"/>
      <c r="S256" s="472"/>
      <c r="T256" s="471"/>
      <c r="U256" s="471"/>
      <c r="V256" s="470"/>
      <c r="W256" s="469"/>
    </row>
    <row r="257" spans="1:23">
      <c r="A257" s="615" t="s">
        <v>1184</v>
      </c>
      <c r="B257" s="474"/>
      <c r="C257" s="474" t="s">
        <v>894</v>
      </c>
      <c r="D257" s="470"/>
      <c r="E257" s="472" t="s">
        <v>18</v>
      </c>
      <c r="F257" s="472" t="s">
        <v>14</v>
      </c>
      <c r="G257" s="460" t="s">
        <v>19</v>
      </c>
      <c r="H257" s="460" t="s">
        <v>28</v>
      </c>
      <c r="I257" s="460" t="s">
        <v>24</v>
      </c>
      <c r="J257" s="472">
        <v>4</v>
      </c>
      <c r="K257" s="472"/>
      <c r="L257" s="472"/>
      <c r="M257" s="472"/>
      <c r="N257" s="472"/>
      <c r="O257" s="472"/>
      <c r="P257" s="472" t="s">
        <v>291</v>
      </c>
      <c r="Q257" s="528" t="s">
        <v>288</v>
      </c>
      <c r="R257" s="473"/>
      <c r="S257" s="472"/>
      <c r="T257" s="471"/>
      <c r="U257" s="471"/>
      <c r="V257" s="470"/>
      <c r="W257" s="469"/>
    </row>
    <row r="258" spans="1:23">
      <c r="A258" s="615" t="s">
        <v>1185</v>
      </c>
      <c r="B258" s="474"/>
      <c r="C258" s="474" t="s">
        <v>894</v>
      </c>
      <c r="D258" s="470"/>
      <c r="E258" s="472" t="s">
        <v>18</v>
      </c>
      <c r="F258" s="472" t="s">
        <v>15</v>
      </c>
      <c r="G258" s="460" t="s">
        <v>19</v>
      </c>
      <c r="H258" s="460" t="s">
        <v>28</v>
      </c>
      <c r="I258" s="460" t="s">
        <v>24</v>
      </c>
      <c r="J258" s="472">
        <v>4</v>
      </c>
      <c r="K258" s="472"/>
      <c r="L258" s="472"/>
      <c r="M258" s="472"/>
      <c r="N258" s="472"/>
      <c r="O258" s="472"/>
      <c r="P258" s="472" t="s">
        <v>291</v>
      </c>
      <c r="Q258" s="528" t="s">
        <v>288</v>
      </c>
      <c r="R258" s="473"/>
      <c r="S258" s="472"/>
      <c r="T258" s="471"/>
      <c r="U258" s="471"/>
      <c r="V258" s="470"/>
      <c r="W258" s="469"/>
    </row>
    <row r="259" spans="1:23">
      <c r="A259" s="615" t="s">
        <v>1186</v>
      </c>
      <c r="B259" s="474"/>
      <c r="C259" s="474" t="s">
        <v>893</v>
      </c>
      <c r="D259" s="470"/>
      <c r="E259" s="472" t="s">
        <v>18</v>
      </c>
      <c r="F259" s="472" t="s">
        <v>14</v>
      </c>
      <c r="G259" s="460" t="s">
        <v>22</v>
      </c>
      <c r="H259" s="460" t="s">
        <v>28</v>
      </c>
      <c r="I259" s="460" t="s">
        <v>25</v>
      </c>
      <c r="J259" s="472">
        <v>4</v>
      </c>
      <c r="K259" s="472"/>
      <c r="L259" s="472"/>
      <c r="M259" s="472"/>
      <c r="N259" s="472"/>
      <c r="O259" s="472"/>
      <c r="P259" s="472" t="s">
        <v>291</v>
      </c>
      <c r="Q259" s="528" t="s">
        <v>288</v>
      </c>
      <c r="R259" s="473"/>
      <c r="S259" s="472"/>
      <c r="T259" s="471"/>
      <c r="U259" s="471"/>
      <c r="V259" s="470"/>
      <c r="W259" s="469"/>
    </row>
    <row r="260" spans="1:23">
      <c r="A260" s="615" t="s">
        <v>1187</v>
      </c>
      <c r="B260" s="474"/>
      <c r="C260" s="474" t="s">
        <v>893</v>
      </c>
      <c r="D260" s="470"/>
      <c r="E260" s="472" t="s">
        <v>18</v>
      </c>
      <c r="F260" s="472" t="s">
        <v>15</v>
      </c>
      <c r="G260" s="460" t="s">
        <v>22</v>
      </c>
      <c r="H260" s="460" t="s">
        <v>28</v>
      </c>
      <c r="I260" s="460" t="s">
        <v>24</v>
      </c>
      <c r="J260" s="472">
        <v>4</v>
      </c>
      <c r="K260" s="472"/>
      <c r="L260" s="472"/>
      <c r="M260" s="472"/>
      <c r="N260" s="472"/>
      <c r="O260" s="472"/>
      <c r="P260" s="472" t="s">
        <v>291</v>
      </c>
      <c r="Q260" s="528" t="s">
        <v>288</v>
      </c>
      <c r="R260" s="473"/>
      <c r="S260" s="472"/>
      <c r="T260" s="471"/>
      <c r="U260" s="471"/>
      <c r="V260" s="470"/>
      <c r="W260" s="469"/>
    </row>
    <row r="261" spans="1:23">
      <c r="A261" s="615" t="s">
        <v>1188</v>
      </c>
      <c r="B261" s="474"/>
      <c r="C261" s="474" t="s">
        <v>893</v>
      </c>
      <c r="D261" s="470"/>
      <c r="E261" s="472" t="s">
        <v>17</v>
      </c>
      <c r="F261" s="472" t="s">
        <v>14</v>
      </c>
      <c r="G261" s="460" t="s">
        <v>22</v>
      </c>
      <c r="H261" s="460" t="s">
        <v>28</v>
      </c>
      <c r="I261" s="460" t="s">
        <v>25</v>
      </c>
      <c r="J261" s="472">
        <v>4</v>
      </c>
      <c r="K261" s="472"/>
      <c r="L261" s="472"/>
      <c r="M261" s="472"/>
      <c r="N261" s="472"/>
      <c r="O261" s="472"/>
      <c r="P261" s="472" t="s">
        <v>291</v>
      </c>
      <c r="Q261" s="528" t="s">
        <v>288</v>
      </c>
      <c r="R261" s="473"/>
      <c r="S261" s="472"/>
      <c r="T261" s="471"/>
      <c r="U261" s="471"/>
      <c r="V261" s="470"/>
      <c r="W261" s="469"/>
    </row>
    <row r="262" spans="1:23">
      <c r="A262" s="615" t="s">
        <v>1189</v>
      </c>
      <c r="B262" s="474"/>
      <c r="C262" s="474" t="s">
        <v>893</v>
      </c>
      <c r="D262" s="470"/>
      <c r="E262" s="472" t="s">
        <v>17</v>
      </c>
      <c r="F262" s="472" t="s">
        <v>14</v>
      </c>
      <c r="G262" s="460" t="s">
        <v>22</v>
      </c>
      <c r="H262" s="460" t="s">
        <v>28</v>
      </c>
      <c r="I262" s="460" t="s">
        <v>24</v>
      </c>
      <c r="J262" s="472">
        <v>4</v>
      </c>
      <c r="K262" s="472"/>
      <c r="L262" s="472"/>
      <c r="M262" s="472"/>
      <c r="N262" s="472"/>
      <c r="O262" s="472"/>
      <c r="P262" s="472" t="s">
        <v>291</v>
      </c>
      <c r="Q262" s="528" t="s">
        <v>288</v>
      </c>
      <c r="R262" s="473"/>
      <c r="S262" s="472"/>
      <c r="T262" s="471"/>
      <c r="U262" s="471"/>
      <c r="V262" s="470"/>
      <c r="W262" s="469"/>
    </row>
    <row r="263" spans="1:23">
      <c r="A263" s="615" t="s">
        <v>1190</v>
      </c>
      <c r="B263" s="474"/>
      <c r="C263" s="474" t="s">
        <v>893</v>
      </c>
      <c r="D263" s="470"/>
      <c r="E263" s="472" t="s">
        <v>17</v>
      </c>
      <c r="F263" s="472" t="s">
        <v>15</v>
      </c>
      <c r="G263" s="460" t="s">
        <v>22</v>
      </c>
      <c r="H263" s="460" t="s">
        <v>28</v>
      </c>
      <c r="I263" s="460" t="s">
        <v>26</v>
      </c>
      <c r="J263" s="472">
        <v>4</v>
      </c>
      <c r="K263" s="472"/>
      <c r="L263" s="472"/>
      <c r="M263" s="472"/>
      <c r="N263" s="472"/>
      <c r="O263" s="472"/>
      <c r="P263" s="472" t="s">
        <v>291</v>
      </c>
      <c r="Q263" s="528" t="s">
        <v>288</v>
      </c>
      <c r="R263" s="473"/>
      <c r="S263" s="472"/>
      <c r="T263" s="471"/>
      <c r="U263" s="471"/>
      <c r="V263" s="470"/>
      <c r="W263" s="469"/>
    </row>
    <row r="264" spans="1:23">
      <c r="A264" s="615" t="s">
        <v>1191</v>
      </c>
      <c r="B264" s="521"/>
      <c r="C264" s="474" t="s">
        <v>892</v>
      </c>
      <c r="D264" s="470"/>
      <c r="E264" s="472" t="s">
        <v>18</v>
      </c>
      <c r="F264" s="472" t="s">
        <v>14</v>
      </c>
      <c r="G264" s="460" t="s">
        <v>22</v>
      </c>
      <c r="H264" s="460" t="s">
        <v>28</v>
      </c>
      <c r="I264" s="460" t="s">
        <v>24</v>
      </c>
      <c r="J264" s="472">
        <v>4</v>
      </c>
      <c r="K264" s="472"/>
      <c r="L264" s="472"/>
      <c r="M264" s="472"/>
      <c r="N264" s="472"/>
      <c r="O264" s="472"/>
      <c r="P264" s="472" t="s">
        <v>291</v>
      </c>
      <c r="Q264" s="528" t="s">
        <v>288</v>
      </c>
      <c r="R264" s="473"/>
      <c r="S264" s="472"/>
      <c r="T264" s="471"/>
      <c r="U264" s="471"/>
      <c r="V264" s="470"/>
      <c r="W264" s="469"/>
    </row>
    <row r="265" spans="1:23">
      <c r="A265" s="615" t="s">
        <v>1192</v>
      </c>
      <c r="B265" s="448"/>
      <c r="C265" s="530" t="s">
        <v>892</v>
      </c>
      <c r="D265" s="470"/>
      <c r="E265" s="472" t="s">
        <v>18</v>
      </c>
      <c r="F265" s="472" t="s">
        <v>15</v>
      </c>
      <c r="G265" s="460" t="s">
        <v>22</v>
      </c>
      <c r="H265" s="460" t="s">
        <v>28</v>
      </c>
      <c r="I265" s="460" t="s">
        <v>24</v>
      </c>
      <c r="J265" s="472">
        <v>4</v>
      </c>
      <c r="K265" s="472"/>
      <c r="L265" s="472"/>
      <c r="M265" s="472"/>
      <c r="N265" s="472"/>
      <c r="O265" s="472"/>
      <c r="P265" s="472" t="s">
        <v>291</v>
      </c>
      <c r="Q265" s="528" t="s">
        <v>288</v>
      </c>
      <c r="R265" s="473"/>
      <c r="S265" s="472"/>
      <c r="T265" s="471"/>
      <c r="U265" s="471"/>
      <c r="V265" s="470"/>
      <c r="W265" s="469"/>
    </row>
    <row r="266" spans="1:23">
      <c r="A266" s="615" t="s">
        <v>1193</v>
      </c>
      <c r="B266" s="403"/>
      <c r="C266" s="530" t="s">
        <v>891</v>
      </c>
      <c r="D266" s="470"/>
      <c r="E266" s="472" t="s">
        <v>17</v>
      </c>
      <c r="F266" s="472" t="s">
        <v>14</v>
      </c>
      <c r="G266" s="460" t="s">
        <v>22</v>
      </c>
      <c r="H266" s="460" t="s">
        <v>28</v>
      </c>
      <c r="I266" s="460" t="s">
        <v>24</v>
      </c>
      <c r="J266" s="472">
        <v>3</v>
      </c>
      <c r="K266" s="472"/>
      <c r="L266" s="472"/>
      <c r="M266" s="472"/>
      <c r="N266" s="472"/>
      <c r="O266" s="472"/>
      <c r="P266" s="472" t="s">
        <v>291</v>
      </c>
      <c r="Q266" s="528" t="s">
        <v>288</v>
      </c>
      <c r="R266" s="473"/>
      <c r="S266" s="472"/>
      <c r="T266" s="471"/>
      <c r="U266" s="471"/>
      <c r="V266" s="470"/>
      <c r="W266" s="469"/>
    </row>
    <row r="267" spans="1:23">
      <c r="A267" s="615" t="s">
        <v>1194</v>
      </c>
      <c r="B267" s="403"/>
      <c r="C267" s="530" t="s">
        <v>891</v>
      </c>
      <c r="D267" s="470"/>
      <c r="E267" s="472" t="s">
        <v>17</v>
      </c>
      <c r="F267" s="472" t="s">
        <v>15</v>
      </c>
      <c r="G267" s="460" t="s">
        <v>22</v>
      </c>
      <c r="H267" s="460" t="s">
        <v>28</v>
      </c>
      <c r="I267" s="460" t="s">
        <v>24</v>
      </c>
      <c r="J267" s="472">
        <v>3</v>
      </c>
      <c r="K267" s="472"/>
      <c r="L267" s="472"/>
      <c r="M267" s="472"/>
      <c r="N267" s="472"/>
      <c r="O267" s="472"/>
      <c r="P267" s="472" t="s">
        <v>291</v>
      </c>
      <c r="Q267" s="528" t="s">
        <v>288</v>
      </c>
      <c r="R267" s="473"/>
      <c r="S267" s="472"/>
      <c r="T267" s="471"/>
      <c r="U267" s="471"/>
      <c r="V267" s="470"/>
      <c r="W267" s="469"/>
    </row>
    <row r="268" spans="1:23">
      <c r="A268" s="615" t="s">
        <v>1195</v>
      </c>
      <c r="B268" s="529"/>
      <c r="C268" s="474" t="s">
        <v>890</v>
      </c>
      <c r="D268" s="470"/>
      <c r="E268" s="472" t="s">
        <v>18</v>
      </c>
      <c r="F268" s="472" t="s">
        <v>14</v>
      </c>
      <c r="G268" s="460" t="s">
        <v>22</v>
      </c>
      <c r="H268" s="460" t="s">
        <v>28</v>
      </c>
      <c r="I268" s="460" t="s">
        <v>24</v>
      </c>
      <c r="J268" s="526">
        <v>1</v>
      </c>
      <c r="K268" s="472"/>
      <c r="L268" s="472"/>
      <c r="M268" s="472"/>
      <c r="N268" s="472"/>
      <c r="O268" s="472" t="s">
        <v>28</v>
      </c>
      <c r="P268" s="472" t="s">
        <v>291</v>
      </c>
      <c r="Q268" s="528" t="s">
        <v>288</v>
      </c>
      <c r="R268" s="476" t="s">
        <v>1072</v>
      </c>
      <c r="S268" s="472"/>
      <c r="T268" s="471"/>
      <c r="U268" s="471"/>
      <c r="V268" s="470"/>
      <c r="W268" s="469"/>
    </row>
    <row r="269" spans="1:23">
      <c r="A269" s="615" t="s">
        <v>1196</v>
      </c>
      <c r="B269" s="474"/>
      <c r="C269" s="474" t="s">
        <v>890</v>
      </c>
      <c r="D269" s="470"/>
      <c r="E269" s="472" t="s">
        <v>18</v>
      </c>
      <c r="F269" s="472" t="s">
        <v>15</v>
      </c>
      <c r="G269" s="460" t="s">
        <v>22</v>
      </c>
      <c r="H269" s="460" t="s">
        <v>28</v>
      </c>
      <c r="I269" s="460" t="s">
        <v>24</v>
      </c>
      <c r="J269" s="472">
        <v>4</v>
      </c>
      <c r="K269" s="472"/>
      <c r="L269" s="472"/>
      <c r="M269" s="472"/>
      <c r="N269" s="472"/>
      <c r="O269" s="472"/>
      <c r="P269" s="472" t="s">
        <v>291</v>
      </c>
      <c r="Q269" s="528" t="s">
        <v>288</v>
      </c>
      <c r="R269" s="473"/>
      <c r="S269" s="472"/>
      <c r="T269" s="471"/>
      <c r="U269" s="471"/>
      <c r="V269" s="470"/>
      <c r="W269" s="469"/>
    </row>
    <row r="270" spans="1:23">
      <c r="A270" s="615" t="s">
        <v>1197</v>
      </c>
      <c r="B270" s="474"/>
      <c r="C270" s="474" t="s">
        <v>889</v>
      </c>
      <c r="D270" s="470"/>
      <c r="E270" s="472" t="s">
        <v>18</v>
      </c>
      <c r="F270" s="472" t="s">
        <v>14</v>
      </c>
      <c r="G270" s="460" t="s">
        <v>19</v>
      </c>
      <c r="H270" s="460" t="s">
        <v>28</v>
      </c>
      <c r="I270" s="460" t="s">
        <v>24</v>
      </c>
      <c r="J270" s="472">
        <v>4</v>
      </c>
      <c r="K270" s="472"/>
      <c r="L270" s="472"/>
      <c r="M270" s="472"/>
      <c r="N270" s="472"/>
      <c r="O270" s="472"/>
      <c r="P270" s="472" t="s">
        <v>287</v>
      </c>
      <c r="Q270" s="528" t="s">
        <v>289</v>
      </c>
      <c r="R270" s="473"/>
      <c r="S270" s="472"/>
      <c r="T270" s="471"/>
      <c r="U270" s="471"/>
      <c r="V270" s="470"/>
      <c r="W270" s="469"/>
    </row>
    <row r="271" spans="1:23">
      <c r="A271" s="615" t="s">
        <v>1198</v>
      </c>
      <c r="B271" s="474"/>
      <c r="C271" s="474" t="s">
        <v>889</v>
      </c>
      <c r="D271" s="470"/>
      <c r="E271" s="472" t="s">
        <v>18</v>
      </c>
      <c r="F271" s="472" t="s">
        <v>15</v>
      </c>
      <c r="G271" s="460" t="s">
        <v>19</v>
      </c>
      <c r="H271" s="460" t="s">
        <v>28</v>
      </c>
      <c r="I271" s="460" t="s">
        <v>24</v>
      </c>
      <c r="J271" s="472">
        <v>4</v>
      </c>
      <c r="K271" s="472"/>
      <c r="L271" s="472"/>
      <c r="M271" s="472"/>
      <c r="N271" s="472"/>
      <c r="O271" s="472"/>
      <c r="P271" s="472" t="s">
        <v>287</v>
      </c>
      <c r="Q271" s="528" t="s">
        <v>289</v>
      </c>
      <c r="R271" s="473"/>
      <c r="S271" s="472"/>
      <c r="T271" s="471"/>
      <c r="U271" s="471"/>
      <c r="V271" s="470"/>
      <c r="W271" s="469"/>
    </row>
    <row r="272" spans="1:23">
      <c r="A272" s="615" t="s">
        <v>1199</v>
      </c>
      <c r="B272" s="474"/>
      <c r="C272" s="474" t="s">
        <v>888</v>
      </c>
      <c r="D272" s="470"/>
      <c r="E272" s="472" t="s">
        <v>18</v>
      </c>
      <c r="F272" s="472" t="s">
        <v>14</v>
      </c>
      <c r="G272" s="460" t="s">
        <v>262</v>
      </c>
      <c r="H272" s="460" t="s">
        <v>28</v>
      </c>
      <c r="I272" s="460" t="s">
        <v>24</v>
      </c>
      <c r="J272" s="472">
        <v>2</v>
      </c>
      <c r="K272" s="472"/>
      <c r="L272" s="472"/>
      <c r="M272" s="472"/>
      <c r="N272" s="472" t="s">
        <v>39</v>
      </c>
      <c r="O272" s="472"/>
      <c r="P272" s="472" t="s">
        <v>286</v>
      </c>
      <c r="Q272" s="528" t="s">
        <v>290</v>
      </c>
      <c r="R272" s="473"/>
      <c r="S272" s="472"/>
      <c r="T272" s="471"/>
      <c r="U272" s="471"/>
      <c r="V272" s="470"/>
      <c r="W272" s="469"/>
    </row>
    <row r="273" spans="1:23">
      <c r="A273" s="615" t="s">
        <v>1200</v>
      </c>
      <c r="B273" s="474"/>
      <c r="C273" s="474" t="s">
        <v>888</v>
      </c>
      <c r="D273" s="470"/>
      <c r="E273" s="472" t="s">
        <v>18</v>
      </c>
      <c r="F273" s="472" t="s">
        <v>15</v>
      </c>
      <c r="G273" s="460" t="s">
        <v>262</v>
      </c>
      <c r="H273" s="460" t="s">
        <v>28</v>
      </c>
      <c r="I273" s="460" t="s">
        <v>24</v>
      </c>
      <c r="J273" s="472">
        <v>1</v>
      </c>
      <c r="K273" s="472"/>
      <c r="L273" s="472"/>
      <c r="M273" s="472"/>
      <c r="N273" s="472" t="s">
        <v>39</v>
      </c>
      <c r="O273" s="472"/>
      <c r="P273" s="472" t="s">
        <v>286</v>
      </c>
      <c r="Q273" s="528" t="s">
        <v>290</v>
      </c>
      <c r="R273" s="473"/>
      <c r="S273" s="472"/>
      <c r="T273" s="471"/>
      <c r="U273" s="471"/>
      <c r="V273" s="470"/>
      <c r="W273" s="469"/>
    </row>
    <row r="274" spans="1:23">
      <c r="A274" s="615" t="s">
        <v>1201</v>
      </c>
      <c r="B274" s="474"/>
      <c r="C274" s="474" t="s">
        <v>888</v>
      </c>
      <c r="D274" s="470"/>
      <c r="E274" s="472" t="s">
        <v>17</v>
      </c>
      <c r="F274" s="472" t="s">
        <v>14</v>
      </c>
      <c r="G274" s="460" t="s">
        <v>19</v>
      </c>
      <c r="H274" s="460" t="s">
        <v>28</v>
      </c>
      <c r="I274" s="460" t="s">
        <v>24</v>
      </c>
      <c r="J274" s="472">
        <v>4</v>
      </c>
      <c r="K274" s="472"/>
      <c r="L274" s="472"/>
      <c r="M274" s="472"/>
      <c r="N274" s="472"/>
      <c r="O274" s="472"/>
      <c r="P274" s="472" t="s">
        <v>286</v>
      </c>
      <c r="Q274" s="528" t="s">
        <v>290</v>
      </c>
      <c r="R274" s="473"/>
      <c r="S274" s="472"/>
      <c r="T274" s="471"/>
      <c r="U274" s="471"/>
      <c r="V274" s="470"/>
      <c r="W274" s="469"/>
    </row>
    <row r="275" spans="1:23">
      <c r="A275" s="615" t="s">
        <v>1202</v>
      </c>
      <c r="B275" s="474"/>
      <c r="C275" s="474" t="s">
        <v>888</v>
      </c>
      <c r="D275" s="470"/>
      <c r="E275" s="472" t="s">
        <v>17</v>
      </c>
      <c r="F275" s="472" t="s">
        <v>15</v>
      </c>
      <c r="G275" s="460" t="s">
        <v>19</v>
      </c>
      <c r="H275" s="460" t="s">
        <v>28</v>
      </c>
      <c r="I275" s="460" t="s">
        <v>24</v>
      </c>
      <c r="J275" s="472"/>
      <c r="K275" s="472"/>
      <c r="L275" s="472"/>
      <c r="M275" s="472"/>
      <c r="N275" s="472"/>
      <c r="O275" s="472" t="s">
        <v>28</v>
      </c>
      <c r="P275" s="472" t="s">
        <v>286</v>
      </c>
      <c r="Q275" s="528" t="s">
        <v>290</v>
      </c>
      <c r="R275" s="473"/>
      <c r="S275" s="472"/>
      <c r="T275" s="471"/>
      <c r="U275" s="471"/>
      <c r="V275" s="470"/>
      <c r="W275" s="469"/>
    </row>
    <row r="276" spans="1:23">
      <c r="A276" s="615" t="s">
        <v>1203</v>
      </c>
      <c r="B276" s="474"/>
      <c r="C276" s="474" t="s">
        <v>886</v>
      </c>
      <c r="D276" s="470"/>
      <c r="E276" s="472" t="s">
        <v>17</v>
      </c>
      <c r="F276" s="472" t="s">
        <v>14</v>
      </c>
      <c r="G276" s="460" t="s">
        <v>19</v>
      </c>
      <c r="H276" s="460" t="s">
        <v>28</v>
      </c>
      <c r="I276" s="460" t="s">
        <v>24</v>
      </c>
      <c r="J276" s="472">
        <v>4</v>
      </c>
      <c r="K276" s="472"/>
      <c r="L276" s="472"/>
      <c r="M276" s="472"/>
      <c r="N276" s="472"/>
      <c r="O276" s="472"/>
      <c r="P276" s="472" t="s">
        <v>286</v>
      </c>
      <c r="Q276" s="528" t="s">
        <v>290</v>
      </c>
      <c r="R276" s="473"/>
      <c r="S276" s="472"/>
      <c r="T276" s="471"/>
      <c r="U276" s="471"/>
      <c r="V276" s="470"/>
      <c r="W276" s="469"/>
    </row>
    <row r="277" spans="1:23">
      <c r="A277" s="615" t="s">
        <v>1204</v>
      </c>
      <c r="B277" s="474"/>
      <c r="C277" s="474" t="s">
        <v>886</v>
      </c>
      <c r="D277" s="470"/>
      <c r="E277" s="472" t="s">
        <v>18</v>
      </c>
      <c r="F277" s="472" t="s">
        <v>15</v>
      </c>
      <c r="G277" s="460" t="s">
        <v>19</v>
      </c>
      <c r="H277" s="460" t="s">
        <v>28</v>
      </c>
      <c r="I277" s="460" t="s">
        <v>24</v>
      </c>
      <c r="J277" s="472">
        <v>4</v>
      </c>
      <c r="K277" s="472"/>
      <c r="L277" s="472"/>
      <c r="M277" s="472"/>
      <c r="N277" s="472"/>
      <c r="O277" s="472"/>
      <c r="P277" s="472" t="s">
        <v>286</v>
      </c>
      <c r="Q277" s="528" t="s">
        <v>290</v>
      </c>
      <c r="R277" s="473"/>
      <c r="S277" s="472"/>
      <c r="T277" s="471"/>
      <c r="U277" s="471"/>
      <c r="V277" s="470"/>
      <c r="W277" s="469"/>
    </row>
    <row r="278" spans="1:23">
      <c r="A278" s="615" t="s">
        <v>1205</v>
      </c>
      <c r="B278" s="474"/>
      <c r="C278" s="474" t="s">
        <v>885</v>
      </c>
      <c r="D278" s="470"/>
      <c r="E278" s="472" t="s">
        <v>17</v>
      </c>
      <c r="F278" s="472" t="s">
        <v>14</v>
      </c>
      <c r="G278" s="460" t="s">
        <v>19</v>
      </c>
      <c r="H278" s="460" t="s">
        <v>28</v>
      </c>
      <c r="I278" s="460" t="s">
        <v>24</v>
      </c>
      <c r="J278" s="472">
        <v>4</v>
      </c>
      <c r="K278" s="472"/>
      <c r="L278" s="472"/>
      <c r="M278" s="472"/>
      <c r="N278" s="472"/>
      <c r="O278" s="472"/>
      <c r="P278" s="472" t="s">
        <v>286</v>
      </c>
      <c r="Q278" s="528" t="s">
        <v>290</v>
      </c>
      <c r="R278" s="473"/>
      <c r="S278" s="472"/>
      <c r="T278" s="471"/>
      <c r="U278" s="471"/>
      <c r="V278" s="470"/>
      <c r="W278" s="469"/>
    </row>
    <row r="279" spans="1:23">
      <c r="A279" s="615" t="s">
        <v>1206</v>
      </c>
      <c r="B279" s="474"/>
      <c r="C279" s="474" t="s">
        <v>885</v>
      </c>
      <c r="D279" s="470"/>
      <c r="E279" s="472" t="s">
        <v>17</v>
      </c>
      <c r="F279" s="472" t="s">
        <v>15</v>
      </c>
      <c r="G279" s="460" t="s">
        <v>19</v>
      </c>
      <c r="H279" s="460" t="s">
        <v>28</v>
      </c>
      <c r="I279" s="460" t="s">
        <v>24</v>
      </c>
      <c r="J279" s="472">
        <v>4</v>
      </c>
      <c r="K279" s="472"/>
      <c r="L279" s="472"/>
      <c r="M279" s="472"/>
      <c r="N279" s="472"/>
      <c r="O279" s="472"/>
      <c r="P279" s="472" t="s">
        <v>286</v>
      </c>
      <c r="Q279" s="528" t="s">
        <v>290</v>
      </c>
      <c r="R279" s="473"/>
      <c r="S279" s="472"/>
      <c r="T279" s="471"/>
      <c r="U279" s="471"/>
      <c r="V279" s="470"/>
      <c r="W279" s="469"/>
    </row>
    <row r="280" spans="1:23">
      <c r="A280" s="615" t="s">
        <v>1207</v>
      </c>
      <c r="B280" s="474"/>
      <c r="C280" s="474" t="s">
        <v>884</v>
      </c>
      <c r="D280" s="470"/>
      <c r="E280" s="472" t="s">
        <v>17</v>
      </c>
      <c r="F280" s="472" t="s">
        <v>14</v>
      </c>
      <c r="G280" s="460" t="s">
        <v>19</v>
      </c>
      <c r="H280" s="460" t="s">
        <v>28</v>
      </c>
      <c r="I280" s="460" t="s">
        <v>24</v>
      </c>
      <c r="J280" s="472">
        <v>4</v>
      </c>
      <c r="K280" s="472"/>
      <c r="L280" s="472"/>
      <c r="M280" s="472"/>
      <c r="N280" s="472"/>
      <c r="O280" s="472"/>
      <c r="P280" s="472" t="s">
        <v>286</v>
      </c>
      <c r="Q280" s="528" t="s">
        <v>290</v>
      </c>
      <c r="R280" s="473"/>
      <c r="S280" s="472"/>
      <c r="T280" s="471"/>
      <c r="U280" s="471"/>
      <c r="V280" s="470"/>
      <c r="W280" s="469"/>
    </row>
    <row r="281" spans="1:23">
      <c r="A281" s="615" t="s">
        <v>1208</v>
      </c>
      <c r="B281" s="474"/>
      <c r="C281" s="474" t="s">
        <v>884</v>
      </c>
      <c r="D281" s="470"/>
      <c r="E281" s="472" t="s">
        <v>17</v>
      </c>
      <c r="F281" s="472" t="s">
        <v>15</v>
      </c>
      <c r="G281" s="460" t="s">
        <v>19</v>
      </c>
      <c r="H281" s="460" t="s">
        <v>28</v>
      </c>
      <c r="I281" s="460" t="s">
        <v>24</v>
      </c>
      <c r="J281" s="472"/>
      <c r="K281" s="472"/>
      <c r="L281" s="472"/>
      <c r="M281" s="472"/>
      <c r="N281" s="472"/>
      <c r="O281" s="472" t="s">
        <v>28</v>
      </c>
      <c r="P281" s="472" t="s">
        <v>286</v>
      </c>
      <c r="Q281" s="528" t="s">
        <v>290</v>
      </c>
      <c r="R281" s="473"/>
      <c r="S281" s="472"/>
      <c r="T281" s="471"/>
      <c r="U281" s="471"/>
      <c r="V281" s="470"/>
      <c r="W281" s="469"/>
    </row>
    <row r="282" spans="1:23">
      <c r="A282" s="615" t="s">
        <v>1209</v>
      </c>
      <c r="B282" s="474"/>
      <c r="C282" s="474" t="s">
        <v>883</v>
      </c>
      <c r="D282" s="470"/>
      <c r="E282" s="472" t="s">
        <v>18</v>
      </c>
      <c r="F282" s="472" t="s">
        <v>15</v>
      </c>
      <c r="G282" s="460" t="s">
        <v>19</v>
      </c>
      <c r="H282" s="460" t="s">
        <v>28</v>
      </c>
      <c r="I282" s="460" t="s">
        <v>24</v>
      </c>
      <c r="J282" s="472">
        <v>4</v>
      </c>
      <c r="K282" s="472"/>
      <c r="L282" s="472"/>
      <c r="M282" s="472"/>
      <c r="N282" s="472"/>
      <c r="O282" s="472"/>
      <c r="P282" s="472" t="s">
        <v>286</v>
      </c>
      <c r="Q282" s="528" t="s">
        <v>290</v>
      </c>
      <c r="R282" s="473"/>
      <c r="S282" s="472"/>
      <c r="T282" s="471"/>
      <c r="U282" s="471"/>
      <c r="V282" s="470"/>
      <c r="W282" s="469"/>
    </row>
    <row r="283" spans="1:23">
      <c r="A283" s="615" t="s">
        <v>1210</v>
      </c>
      <c r="B283" s="474"/>
      <c r="C283" s="474" t="s">
        <v>882</v>
      </c>
      <c r="D283" s="470"/>
      <c r="E283" s="472" t="s">
        <v>17</v>
      </c>
      <c r="F283" s="472" t="s">
        <v>14</v>
      </c>
      <c r="G283" s="460" t="s">
        <v>19</v>
      </c>
      <c r="H283" s="460" t="s">
        <v>28</v>
      </c>
      <c r="I283" s="460" t="s">
        <v>24</v>
      </c>
      <c r="J283" s="472">
        <v>4</v>
      </c>
      <c r="K283" s="472"/>
      <c r="L283" s="472"/>
      <c r="M283" s="472"/>
      <c r="N283" s="472"/>
      <c r="O283" s="472"/>
      <c r="P283" s="472" t="s">
        <v>286</v>
      </c>
      <c r="Q283" s="528" t="s">
        <v>290</v>
      </c>
      <c r="R283" s="473"/>
      <c r="S283" s="472"/>
      <c r="T283" s="471"/>
      <c r="U283" s="471"/>
      <c r="V283" s="470"/>
      <c r="W283" s="469"/>
    </row>
    <row r="284" spans="1:23">
      <c r="A284" s="615" t="s">
        <v>1211</v>
      </c>
      <c r="B284" s="474"/>
      <c r="C284" s="474" t="s">
        <v>882</v>
      </c>
      <c r="D284" s="470"/>
      <c r="E284" s="472" t="s">
        <v>17</v>
      </c>
      <c r="F284" s="472" t="s">
        <v>15</v>
      </c>
      <c r="G284" s="460" t="s">
        <v>19</v>
      </c>
      <c r="H284" s="460" t="s">
        <v>28</v>
      </c>
      <c r="I284" s="460" t="s">
        <v>24</v>
      </c>
      <c r="J284" s="472">
        <v>4</v>
      </c>
      <c r="K284" s="472"/>
      <c r="L284" s="472"/>
      <c r="M284" s="472"/>
      <c r="N284" s="472"/>
      <c r="O284" s="472"/>
      <c r="P284" s="472" t="s">
        <v>286</v>
      </c>
      <c r="Q284" s="528" t="s">
        <v>290</v>
      </c>
      <c r="R284" s="473"/>
      <c r="S284" s="472"/>
      <c r="T284" s="471"/>
      <c r="U284" s="471"/>
      <c r="V284" s="470"/>
      <c r="W284" s="469"/>
    </row>
    <row r="285" spans="1:23">
      <c r="A285" s="615" t="s">
        <v>1212</v>
      </c>
      <c r="B285" s="474"/>
      <c r="C285" s="474" t="s">
        <v>881</v>
      </c>
      <c r="D285" s="470"/>
      <c r="E285" s="472" t="s">
        <v>17</v>
      </c>
      <c r="F285" s="472" t="s">
        <v>15</v>
      </c>
      <c r="G285" s="460" t="s">
        <v>19</v>
      </c>
      <c r="H285" s="460" t="s">
        <v>28</v>
      </c>
      <c r="I285" s="460" t="s">
        <v>24</v>
      </c>
      <c r="J285" s="472">
        <v>4</v>
      </c>
      <c r="K285" s="472"/>
      <c r="L285" s="472"/>
      <c r="M285" s="472"/>
      <c r="N285" s="472"/>
      <c r="O285" s="472"/>
      <c r="P285" s="472" t="s">
        <v>286</v>
      </c>
      <c r="Q285" s="528" t="s">
        <v>290</v>
      </c>
      <c r="R285" s="473"/>
      <c r="S285" s="472"/>
      <c r="T285" s="471"/>
      <c r="U285" s="471"/>
      <c r="V285" s="470"/>
      <c r="W285" s="469"/>
    </row>
    <row r="286" spans="1:23">
      <c r="A286" s="615" t="s">
        <v>1213</v>
      </c>
      <c r="B286" s="474"/>
      <c r="C286" s="474" t="s">
        <v>879</v>
      </c>
      <c r="D286" s="470"/>
      <c r="E286" s="472" t="s">
        <v>17</v>
      </c>
      <c r="F286" s="472" t="s">
        <v>14</v>
      </c>
      <c r="G286" s="460" t="s">
        <v>19</v>
      </c>
      <c r="H286" s="460" t="s">
        <v>28</v>
      </c>
      <c r="I286" s="460" t="s">
        <v>24</v>
      </c>
      <c r="J286" s="472">
        <v>4</v>
      </c>
      <c r="K286" s="472"/>
      <c r="L286" s="472"/>
      <c r="M286" s="472"/>
      <c r="N286" s="472"/>
      <c r="O286" s="472"/>
      <c r="P286" s="472" t="s">
        <v>286</v>
      </c>
      <c r="Q286" s="528" t="s">
        <v>290</v>
      </c>
      <c r="R286" s="473"/>
      <c r="S286" s="472"/>
      <c r="T286" s="471"/>
      <c r="U286" s="471"/>
      <c r="V286" s="470"/>
      <c r="W286" s="469"/>
    </row>
    <row r="287" spans="1:23">
      <c r="A287" s="615" t="s">
        <v>1214</v>
      </c>
      <c r="B287" s="474"/>
      <c r="C287" s="474" t="s">
        <v>878</v>
      </c>
      <c r="D287" s="470"/>
      <c r="E287" s="472" t="s">
        <v>17</v>
      </c>
      <c r="F287" s="472" t="s">
        <v>14</v>
      </c>
      <c r="G287" s="460" t="s">
        <v>19</v>
      </c>
      <c r="H287" s="460" t="s">
        <v>28</v>
      </c>
      <c r="I287" s="460" t="s">
        <v>24</v>
      </c>
      <c r="J287" s="472">
        <v>3</v>
      </c>
      <c r="K287" s="472"/>
      <c r="L287" s="472"/>
      <c r="M287" s="472"/>
      <c r="N287" s="472"/>
      <c r="O287" s="472"/>
      <c r="P287" s="472" t="s">
        <v>286</v>
      </c>
      <c r="Q287" s="528" t="s">
        <v>290</v>
      </c>
      <c r="R287" s="473"/>
      <c r="S287" s="472"/>
      <c r="T287" s="471"/>
      <c r="U287" s="471"/>
      <c r="V287" s="470"/>
      <c r="W287" s="469"/>
    </row>
    <row r="288" spans="1:23">
      <c r="A288" s="615" t="s">
        <v>1215</v>
      </c>
      <c r="B288" s="474"/>
      <c r="C288" s="474" t="s">
        <v>878</v>
      </c>
      <c r="D288" s="470"/>
      <c r="E288" s="472" t="s">
        <v>18</v>
      </c>
      <c r="F288" s="472" t="s">
        <v>15</v>
      </c>
      <c r="G288" s="460" t="s">
        <v>19</v>
      </c>
      <c r="H288" s="460" t="s">
        <v>28</v>
      </c>
      <c r="I288" s="460" t="s">
        <v>24</v>
      </c>
      <c r="J288" s="472">
        <v>4</v>
      </c>
      <c r="K288" s="472"/>
      <c r="L288" s="472"/>
      <c r="M288" s="472"/>
      <c r="N288" s="472"/>
      <c r="O288" s="472"/>
      <c r="P288" s="472" t="s">
        <v>286</v>
      </c>
      <c r="Q288" s="528" t="s">
        <v>290</v>
      </c>
      <c r="R288" s="473"/>
      <c r="S288" s="472"/>
      <c r="T288" s="471"/>
      <c r="U288" s="471"/>
      <c r="V288" s="470"/>
      <c r="W288" s="469"/>
    </row>
    <row r="289" spans="1:23">
      <c r="A289" s="615" t="s">
        <v>1216</v>
      </c>
      <c r="B289" s="474"/>
      <c r="C289" s="474" t="s">
        <v>1071</v>
      </c>
      <c r="D289" s="470"/>
      <c r="E289" s="472" t="s">
        <v>18</v>
      </c>
      <c r="F289" s="472" t="s">
        <v>14</v>
      </c>
      <c r="G289" s="460" t="s">
        <v>19</v>
      </c>
      <c r="H289" s="460" t="s">
        <v>28</v>
      </c>
      <c r="I289" s="460" t="s">
        <v>24</v>
      </c>
      <c r="J289" s="472">
        <v>4</v>
      </c>
      <c r="K289" s="472"/>
      <c r="L289" s="472"/>
      <c r="M289" s="472"/>
      <c r="N289" s="472"/>
      <c r="O289" s="472"/>
      <c r="P289" s="472" t="s">
        <v>286</v>
      </c>
      <c r="Q289" s="528" t="s">
        <v>290</v>
      </c>
      <c r="R289" s="473"/>
      <c r="S289" s="472"/>
      <c r="T289" s="471"/>
      <c r="U289" s="471"/>
      <c r="V289" s="470"/>
      <c r="W289" s="469"/>
    </row>
    <row r="290" spans="1:23">
      <c r="A290" s="615" t="s">
        <v>1217</v>
      </c>
      <c r="B290" s="474"/>
      <c r="C290" s="474" t="s">
        <v>1071</v>
      </c>
      <c r="D290" s="470"/>
      <c r="E290" s="472" t="s">
        <v>18</v>
      </c>
      <c r="F290" s="472" t="s">
        <v>15</v>
      </c>
      <c r="G290" s="460" t="s">
        <v>19</v>
      </c>
      <c r="H290" s="460" t="s">
        <v>28</v>
      </c>
      <c r="I290" s="460" t="s">
        <v>24</v>
      </c>
      <c r="J290" s="472">
        <v>4</v>
      </c>
      <c r="K290" s="472"/>
      <c r="L290" s="472"/>
      <c r="M290" s="472"/>
      <c r="N290" s="472"/>
      <c r="O290" s="472"/>
      <c r="P290" s="472" t="s">
        <v>286</v>
      </c>
      <c r="Q290" s="528" t="s">
        <v>290</v>
      </c>
      <c r="R290" s="473"/>
      <c r="S290" s="472"/>
      <c r="T290" s="471"/>
      <c r="U290" s="471"/>
      <c r="V290" s="470"/>
      <c r="W290" s="469"/>
    </row>
    <row r="291" spans="1:23">
      <c r="A291" s="615" t="s">
        <v>1218</v>
      </c>
      <c r="B291" s="474"/>
      <c r="C291" s="474" t="s">
        <v>1070</v>
      </c>
      <c r="D291" s="470"/>
      <c r="E291" s="472" t="s">
        <v>17</v>
      </c>
      <c r="F291" s="472" t="s">
        <v>14</v>
      </c>
      <c r="G291" s="460" t="s">
        <v>19</v>
      </c>
      <c r="H291" s="460" t="s">
        <v>28</v>
      </c>
      <c r="I291" s="460" t="s">
        <v>24</v>
      </c>
      <c r="J291" s="472">
        <v>4</v>
      </c>
      <c r="K291" s="472"/>
      <c r="L291" s="472"/>
      <c r="M291" s="472"/>
      <c r="N291" s="472"/>
      <c r="O291" s="472"/>
      <c r="P291" s="472" t="s">
        <v>286</v>
      </c>
      <c r="Q291" s="528" t="s">
        <v>290</v>
      </c>
      <c r="R291" s="473"/>
      <c r="S291" s="472"/>
      <c r="T291" s="471"/>
      <c r="U291" s="471"/>
      <c r="V291" s="470"/>
      <c r="W291" s="469"/>
    </row>
    <row r="292" spans="1:23">
      <c r="A292" s="615" t="s">
        <v>1219</v>
      </c>
      <c r="B292" s="474"/>
      <c r="C292" s="474" t="s">
        <v>1070</v>
      </c>
      <c r="D292" s="470"/>
      <c r="E292" s="472" t="s">
        <v>18</v>
      </c>
      <c r="F292" s="472" t="s">
        <v>15</v>
      </c>
      <c r="G292" s="460" t="s">
        <v>19</v>
      </c>
      <c r="H292" s="460" t="s">
        <v>28</v>
      </c>
      <c r="I292" s="460" t="s">
        <v>24</v>
      </c>
      <c r="J292" s="472">
        <v>4</v>
      </c>
      <c r="K292" s="472"/>
      <c r="L292" s="472"/>
      <c r="M292" s="472"/>
      <c r="N292" s="472"/>
      <c r="O292" s="472"/>
      <c r="P292" s="472" t="s">
        <v>286</v>
      </c>
      <c r="Q292" s="528" t="s">
        <v>290</v>
      </c>
      <c r="R292" s="473"/>
      <c r="S292" s="472"/>
      <c r="T292" s="471"/>
      <c r="U292" s="471"/>
      <c r="V292" s="470"/>
      <c r="W292" s="469"/>
    </row>
    <row r="293" spans="1:23">
      <c r="A293" s="615" t="s">
        <v>1220</v>
      </c>
      <c r="B293" s="474"/>
      <c r="C293" s="474" t="s">
        <v>1069</v>
      </c>
      <c r="D293" s="470"/>
      <c r="E293" s="472" t="s">
        <v>17</v>
      </c>
      <c r="F293" s="472" t="s">
        <v>14</v>
      </c>
      <c r="G293" s="460" t="s">
        <v>19</v>
      </c>
      <c r="H293" s="460" t="s">
        <v>28</v>
      </c>
      <c r="I293" s="460" t="s">
        <v>26</v>
      </c>
      <c r="J293" s="472">
        <v>4</v>
      </c>
      <c r="K293" s="472"/>
      <c r="L293" s="472"/>
      <c r="M293" s="472"/>
      <c r="N293" s="472"/>
      <c r="O293" s="472"/>
      <c r="P293" s="472" t="s">
        <v>287</v>
      </c>
      <c r="Q293" s="528" t="s">
        <v>290</v>
      </c>
      <c r="R293" s="473"/>
      <c r="S293" s="472"/>
      <c r="T293" s="471"/>
      <c r="U293" s="471"/>
      <c r="V293" s="470"/>
      <c r="W293" s="469"/>
    </row>
    <row r="294" spans="1:23">
      <c r="A294" s="615" t="s">
        <v>1221</v>
      </c>
      <c r="B294" s="474"/>
      <c r="C294" s="474" t="s">
        <v>1069</v>
      </c>
      <c r="D294" s="470"/>
      <c r="E294" s="472" t="s">
        <v>18</v>
      </c>
      <c r="F294" s="472" t="s">
        <v>15</v>
      </c>
      <c r="G294" s="460" t="s">
        <v>19</v>
      </c>
      <c r="H294" s="460" t="s">
        <v>28</v>
      </c>
      <c r="I294" s="460" t="s">
        <v>24</v>
      </c>
      <c r="J294" s="472">
        <v>4</v>
      </c>
      <c r="K294" s="472"/>
      <c r="L294" s="472"/>
      <c r="M294" s="472"/>
      <c r="N294" s="472"/>
      <c r="O294" s="472"/>
      <c r="P294" s="472" t="s">
        <v>287</v>
      </c>
      <c r="Q294" s="528" t="s">
        <v>290</v>
      </c>
      <c r="R294" s="473"/>
      <c r="S294" s="472"/>
      <c r="T294" s="471"/>
      <c r="U294" s="471"/>
      <c r="V294" s="470"/>
      <c r="W294" s="469"/>
    </row>
    <row r="295" spans="1:23">
      <c r="A295" s="615" t="s">
        <v>1222</v>
      </c>
      <c r="B295" s="474"/>
      <c r="C295" s="474" t="s">
        <v>1068</v>
      </c>
      <c r="D295" s="470"/>
      <c r="E295" s="472" t="s">
        <v>18</v>
      </c>
      <c r="F295" s="472" t="s">
        <v>14</v>
      </c>
      <c r="G295" s="460" t="s">
        <v>22</v>
      </c>
      <c r="H295" s="460" t="s">
        <v>28</v>
      </c>
      <c r="I295" s="460" t="s">
        <v>26</v>
      </c>
      <c r="J295" s="472">
        <v>4</v>
      </c>
      <c r="K295" s="472"/>
      <c r="L295" s="472"/>
      <c r="M295" s="472"/>
      <c r="N295" s="472"/>
      <c r="O295" s="472"/>
      <c r="P295" s="472" t="s">
        <v>287</v>
      </c>
      <c r="Q295" s="528" t="s">
        <v>289</v>
      </c>
      <c r="R295" s="473"/>
      <c r="S295" s="472"/>
      <c r="T295" s="471"/>
      <c r="U295" s="471"/>
      <c r="V295" s="470"/>
      <c r="W295" s="469"/>
    </row>
    <row r="296" spans="1:23">
      <c r="A296" s="615" t="s">
        <v>1223</v>
      </c>
      <c r="B296" s="474"/>
      <c r="C296" s="474" t="s">
        <v>1068</v>
      </c>
      <c r="D296" s="470"/>
      <c r="E296" s="472" t="s">
        <v>18</v>
      </c>
      <c r="F296" s="472" t="s">
        <v>15</v>
      </c>
      <c r="G296" s="460" t="s">
        <v>22</v>
      </c>
      <c r="H296" s="460" t="s">
        <v>28</v>
      </c>
      <c r="I296" s="460" t="s">
        <v>25</v>
      </c>
      <c r="J296" s="472">
        <v>4</v>
      </c>
      <c r="K296" s="472"/>
      <c r="L296" s="472"/>
      <c r="M296" s="472"/>
      <c r="N296" s="472"/>
      <c r="O296" s="472"/>
      <c r="P296" s="472" t="s">
        <v>287</v>
      </c>
      <c r="Q296" s="528" t="s">
        <v>289</v>
      </c>
      <c r="R296" s="473"/>
      <c r="S296" s="472"/>
      <c r="T296" s="471"/>
      <c r="U296" s="471"/>
      <c r="V296" s="470"/>
      <c r="W296" s="469"/>
    </row>
    <row r="297" spans="1:23">
      <c r="A297" s="615" t="s">
        <v>1224</v>
      </c>
      <c r="B297" s="474"/>
      <c r="C297" s="474" t="s">
        <v>1067</v>
      </c>
      <c r="D297" s="470"/>
      <c r="E297" s="472" t="s">
        <v>18</v>
      </c>
      <c r="F297" s="472" t="s">
        <v>14</v>
      </c>
      <c r="G297" s="460" t="s">
        <v>22</v>
      </c>
      <c r="H297" s="460" t="s">
        <v>28</v>
      </c>
      <c r="I297" s="460" t="s">
        <v>24</v>
      </c>
      <c r="J297" s="472">
        <v>4</v>
      </c>
      <c r="K297" s="472"/>
      <c r="L297" s="472"/>
      <c r="M297" s="472"/>
      <c r="N297" s="472"/>
      <c r="O297" s="472"/>
      <c r="P297" s="472" t="s">
        <v>287</v>
      </c>
      <c r="Q297" s="528" t="s">
        <v>289</v>
      </c>
      <c r="R297" s="473"/>
      <c r="S297" s="472"/>
      <c r="T297" s="471"/>
      <c r="U297" s="471"/>
      <c r="V297" s="470"/>
      <c r="W297" s="469"/>
    </row>
    <row r="298" spans="1:23">
      <c r="A298" s="615" t="s">
        <v>1225</v>
      </c>
      <c r="B298" s="474"/>
      <c r="C298" s="474" t="s">
        <v>1066</v>
      </c>
      <c r="D298" s="470"/>
      <c r="E298" s="472" t="s">
        <v>18</v>
      </c>
      <c r="F298" s="472" t="s">
        <v>15</v>
      </c>
      <c r="G298" s="460" t="s">
        <v>22</v>
      </c>
      <c r="H298" s="460" t="s">
        <v>28</v>
      </c>
      <c r="I298" s="460" t="s">
        <v>24</v>
      </c>
      <c r="J298" s="472">
        <v>4</v>
      </c>
      <c r="K298" s="472"/>
      <c r="L298" s="472"/>
      <c r="M298" s="472"/>
      <c r="N298" s="472"/>
      <c r="O298" s="472"/>
      <c r="P298" s="472" t="s">
        <v>287</v>
      </c>
      <c r="Q298" s="528" t="s">
        <v>289</v>
      </c>
      <c r="R298" s="473"/>
      <c r="S298" s="472"/>
      <c r="T298" s="471"/>
      <c r="U298" s="471"/>
      <c r="V298" s="470"/>
      <c r="W298" s="469"/>
    </row>
    <row r="299" spans="1:23">
      <c r="A299" s="615" t="s">
        <v>1226</v>
      </c>
      <c r="B299" s="474"/>
      <c r="C299" s="474" t="s">
        <v>1065</v>
      </c>
      <c r="D299" s="470"/>
      <c r="E299" s="526" t="s">
        <v>18</v>
      </c>
      <c r="F299" s="472" t="s">
        <v>15</v>
      </c>
      <c r="G299" s="460" t="s">
        <v>22</v>
      </c>
      <c r="H299" s="460" t="s">
        <v>28</v>
      </c>
      <c r="I299" s="460" t="s">
        <v>24</v>
      </c>
      <c r="J299" s="472">
        <v>4</v>
      </c>
      <c r="K299" s="472"/>
      <c r="L299" s="472"/>
      <c r="M299" s="472"/>
      <c r="N299" s="472"/>
      <c r="O299" s="472"/>
      <c r="P299" s="472" t="s">
        <v>287</v>
      </c>
      <c r="Q299" s="528" t="s">
        <v>289</v>
      </c>
      <c r="R299" s="473"/>
      <c r="S299" s="472"/>
      <c r="T299" s="471"/>
      <c r="U299" s="471"/>
      <c r="V299" s="470"/>
      <c r="W299" s="469"/>
    </row>
    <row r="300" spans="1:23">
      <c r="A300" s="615" t="s">
        <v>1227</v>
      </c>
      <c r="B300" s="474"/>
      <c r="C300" s="474" t="s">
        <v>1064</v>
      </c>
      <c r="D300" s="470"/>
      <c r="E300" s="472" t="s">
        <v>17</v>
      </c>
      <c r="F300" s="472" t="s">
        <v>14</v>
      </c>
      <c r="G300" s="460" t="s">
        <v>21</v>
      </c>
      <c r="H300" s="460" t="s">
        <v>29</v>
      </c>
      <c r="I300" s="460" t="s">
        <v>24</v>
      </c>
      <c r="J300" s="472">
        <v>4</v>
      </c>
      <c r="K300" s="472"/>
      <c r="L300" s="472"/>
      <c r="M300" s="472"/>
      <c r="N300" s="472"/>
      <c r="O300" s="472"/>
      <c r="P300" s="472" t="s">
        <v>291</v>
      </c>
      <c r="Q300" s="528" t="s">
        <v>289</v>
      </c>
      <c r="R300" s="473"/>
      <c r="S300" s="472"/>
      <c r="T300" s="471"/>
      <c r="U300" s="471"/>
      <c r="V300" s="470"/>
      <c r="W300" s="469"/>
    </row>
    <row r="301" spans="1:23">
      <c r="A301" s="615" t="s">
        <v>509</v>
      </c>
      <c r="B301" s="474"/>
      <c r="C301" s="474" t="s">
        <v>1064</v>
      </c>
      <c r="D301" s="470"/>
      <c r="E301" s="472" t="s">
        <v>18</v>
      </c>
      <c r="F301" s="472" t="s">
        <v>14</v>
      </c>
      <c r="G301" s="460" t="s">
        <v>22</v>
      </c>
      <c r="H301" s="460" t="s">
        <v>28</v>
      </c>
      <c r="I301" s="460" t="s">
        <v>24</v>
      </c>
      <c r="J301" s="472">
        <v>4</v>
      </c>
      <c r="K301" s="472"/>
      <c r="L301" s="472"/>
      <c r="M301" s="472"/>
      <c r="N301" s="472"/>
      <c r="O301" s="472"/>
      <c r="P301" s="472" t="s">
        <v>291</v>
      </c>
      <c r="Q301" s="528" t="s">
        <v>289</v>
      </c>
      <c r="R301" s="473"/>
      <c r="S301" s="472"/>
      <c r="T301" s="471"/>
      <c r="U301" s="471"/>
      <c r="V301" s="470"/>
      <c r="W301" s="469"/>
    </row>
    <row r="302" spans="1:23">
      <c r="A302" s="615" t="s">
        <v>1228</v>
      </c>
      <c r="B302" s="474"/>
      <c r="C302" s="474" t="s">
        <v>1064</v>
      </c>
      <c r="D302" s="470"/>
      <c r="E302" s="472" t="s">
        <v>18</v>
      </c>
      <c r="F302" s="472" t="s">
        <v>15</v>
      </c>
      <c r="G302" s="460" t="s">
        <v>22</v>
      </c>
      <c r="H302" s="460" t="s">
        <v>28</v>
      </c>
      <c r="I302" s="475" t="s">
        <v>603</v>
      </c>
      <c r="J302" s="472">
        <v>4</v>
      </c>
      <c r="K302" s="472"/>
      <c r="L302" s="472"/>
      <c r="M302" s="472"/>
      <c r="N302" s="472"/>
      <c r="O302" s="472"/>
      <c r="P302" s="472" t="s">
        <v>291</v>
      </c>
      <c r="Q302" s="528" t="s">
        <v>289</v>
      </c>
      <c r="R302" s="473"/>
      <c r="S302" s="472"/>
      <c r="T302" s="471"/>
      <c r="U302" s="471"/>
      <c r="V302" s="470"/>
      <c r="W302" s="469"/>
    </row>
    <row r="303" spans="1:23">
      <c r="A303" s="615" t="s">
        <v>1229</v>
      </c>
      <c r="B303" s="474"/>
      <c r="C303" s="474" t="s">
        <v>1063</v>
      </c>
      <c r="D303" s="470"/>
      <c r="E303" s="472" t="s">
        <v>18</v>
      </c>
      <c r="F303" s="472" t="s">
        <v>14</v>
      </c>
      <c r="G303" s="460" t="s">
        <v>22</v>
      </c>
      <c r="H303" s="460" t="s">
        <v>28</v>
      </c>
      <c r="I303" s="460" t="s">
        <v>24</v>
      </c>
      <c r="J303" s="472">
        <v>4</v>
      </c>
      <c r="K303" s="472"/>
      <c r="L303" s="472"/>
      <c r="M303" s="472"/>
      <c r="N303" s="472"/>
      <c r="O303" s="472"/>
      <c r="P303" s="472" t="s">
        <v>291</v>
      </c>
      <c r="Q303" s="528" t="s">
        <v>288</v>
      </c>
      <c r="R303" s="473"/>
      <c r="S303" s="472"/>
      <c r="T303" s="471"/>
      <c r="U303" s="471"/>
      <c r="V303" s="470"/>
      <c r="W303" s="469"/>
    </row>
    <row r="304" spans="1:23">
      <c r="A304" s="615" t="s">
        <v>1230</v>
      </c>
      <c r="B304" s="474"/>
      <c r="C304" s="474" t="s">
        <v>1063</v>
      </c>
      <c r="D304" s="470"/>
      <c r="E304" s="472" t="s">
        <v>18</v>
      </c>
      <c r="F304" s="472" t="s">
        <v>15</v>
      </c>
      <c r="G304" s="460" t="s">
        <v>22</v>
      </c>
      <c r="H304" s="460" t="s">
        <v>28</v>
      </c>
      <c r="I304" s="460" t="s">
        <v>24</v>
      </c>
      <c r="J304" s="472">
        <v>4</v>
      </c>
      <c r="K304" s="472"/>
      <c r="L304" s="472"/>
      <c r="M304" s="472"/>
      <c r="N304" s="472"/>
      <c r="O304" s="472"/>
      <c r="P304" s="472" t="s">
        <v>291</v>
      </c>
      <c r="Q304" s="528" t="s">
        <v>288</v>
      </c>
      <c r="R304" s="473"/>
      <c r="S304" s="472"/>
      <c r="T304" s="471"/>
      <c r="U304" s="471"/>
      <c r="V304" s="470"/>
      <c r="W304" s="469"/>
    </row>
    <row r="305" spans="1:23">
      <c r="A305" s="615" t="s">
        <v>1231</v>
      </c>
      <c r="B305" s="474"/>
      <c r="C305" s="474" t="s">
        <v>1062</v>
      </c>
      <c r="D305" s="470"/>
      <c r="E305" s="472" t="s">
        <v>18</v>
      </c>
      <c r="F305" s="472" t="s">
        <v>14</v>
      </c>
      <c r="G305" s="460" t="s">
        <v>22</v>
      </c>
      <c r="H305" s="460" t="s">
        <v>28</v>
      </c>
      <c r="I305" s="460" t="s">
        <v>24</v>
      </c>
      <c r="J305" s="472">
        <v>4</v>
      </c>
      <c r="K305" s="472"/>
      <c r="L305" s="472"/>
      <c r="M305" s="472"/>
      <c r="N305" s="472"/>
      <c r="O305" s="472"/>
      <c r="P305" s="472" t="s">
        <v>291</v>
      </c>
      <c r="Q305" s="528" t="s">
        <v>288</v>
      </c>
      <c r="R305" s="473"/>
      <c r="S305" s="472"/>
      <c r="T305" s="471"/>
      <c r="U305" s="471"/>
      <c r="V305" s="470"/>
      <c r="W305" s="469"/>
    </row>
    <row r="306" spans="1:23">
      <c r="A306" s="615" t="s">
        <v>1232</v>
      </c>
      <c r="B306" s="474"/>
      <c r="C306" s="474" t="s">
        <v>1062</v>
      </c>
      <c r="D306" s="470"/>
      <c r="E306" s="472" t="s">
        <v>18</v>
      </c>
      <c r="F306" s="472" t="s">
        <v>15</v>
      </c>
      <c r="G306" s="460" t="s">
        <v>22</v>
      </c>
      <c r="H306" s="460" t="s">
        <v>28</v>
      </c>
      <c r="I306" s="460" t="s">
        <v>24</v>
      </c>
      <c r="J306" s="472">
        <v>4</v>
      </c>
      <c r="K306" s="472"/>
      <c r="L306" s="472"/>
      <c r="M306" s="472"/>
      <c r="N306" s="472"/>
      <c r="O306" s="472"/>
      <c r="P306" s="472" t="s">
        <v>291</v>
      </c>
      <c r="Q306" s="528" t="s">
        <v>288</v>
      </c>
      <c r="R306" s="473"/>
      <c r="S306" s="472"/>
      <c r="T306" s="471"/>
      <c r="U306" s="471"/>
      <c r="V306" s="470"/>
      <c r="W306" s="469"/>
    </row>
    <row r="307" spans="1:23">
      <c r="A307" s="615" t="s">
        <v>1233</v>
      </c>
      <c r="B307" s="474"/>
      <c r="C307" s="474" t="s">
        <v>1061</v>
      </c>
      <c r="D307" s="470"/>
      <c r="E307" s="472" t="s">
        <v>18</v>
      </c>
      <c r="F307" s="472" t="s">
        <v>14</v>
      </c>
      <c r="G307" s="460" t="s">
        <v>22</v>
      </c>
      <c r="H307" s="460" t="s">
        <v>28</v>
      </c>
      <c r="I307" s="460" t="s">
        <v>24</v>
      </c>
      <c r="J307" s="472">
        <v>4</v>
      </c>
      <c r="K307" s="472"/>
      <c r="L307" s="472"/>
      <c r="M307" s="472"/>
      <c r="N307" s="472"/>
      <c r="O307" s="472"/>
      <c r="P307" s="472" t="s">
        <v>291</v>
      </c>
      <c r="Q307" s="528" t="s">
        <v>288</v>
      </c>
      <c r="R307" s="473"/>
      <c r="S307" s="472"/>
      <c r="T307" s="471"/>
      <c r="U307" s="471"/>
      <c r="V307" s="470"/>
      <c r="W307" s="469"/>
    </row>
    <row r="308" spans="1:23">
      <c r="A308" s="615" t="s">
        <v>1234</v>
      </c>
      <c r="B308" s="474"/>
      <c r="C308" s="474" t="s">
        <v>1061</v>
      </c>
      <c r="D308" s="470"/>
      <c r="E308" s="472" t="s">
        <v>18</v>
      </c>
      <c r="F308" s="472" t="s">
        <v>15</v>
      </c>
      <c r="G308" s="460" t="s">
        <v>22</v>
      </c>
      <c r="H308" s="460" t="s">
        <v>28</v>
      </c>
      <c r="I308" s="460" t="s">
        <v>24</v>
      </c>
      <c r="J308" s="472">
        <v>4</v>
      </c>
      <c r="K308" s="472"/>
      <c r="L308" s="472"/>
      <c r="M308" s="472"/>
      <c r="N308" s="472"/>
      <c r="O308" s="472"/>
      <c r="P308" s="472" t="s">
        <v>291</v>
      </c>
      <c r="Q308" s="528" t="s">
        <v>288</v>
      </c>
      <c r="R308" s="473"/>
      <c r="S308" s="472"/>
      <c r="T308" s="471"/>
      <c r="U308" s="471"/>
      <c r="V308" s="470"/>
      <c r="W308" s="469"/>
    </row>
    <row r="309" spans="1:23">
      <c r="A309" s="615" t="s">
        <v>1235</v>
      </c>
      <c r="B309" s="474"/>
      <c r="C309" s="474" t="s">
        <v>1060</v>
      </c>
      <c r="D309" s="470"/>
      <c r="E309" s="472" t="s">
        <v>18</v>
      </c>
      <c r="F309" s="472" t="s">
        <v>14</v>
      </c>
      <c r="G309" s="460" t="s">
        <v>19</v>
      </c>
      <c r="H309" s="460" t="s">
        <v>28</v>
      </c>
      <c r="I309" s="460" t="s">
        <v>24</v>
      </c>
      <c r="J309" s="472"/>
      <c r="K309" s="472"/>
      <c r="L309" s="472"/>
      <c r="M309" s="472"/>
      <c r="N309" s="472"/>
      <c r="O309" s="472" t="s">
        <v>28</v>
      </c>
      <c r="P309" s="472" t="s">
        <v>291</v>
      </c>
      <c r="Q309" s="528" t="s">
        <v>288</v>
      </c>
      <c r="R309" s="473"/>
      <c r="S309" s="472"/>
      <c r="T309" s="471"/>
      <c r="U309" s="471"/>
      <c r="V309" s="470"/>
      <c r="W309" s="469"/>
    </row>
    <row r="310" spans="1:23">
      <c r="A310" s="615" t="s">
        <v>1236</v>
      </c>
      <c r="B310" s="474"/>
      <c r="C310" s="474" t="s">
        <v>1060</v>
      </c>
      <c r="D310" s="470"/>
      <c r="E310" s="472" t="s">
        <v>18</v>
      </c>
      <c r="F310" s="472" t="s">
        <v>15</v>
      </c>
      <c r="G310" s="460" t="s">
        <v>19</v>
      </c>
      <c r="H310" s="460" t="s">
        <v>28</v>
      </c>
      <c r="I310" s="460" t="s">
        <v>24</v>
      </c>
      <c r="J310" s="472"/>
      <c r="K310" s="472"/>
      <c r="L310" s="472"/>
      <c r="M310" s="472"/>
      <c r="N310" s="472"/>
      <c r="O310" s="472" t="s">
        <v>28</v>
      </c>
      <c r="P310" s="472" t="s">
        <v>291</v>
      </c>
      <c r="Q310" s="528" t="s">
        <v>288</v>
      </c>
      <c r="R310" s="473"/>
      <c r="S310" s="472"/>
      <c r="T310" s="471"/>
      <c r="U310" s="471"/>
      <c r="V310" s="470"/>
      <c r="W310" s="469"/>
    </row>
    <row r="311" spans="1:23">
      <c r="A311" s="615" t="s">
        <v>1237</v>
      </c>
      <c r="B311" s="474"/>
      <c r="C311" s="474" t="s">
        <v>1059</v>
      </c>
      <c r="D311" s="470"/>
      <c r="E311" s="472" t="s">
        <v>17</v>
      </c>
      <c r="F311" s="472" t="s">
        <v>15</v>
      </c>
      <c r="G311" s="460" t="s">
        <v>22</v>
      </c>
      <c r="H311" s="460" t="s">
        <v>28</v>
      </c>
      <c r="I311" s="460" t="s">
        <v>24</v>
      </c>
      <c r="J311" s="472">
        <v>4</v>
      </c>
      <c r="K311" s="472"/>
      <c r="L311" s="472"/>
      <c r="M311" s="472"/>
      <c r="N311" s="472"/>
      <c r="O311" s="472"/>
      <c r="P311" s="472" t="s">
        <v>291</v>
      </c>
      <c r="Q311" s="528" t="s">
        <v>288</v>
      </c>
      <c r="R311" s="473"/>
      <c r="S311" s="472"/>
      <c r="T311" s="471"/>
      <c r="U311" s="471"/>
      <c r="V311" s="470"/>
      <c r="W311" s="469"/>
    </row>
    <row r="312" spans="1:23">
      <c r="A312" s="615" t="s">
        <v>1238</v>
      </c>
      <c r="B312" s="474"/>
      <c r="C312" s="474" t="s">
        <v>1058</v>
      </c>
      <c r="D312" s="470"/>
      <c r="E312" s="472" t="s">
        <v>17</v>
      </c>
      <c r="F312" s="472" t="s">
        <v>14</v>
      </c>
      <c r="G312" s="460" t="s">
        <v>20</v>
      </c>
      <c r="H312" s="460" t="s">
        <v>29</v>
      </c>
      <c r="I312" s="460" t="s">
        <v>26</v>
      </c>
      <c r="J312" s="472">
        <v>4</v>
      </c>
      <c r="K312" s="472"/>
      <c r="L312" s="472"/>
      <c r="M312" s="472"/>
      <c r="N312" s="472"/>
      <c r="O312" s="472"/>
      <c r="P312" s="472" t="s">
        <v>291</v>
      </c>
      <c r="Q312" s="528" t="s">
        <v>288</v>
      </c>
      <c r="R312" s="473"/>
      <c r="S312" s="472"/>
      <c r="T312" s="471"/>
      <c r="U312" s="471"/>
      <c r="V312" s="470"/>
      <c r="W312" s="469"/>
    </row>
    <row r="313" spans="1:23">
      <c r="A313" s="615" t="s">
        <v>1239</v>
      </c>
      <c r="B313" s="474"/>
      <c r="C313" s="474" t="s">
        <v>1057</v>
      </c>
      <c r="D313" s="470"/>
      <c r="E313" s="472" t="s">
        <v>18</v>
      </c>
      <c r="F313" s="472" t="s">
        <v>14</v>
      </c>
      <c r="G313" s="460" t="s">
        <v>22</v>
      </c>
      <c r="H313" s="460" t="s">
        <v>28</v>
      </c>
      <c r="I313" s="460" t="s">
        <v>26</v>
      </c>
      <c r="J313" s="472">
        <v>4</v>
      </c>
      <c r="K313" s="472"/>
      <c r="L313" s="472"/>
      <c r="M313" s="472"/>
      <c r="N313" s="472"/>
      <c r="O313" s="472"/>
      <c r="P313" s="472" t="s">
        <v>291</v>
      </c>
      <c r="Q313" s="528" t="s">
        <v>288</v>
      </c>
      <c r="R313" s="473"/>
      <c r="S313" s="472"/>
      <c r="T313" s="471"/>
      <c r="U313" s="471"/>
      <c r="V313" s="470"/>
      <c r="W313" s="469"/>
    </row>
    <row r="314" spans="1:23">
      <c r="A314" s="615" t="s">
        <v>1240</v>
      </c>
      <c r="B314" s="474"/>
      <c r="C314" s="474" t="s">
        <v>1056</v>
      </c>
      <c r="D314" s="470"/>
      <c r="E314" s="472" t="s">
        <v>18</v>
      </c>
      <c r="F314" s="472" t="s">
        <v>14</v>
      </c>
      <c r="G314" s="460" t="s">
        <v>22</v>
      </c>
      <c r="H314" s="460" t="s">
        <v>28</v>
      </c>
      <c r="I314" s="460" t="s">
        <v>24</v>
      </c>
      <c r="J314" s="472">
        <v>4</v>
      </c>
      <c r="K314" s="472"/>
      <c r="L314" s="472"/>
      <c r="M314" s="472"/>
      <c r="N314" s="472"/>
      <c r="O314" s="472"/>
      <c r="P314" s="472" t="s">
        <v>291</v>
      </c>
      <c r="Q314" s="528" t="s">
        <v>290</v>
      </c>
      <c r="R314" s="473"/>
      <c r="S314" s="472"/>
      <c r="T314" s="471"/>
      <c r="U314" s="471"/>
      <c r="V314" s="470"/>
      <c r="W314" s="469"/>
    </row>
    <row r="315" spans="1:23">
      <c r="A315" s="615" t="s">
        <v>1241</v>
      </c>
      <c r="B315" s="474"/>
      <c r="C315" s="474" t="s">
        <v>1056</v>
      </c>
      <c r="D315" s="470"/>
      <c r="E315" s="472" t="s">
        <v>18</v>
      </c>
      <c r="F315" s="472" t="s">
        <v>15</v>
      </c>
      <c r="G315" s="460" t="s">
        <v>22</v>
      </c>
      <c r="H315" s="460" t="s">
        <v>28</v>
      </c>
      <c r="I315" s="460" t="s">
        <v>25</v>
      </c>
      <c r="J315" s="472">
        <v>4</v>
      </c>
      <c r="K315" s="472"/>
      <c r="L315" s="472"/>
      <c r="M315" s="472"/>
      <c r="N315" s="472"/>
      <c r="O315" s="472"/>
      <c r="P315" s="472" t="s">
        <v>291</v>
      </c>
      <c r="Q315" s="528" t="s">
        <v>290</v>
      </c>
      <c r="R315" s="473"/>
      <c r="S315" s="472"/>
      <c r="T315" s="471"/>
      <c r="U315" s="471"/>
      <c r="V315" s="470"/>
      <c r="W315" s="469"/>
    </row>
    <row r="316" spans="1:23">
      <c r="A316" s="615" t="s">
        <v>1242</v>
      </c>
      <c r="B316" s="474"/>
      <c r="C316" s="474" t="s">
        <v>1055</v>
      </c>
      <c r="D316" s="470"/>
      <c r="E316" s="472" t="s">
        <v>17</v>
      </c>
      <c r="F316" s="472" t="s">
        <v>14</v>
      </c>
      <c r="G316" s="460" t="s">
        <v>22</v>
      </c>
      <c r="H316" s="460" t="s">
        <v>28</v>
      </c>
      <c r="I316" s="460" t="s">
        <v>24</v>
      </c>
      <c r="J316" s="472">
        <v>4</v>
      </c>
      <c r="K316" s="472"/>
      <c r="L316" s="472"/>
      <c r="M316" s="472"/>
      <c r="N316" s="472"/>
      <c r="O316" s="472"/>
      <c r="P316" s="472" t="s">
        <v>291</v>
      </c>
      <c r="Q316" s="528" t="s">
        <v>290</v>
      </c>
      <c r="R316" s="473"/>
      <c r="S316" s="472"/>
      <c r="T316" s="471"/>
      <c r="U316" s="471"/>
      <c r="V316" s="470"/>
      <c r="W316" s="469"/>
    </row>
    <row r="317" spans="1:23">
      <c r="A317" s="615" t="s">
        <v>1243</v>
      </c>
      <c r="B317" s="474"/>
      <c r="C317" s="474" t="s">
        <v>1055</v>
      </c>
      <c r="D317" s="470"/>
      <c r="E317" s="472" t="s">
        <v>17</v>
      </c>
      <c r="F317" s="472" t="s">
        <v>15</v>
      </c>
      <c r="G317" s="460" t="s">
        <v>22</v>
      </c>
      <c r="H317" s="460" t="s">
        <v>28</v>
      </c>
      <c r="I317" s="460" t="s">
        <v>24</v>
      </c>
      <c r="J317" s="472"/>
      <c r="K317" s="472"/>
      <c r="L317" s="472"/>
      <c r="M317" s="472"/>
      <c r="N317" s="472"/>
      <c r="O317" s="472" t="s">
        <v>28</v>
      </c>
      <c r="P317" s="472" t="s">
        <v>291</v>
      </c>
      <c r="Q317" s="528" t="s">
        <v>290</v>
      </c>
      <c r="R317" s="473"/>
      <c r="S317" s="472"/>
      <c r="T317" s="471"/>
      <c r="U317" s="471"/>
      <c r="V317" s="470"/>
      <c r="W317" s="469"/>
    </row>
    <row r="318" spans="1:23">
      <c r="A318" s="615" t="s">
        <v>1244</v>
      </c>
      <c r="B318" s="474"/>
      <c r="C318" s="474" t="s">
        <v>1054</v>
      </c>
      <c r="D318" s="470"/>
      <c r="E318" s="472" t="s">
        <v>18</v>
      </c>
      <c r="F318" s="472" t="s">
        <v>14</v>
      </c>
      <c r="G318" s="460" t="s">
        <v>20</v>
      </c>
      <c r="H318" s="460" t="s">
        <v>304</v>
      </c>
      <c r="I318" s="460" t="s">
        <v>24</v>
      </c>
      <c r="J318" s="472"/>
      <c r="K318" s="472"/>
      <c r="L318" s="472"/>
      <c r="M318" s="472"/>
      <c r="N318" s="472"/>
      <c r="O318" s="472" t="s">
        <v>48</v>
      </c>
      <c r="P318" s="472" t="s">
        <v>291</v>
      </c>
      <c r="Q318" s="528" t="s">
        <v>290</v>
      </c>
      <c r="R318" s="473"/>
      <c r="S318" s="472"/>
      <c r="T318" s="471"/>
      <c r="U318" s="471"/>
      <c r="V318" s="470"/>
      <c r="W318" s="469"/>
    </row>
    <row r="319" spans="1:23">
      <c r="A319" s="615" t="s">
        <v>1245</v>
      </c>
      <c r="B319" s="474"/>
      <c r="C319" s="474" t="s">
        <v>1054</v>
      </c>
      <c r="D319" s="470"/>
      <c r="E319" s="472" t="s">
        <v>18</v>
      </c>
      <c r="F319" s="472" t="s">
        <v>15</v>
      </c>
      <c r="G319" s="460" t="s">
        <v>20</v>
      </c>
      <c r="H319" s="460" t="s">
        <v>29</v>
      </c>
      <c r="I319" s="460" t="s">
        <v>24</v>
      </c>
      <c r="J319" s="472">
        <v>2</v>
      </c>
      <c r="K319" s="472"/>
      <c r="L319" s="472"/>
      <c r="M319" s="472"/>
      <c r="N319" s="472"/>
      <c r="O319" s="472"/>
      <c r="P319" s="472" t="s">
        <v>291</v>
      </c>
      <c r="Q319" s="528" t="s">
        <v>290</v>
      </c>
      <c r="R319" s="473"/>
      <c r="S319" s="472"/>
      <c r="T319" s="471"/>
      <c r="U319" s="471"/>
      <c r="V319" s="470"/>
      <c r="W319" s="469"/>
    </row>
    <row r="320" spans="1:23">
      <c r="A320" s="615" t="s">
        <v>1246</v>
      </c>
      <c r="B320" s="474"/>
      <c r="C320" s="474" t="s">
        <v>1053</v>
      </c>
      <c r="D320" s="470"/>
      <c r="E320" s="472" t="s">
        <v>18</v>
      </c>
      <c r="F320" s="472" t="s">
        <v>15</v>
      </c>
      <c r="G320" s="460" t="s">
        <v>20</v>
      </c>
      <c r="H320" s="460" t="s">
        <v>29</v>
      </c>
      <c r="I320" s="460" t="s">
        <v>24</v>
      </c>
      <c r="J320" s="472">
        <v>4</v>
      </c>
      <c r="K320" s="472"/>
      <c r="L320" s="472"/>
      <c r="M320" s="472"/>
      <c r="N320" s="472"/>
      <c r="O320" s="472"/>
      <c r="P320" s="472" t="s">
        <v>291</v>
      </c>
      <c r="Q320" s="528" t="s">
        <v>290</v>
      </c>
      <c r="R320" s="473"/>
      <c r="S320" s="472"/>
      <c r="T320" s="471"/>
      <c r="U320" s="471"/>
      <c r="V320" s="470"/>
      <c r="W320" s="469"/>
    </row>
    <row r="321" spans="1:23">
      <c r="A321" s="615" t="s">
        <v>1247</v>
      </c>
      <c r="B321" s="474"/>
      <c r="C321" s="474" t="s">
        <v>1048</v>
      </c>
      <c r="D321" s="470"/>
      <c r="E321" s="472" t="s">
        <v>17</v>
      </c>
      <c r="F321" s="472" t="s">
        <v>14</v>
      </c>
      <c r="G321" s="460" t="s">
        <v>20</v>
      </c>
      <c r="H321" s="460" t="s">
        <v>29</v>
      </c>
      <c r="I321" s="460" t="s">
        <v>1052</v>
      </c>
      <c r="J321" s="472">
        <v>4</v>
      </c>
      <c r="K321" s="472"/>
      <c r="L321" s="472"/>
      <c r="M321" s="472"/>
      <c r="N321" s="472"/>
      <c r="O321" s="472"/>
      <c r="P321" s="472" t="s">
        <v>291</v>
      </c>
      <c r="Q321" s="528" t="s">
        <v>290</v>
      </c>
      <c r="R321" s="473"/>
      <c r="S321" s="472"/>
      <c r="T321" s="471"/>
      <c r="U321" s="471"/>
      <c r="V321" s="470"/>
      <c r="W321" s="469"/>
    </row>
    <row r="322" spans="1:23">
      <c r="A322" s="615" t="s">
        <v>1248</v>
      </c>
      <c r="B322" s="474"/>
      <c r="C322" s="474" t="s">
        <v>1048</v>
      </c>
      <c r="D322" s="470"/>
      <c r="E322" s="472" t="s">
        <v>18</v>
      </c>
      <c r="F322" s="472" t="s">
        <v>15</v>
      </c>
      <c r="G322" s="460" t="s">
        <v>20</v>
      </c>
      <c r="H322" s="460" t="s">
        <v>29</v>
      </c>
      <c r="I322" s="460" t="s">
        <v>25</v>
      </c>
      <c r="J322" s="472">
        <v>4</v>
      </c>
      <c r="K322" s="472"/>
      <c r="L322" s="472"/>
      <c r="M322" s="472"/>
      <c r="N322" s="472"/>
      <c r="O322" s="472"/>
      <c r="P322" s="472" t="s">
        <v>291</v>
      </c>
      <c r="Q322" s="528" t="s">
        <v>290</v>
      </c>
      <c r="R322" s="473"/>
      <c r="S322" s="472"/>
      <c r="T322" s="471"/>
      <c r="U322" s="471"/>
      <c r="V322" s="470"/>
      <c r="W322" s="469"/>
    </row>
    <row r="323" spans="1:23" s="450" customFormat="1">
      <c r="A323" s="615" t="s">
        <v>1249</v>
      </c>
      <c r="B323" s="527"/>
      <c r="C323" s="527" t="s">
        <v>1048</v>
      </c>
      <c r="D323" s="524" t="s">
        <v>1050</v>
      </c>
      <c r="E323" s="526" t="s">
        <v>18</v>
      </c>
      <c r="F323" s="526" t="s">
        <v>15</v>
      </c>
      <c r="G323" s="475" t="s">
        <v>20</v>
      </c>
      <c r="H323" s="475" t="s">
        <v>29</v>
      </c>
      <c r="I323" s="475" t="s">
        <v>30</v>
      </c>
      <c r="J323" s="526">
        <v>4</v>
      </c>
      <c r="K323" s="526"/>
      <c r="L323" s="526"/>
      <c r="M323" s="526"/>
      <c r="N323" s="526"/>
      <c r="O323" s="526"/>
      <c r="P323" s="526" t="s">
        <v>291</v>
      </c>
      <c r="Q323" s="526" t="s">
        <v>290</v>
      </c>
      <c r="R323" s="476"/>
      <c r="S323" s="526"/>
      <c r="T323" s="525"/>
      <c r="U323" s="525" t="s">
        <v>45</v>
      </c>
      <c r="V323" s="524" t="s">
        <v>1050</v>
      </c>
      <c r="W323" s="523" t="s">
        <v>1051</v>
      </c>
    </row>
    <row r="324" spans="1:23" s="450" customFormat="1">
      <c r="A324" s="615" t="s">
        <v>308</v>
      </c>
      <c r="B324" s="527"/>
      <c r="C324" s="527" t="s">
        <v>1048</v>
      </c>
      <c r="D324" s="524" t="s">
        <v>1050</v>
      </c>
      <c r="E324" s="526" t="s">
        <v>18</v>
      </c>
      <c r="F324" s="526" t="s">
        <v>14</v>
      </c>
      <c r="G324" s="475" t="s">
        <v>20</v>
      </c>
      <c r="H324" s="475" t="s">
        <v>29</v>
      </c>
      <c r="I324" s="475" t="s">
        <v>30</v>
      </c>
      <c r="J324" s="526">
        <v>4</v>
      </c>
      <c r="K324" s="526"/>
      <c r="L324" s="526"/>
      <c r="M324" s="526"/>
      <c r="N324" s="526"/>
      <c r="O324" s="526"/>
      <c r="P324" s="526" t="s">
        <v>291</v>
      </c>
      <c r="Q324" s="526" t="s">
        <v>290</v>
      </c>
      <c r="R324" s="476"/>
      <c r="S324" s="526"/>
      <c r="T324" s="525"/>
      <c r="U324" s="525" t="s">
        <v>46</v>
      </c>
      <c r="V324" s="524" t="s">
        <v>1050</v>
      </c>
      <c r="W324" s="523" t="s">
        <v>1049</v>
      </c>
    </row>
    <row r="325" spans="1:23">
      <c r="A325" s="615" t="s">
        <v>1250</v>
      </c>
      <c r="B325" s="474"/>
      <c r="C325" s="474" t="s">
        <v>1048</v>
      </c>
      <c r="D325" s="470"/>
      <c r="E325" s="472" t="s">
        <v>18</v>
      </c>
      <c r="F325" s="472" t="s">
        <v>14</v>
      </c>
      <c r="G325" s="460" t="s">
        <v>22</v>
      </c>
      <c r="H325" s="460" t="s">
        <v>28</v>
      </c>
      <c r="I325" s="460" t="s">
        <v>26</v>
      </c>
      <c r="J325" s="472">
        <v>4</v>
      </c>
      <c r="K325" s="472"/>
      <c r="L325" s="472"/>
      <c r="M325" s="472"/>
      <c r="N325" s="472"/>
      <c r="O325" s="472"/>
      <c r="P325" s="472" t="s">
        <v>291</v>
      </c>
      <c r="Q325" s="528" t="s">
        <v>290</v>
      </c>
      <c r="R325" s="473"/>
      <c r="S325" s="472"/>
      <c r="T325" s="471"/>
      <c r="U325" s="471"/>
      <c r="V325" s="470"/>
      <c r="W325" s="469"/>
    </row>
    <row r="326" spans="1:23">
      <c r="A326" s="615" t="s">
        <v>310</v>
      </c>
      <c r="B326" s="474"/>
      <c r="C326" s="474" t="s">
        <v>1048</v>
      </c>
      <c r="D326" s="470"/>
      <c r="E326" s="472" t="s">
        <v>18</v>
      </c>
      <c r="F326" s="472" t="s">
        <v>14</v>
      </c>
      <c r="G326" s="460" t="s">
        <v>22</v>
      </c>
      <c r="H326" s="460" t="s">
        <v>28</v>
      </c>
      <c r="I326" s="460" t="s">
        <v>24</v>
      </c>
      <c r="J326" s="472">
        <v>4</v>
      </c>
      <c r="K326" s="472"/>
      <c r="L326" s="472"/>
      <c r="M326" s="472"/>
      <c r="N326" s="472"/>
      <c r="O326" s="472"/>
      <c r="P326" s="472" t="s">
        <v>291</v>
      </c>
      <c r="Q326" s="528" t="s">
        <v>290</v>
      </c>
      <c r="R326" s="473"/>
      <c r="S326" s="472"/>
      <c r="T326" s="471"/>
      <c r="U326" s="471"/>
      <c r="V326" s="470"/>
      <c r="W326" s="469"/>
    </row>
    <row r="327" spans="1:23">
      <c r="A327" s="615" t="s">
        <v>309</v>
      </c>
      <c r="B327" s="474"/>
      <c r="C327" s="474" t="s">
        <v>1048</v>
      </c>
      <c r="D327" s="470"/>
      <c r="E327" s="472" t="s">
        <v>18</v>
      </c>
      <c r="F327" s="472" t="s">
        <v>15</v>
      </c>
      <c r="G327" s="460" t="s">
        <v>22</v>
      </c>
      <c r="H327" s="460" t="s">
        <v>28</v>
      </c>
      <c r="I327" s="460" t="s">
        <v>25</v>
      </c>
      <c r="J327" s="472">
        <v>4</v>
      </c>
      <c r="K327" s="472"/>
      <c r="L327" s="472"/>
      <c r="M327" s="472"/>
      <c r="N327" s="472"/>
      <c r="O327" s="472"/>
      <c r="P327" s="472" t="s">
        <v>291</v>
      </c>
      <c r="Q327" s="528" t="s">
        <v>290</v>
      </c>
      <c r="R327" s="473"/>
      <c r="S327" s="472"/>
      <c r="T327" s="471"/>
      <c r="U327" s="471"/>
      <c r="V327" s="470"/>
      <c r="W327" s="469"/>
    </row>
    <row r="328" spans="1:23">
      <c r="A328" s="615" t="s">
        <v>311</v>
      </c>
      <c r="B328" s="474"/>
      <c r="C328" s="474" t="s">
        <v>1047</v>
      </c>
      <c r="D328" s="470"/>
      <c r="E328" s="472" t="s">
        <v>18</v>
      </c>
      <c r="F328" s="472" t="s">
        <v>14</v>
      </c>
      <c r="G328" s="460" t="s">
        <v>22</v>
      </c>
      <c r="H328" s="460" t="s">
        <v>28</v>
      </c>
      <c r="I328" s="460" t="s">
        <v>24</v>
      </c>
      <c r="J328" s="472">
        <v>4</v>
      </c>
      <c r="K328" s="472"/>
      <c r="L328" s="472"/>
      <c r="M328" s="472"/>
      <c r="N328" s="472"/>
      <c r="O328" s="472"/>
      <c r="P328" s="472" t="s">
        <v>291</v>
      </c>
      <c r="Q328" s="528" t="s">
        <v>290</v>
      </c>
      <c r="R328" s="473"/>
      <c r="S328" s="472"/>
      <c r="T328" s="471"/>
      <c r="U328" s="471"/>
      <c r="V328" s="470"/>
      <c r="W328" s="469"/>
    </row>
    <row r="329" spans="1:23">
      <c r="A329" s="615" t="s">
        <v>312</v>
      </c>
      <c r="B329" s="474"/>
      <c r="C329" s="474" t="s">
        <v>1046</v>
      </c>
      <c r="D329" s="470"/>
      <c r="E329" s="472" t="s">
        <v>18</v>
      </c>
      <c r="F329" s="472" t="s">
        <v>15</v>
      </c>
      <c r="G329" s="460" t="s">
        <v>19</v>
      </c>
      <c r="H329" s="460" t="s">
        <v>28</v>
      </c>
      <c r="I329" s="460" t="s">
        <v>24</v>
      </c>
      <c r="J329" s="472">
        <v>1</v>
      </c>
      <c r="K329" s="472"/>
      <c r="L329" s="472"/>
      <c r="M329" s="472"/>
      <c r="N329" s="472" t="s">
        <v>545</v>
      </c>
      <c r="O329" s="472"/>
      <c r="P329" s="472" t="s">
        <v>291</v>
      </c>
      <c r="Q329" s="472" t="s">
        <v>289</v>
      </c>
      <c r="R329" s="473"/>
      <c r="S329" s="472"/>
      <c r="T329" s="471"/>
      <c r="U329" s="471"/>
      <c r="V329" s="470"/>
      <c r="W329" s="469"/>
    </row>
    <row r="330" spans="1:23">
      <c r="A330" s="615" t="s">
        <v>313</v>
      </c>
      <c r="B330" s="474"/>
      <c r="C330" s="474" t="s">
        <v>1045</v>
      </c>
      <c r="D330" s="470"/>
      <c r="E330" s="472" t="s">
        <v>18</v>
      </c>
      <c r="F330" s="472" t="s">
        <v>14</v>
      </c>
      <c r="G330" s="460" t="s">
        <v>19</v>
      </c>
      <c r="H330" s="460" t="s">
        <v>28</v>
      </c>
      <c r="I330" s="475" t="s">
        <v>603</v>
      </c>
      <c r="J330" s="472">
        <v>4</v>
      </c>
      <c r="K330" s="472"/>
      <c r="L330" s="472"/>
      <c r="M330" s="472"/>
      <c r="N330" s="472"/>
      <c r="O330" s="472"/>
      <c r="P330" s="472" t="s">
        <v>291</v>
      </c>
      <c r="Q330" s="472" t="s">
        <v>289</v>
      </c>
      <c r="R330" s="473"/>
      <c r="S330" s="472"/>
      <c r="T330" s="471"/>
      <c r="U330" s="471"/>
      <c r="V330" s="470"/>
      <c r="W330" s="469"/>
    </row>
    <row r="331" spans="1:23">
      <c r="A331" s="615" t="s">
        <v>314</v>
      </c>
      <c r="B331" s="474"/>
      <c r="C331" s="474" t="s">
        <v>1045</v>
      </c>
      <c r="D331" s="470"/>
      <c r="E331" s="472" t="s">
        <v>18</v>
      </c>
      <c r="F331" s="472" t="s">
        <v>15</v>
      </c>
      <c r="G331" s="460" t="s">
        <v>19</v>
      </c>
      <c r="H331" s="460" t="s">
        <v>28</v>
      </c>
      <c r="I331" s="460" t="s">
        <v>24</v>
      </c>
      <c r="J331" s="472">
        <v>4</v>
      </c>
      <c r="K331" s="472"/>
      <c r="L331" s="472"/>
      <c r="M331" s="472"/>
      <c r="N331" s="472"/>
      <c r="O331" s="472"/>
      <c r="P331" s="472" t="s">
        <v>291</v>
      </c>
      <c r="Q331" s="472" t="s">
        <v>289</v>
      </c>
      <c r="R331" s="473"/>
      <c r="S331" s="472"/>
      <c r="T331" s="471"/>
      <c r="U331" s="471"/>
      <c r="V331" s="470"/>
      <c r="W331" s="469"/>
    </row>
    <row r="332" spans="1:23">
      <c r="A332" s="615" t="s">
        <v>315</v>
      </c>
      <c r="B332" s="474"/>
      <c r="C332" s="474" t="s">
        <v>1044</v>
      </c>
      <c r="D332" s="470"/>
      <c r="E332" s="472" t="s">
        <v>17</v>
      </c>
      <c r="F332" s="472" t="s">
        <v>14</v>
      </c>
      <c r="G332" s="460" t="s">
        <v>20</v>
      </c>
      <c r="H332" s="460" t="s">
        <v>29</v>
      </c>
      <c r="I332" s="460" t="s">
        <v>24</v>
      </c>
      <c r="J332" s="472"/>
      <c r="K332" s="472"/>
      <c r="L332" s="472"/>
      <c r="M332" s="472"/>
      <c r="N332" s="472"/>
      <c r="O332" s="472"/>
      <c r="P332" s="472" t="s">
        <v>291</v>
      </c>
      <c r="Q332" s="472" t="s">
        <v>289</v>
      </c>
      <c r="R332" s="473"/>
      <c r="S332" s="472"/>
      <c r="T332" s="471"/>
      <c r="U332" s="471"/>
      <c r="V332" s="470"/>
      <c r="W332" s="469"/>
    </row>
    <row r="333" spans="1:23">
      <c r="A333" s="615" t="s">
        <v>316</v>
      </c>
      <c r="B333" s="474"/>
      <c r="C333" s="474" t="s">
        <v>1044</v>
      </c>
      <c r="D333" s="470"/>
      <c r="E333" s="472" t="s">
        <v>18</v>
      </c>
      <c r="F333" s="472" t="s">
        <v>14</v>
      </c>
      <c r="G333" s="460" t="s">
        <v>262</v>
      </c>
      <c r="H333" s="460" t="s">
        <v>28</v>
      </c>
      <c r="I333" s="460" t="s">
        <v>24</v>
      </c>
      <c r="J333" s="472">
        <v>4</v>
      </c>
      <c r="K333" s="472"/>
      <c r="L333" s="472"/>
      <c r="M333" s="472"/>
      <c r="N333" s="472"/>
      <c r="O333" s="472"/>
      <c r="P333" s="472" t="s">
        <v>291</v>
      </c>
      <c r="Q333" s="472" t="s">
        <v>289</v>
      </c>
      <c r="R333" s="473"/>
      <c r="S333" s="472"/>
      <c r="T333" s="471"/>
      <c r="U333" s="471"/>
      <c r="V333" s="470"/>
      <c r="W333" s="469"/>
    </row>
    <row r="334" spans="1:23" s="450" customFormat="1">
      <c r="A334" s="615" t="s">
        <v>317</v>
      </c>
      <c r="B334" s="527"/>
      <c r="C334" s="527" t="s">
        <v>1044</v>
      </c>
      <c r="D334" s="524"/>
      <c r="E334" s="526" t="s">
        <v>18</v>
      </c>
      <c r="F334" s="526" t="s">
        <v>15</v>
      </c>
      <c r="G334" s="475" t="s">
        <v>262</v>
      </c>
      <c r="H334" s="475" t="s">
        <v>28</v>
      </c>
      <c r="I334" s="475" t="s">
        <v>26</v>
      </c>
      <c r="J334" s="526">
        <v>4</v>
      </c>
      <c r="K334" s="526"/>
      <c r="L334" s="526"/>
      <c r="M334" s="526"/>
      <c r="N334" s="526"/>
      <c r="O334" s="526"/>
      <c r="P334" s="526" t="s">
        <v>291</v>
      </c>
      <c r="Q334" s="526" t="s">
        <v>289</v>
      </c>
      <c r="R334" s="476"/>
      <c r="S334" s="526"/>
      <c r="T334" s="525"/>
      <c r="U334" s="525"/>
      <c r="V334" s="524"/>
      <c r="W334" s="523"/>
    </row>
    <row r="335" spans="1:23" ht="27.6">
      <c r="A335" s="615" t="s">
        <v>318</v>
      </c>
      <c r="B335" s="474"/>
      <c r="C335" s="474" t="s">
        <v>1043</v>
      </c>
      <c r="D335" s="470"/>
      <c r="E335" s="472" t="s">
        <v>17</v>
      </c>
      <c r="F335" s="472" t="s">
        <v>14</v>
      </c>
      <c r="G335" s="460" t="s">
        <v>22</v>
      </c>
      <c r="H335" s="460" t="s">
        <v>28</v>
      </c>
      <c r="I335" s="475" t="s">
        <v>782</v>
      </c>
      <c r="J335" s="472">
        <v>4</v>
      </c>
      <c r="K335" s="472"/>
      <c r="L335" s="472"/>
      <c r="M335" s="472"/>
      <c r="N335" s="472"/>
      <c r="O335" s="472"/>
      <c r="P335" s="472" t="s">
        <v>291</v>
      </c>
      <c r="Q335" s="472" t="s">
        <v>289</v>
      </c>
      <c r="R335" s="473"/>
      <c r="S335" s="472"/>
      <c r="T335" s="471"/>
      <c r="U335" s="471"/>
      <c r="V335" s="470"/>
      <c r="W335" s="469"/>
    </row>
    <row r="336" spans="1:23">
      <c r="A336" s="615" t="s">
        <v>319</v>
      </c>
      <c r="B336" s="474"/>
      <c r="C336" s="474" t="s">
        <v>1042</v>
      </c>
      <c r="D336" s="470"/>
      <c r="E336" s="472" t="s">
        <v>18</v>
      </c>
      <c r="F336" s="472" t="s">
        <v>14</v>
      </c>
      <c r="G336" s="460" t="s">
        <v>19</v>
      </c>
      <c r="H336" s="460" t="s">
        <v>28</v>
      </c>
      <c r="I336" s="460" t="s">
        <v>24</v>
      </c>
      <c r="J336" s="472">
        <v>4</v>
      </c>
      <c r="K336" s="472"/>
      <c r="L336" s="472"/>
      <c r="M336" s="472"/>
      <c r="N336" s="472"/>
      <c r="O336" s="472"/>
      <c r="P336" s="472" t="s">
        <v>291</v>
      </c>
      <c r="Q336" s="472" t="s">
        <v>289</v>
      </c>
      <c r="R336" s="473"/>
      <c r="S336" s="472"/>
      <c r="T336" s="471"/>
      <c r="U336" s="471"/>
      <c r="V336" s="470"/>
      <c r="W336" s="469"/>
    </row>
    <row r="337" spans="1:23">
      <c r="A337" s="615" t="s">
        <v>320</v>
      </c>
      <c r="B337" s="474"/>
      <c r="C337" s="474" t="s">
        <v>1042</v>
      </c>
      <c r="D337" s="470"/>
      <c r="E337" s="472" t="s">
        <v>18</v>
      </c>
      <c r="F337" s="472" t="s">
        <v>15</v>
      </c>
      <c r="G337" s="460" t="s">
        <v>19</v>
      </c>
      <c r="H337" s="460" t="s">
        <v>28</v>
      </c>
      <c r="I337" s="475" t="s">
        <v>603</v>
      </c>
      <c r="J337" s="472">
        <v>4</v>
      </c>
      <c r="K337" s="472"/>
      <c r="L337" s="472"/>
      <c r="M337" s="472"/>
      <c r="N337" s="472"/>
      <c r="O337" s="472"/>
      <c r="P337" s="472" t="s">
        <v>291</v>
      </c>
      <c r="Q337" s="472" t="s">
        <v>289</v>
      </c>
      <c r="R337" s="473"/>
      <c r="S337" s="472"/>
      <c r="T337" s="471"/>
      <c r="U337" s="471"/>
      <c r="V337" s="470"/>
      <c r="W337" s="469"/>
    </row>
    <row r="338" spans="1:23">
      <c r="A338" s="615" t="s">
        <v>321</v>
      </c>
      <c r="B338" s="474"/>
      <c r="C338" s="474" t="s">
        <v>1041</v>
      </c>
      <c r="D338" s="470"/>
      <c r="E338" s="472" t="s">
        <v>17</v>
      </c>
      <c r="F338" s="472" t="s">
        <v>14</v>
      </c>
      <c r="G338" s="460" t="s">
        <v>19</v>
      </c>
      <c r="H338" s="460" t="s">
        <v>28</v>
      </c>
      <c r="I338" s="460" t="s">
        <v>24</v>
      </c>
      <c r="J338" s="472">
        <v>4</v>
      </c>
      <c r="K338" s="472"/>
      <c r="L338" s="472"/>
      <c r="M338" s="472"/>
      <c r="N338" s="472"/>
      <c r="O338" s="472"/>
      <c r="P338" s="472" t="s">
        <v>291</v>
      </c>
      <c r="Q338" s="472" t="s">
        <v>289</v>
      </c>
      <c r="R338" s="473"/>
      <c r="S338" s="472"/>
      <c r="T338" s="471"/>
      <c r="U338" s="471"/>
      <c r="V338" s="470"/>
      <c r="W338" s="469"/>
    </row>
    <row r="339" spans="1:23">
      <c r="A339" s="615" t="s">
        <v>322</v>
      </c>
      <c r="B339" s="474"/>
      <c r="C339" s="474" t="s">
        <v>1040</v>
      </c>
      <c r="D339" s="470"/>
      <c r="E339" s="472" t="s">
        <v>18</v>
      </c>
      <c r="F339" s="472" t="s">
        <v>15</v>
      </c>
      <c r="G339" s="460" t="s">
        <v>19</v>
      </c>
      <c r="H339" s="460" t="s">
        <v>28</v>
      </c>
      <c r="I339" s="460" t="s">
        <v>24</v>
      </c>
      <c r="J339" s="472">
        <v>4</v>
      </c>
      <c r="K339" s="472"/>
      <c r="L339" s="472"/>
      <c r="M339" s="472"/>
      <c r="N339" s="472"/>
      <c r="O339" s="472"/>
      <c r="P339" s="472" t="s">
        <v>291</v>
      </c>
      <c r="Q339" s="472" t="s">
        <v>289</v>
      </c>
      <c r="R339" s="473"/>
      <c r="S339" s="472"/>
      <c r="T339" s="471"/>
      <c r="U339" s="471"/>
      <c r="V339" s="470"/>
      <c r="W339" s="469"/>
    </row>
    <row r="340" spans="1:23">
      <c r="A340" s="615" t="s">
        <v>323</v>
      </c>
      <c r="B340" s="474"/>
      <c r="C340" s="474" t="s">
        <v>1039</v>
      </c>
      <c r="D340" s="470"/>
      <c r="E340" s="472" t="s">
        <v>17</v>
      </c>
      <c r="F340" s="472" t="s">
        <v>14</v>
      </c>
      <c r="G340" s="460" t="s">
        <v>20</v>
      </c>
      <c r="H340" s="460" t="s">
        <v>29</v>
      </c>
      <c r="I340" s="460" t="s">
        <v>24</v>
      </c>
      <c r="J340" s="472">
        <v>4</v>
      </c>
      <c r="K340" s="472"/>
      <c r="L340" s="472"/>
      <c r="M340" s="472"/>
      <c r="N340" s="472"/>
      <c r="O340" s="472"/>
      <c r="P340" s="472" t="s">
        <v>291</v>
      </c>
      <c r="Q340" s="472" t="s">
        <v>289</v>
      </c>
      <c r="R340" s="473"/>
      <c r="S340" s="472"/>
      <c r="T340" s="471"/>
      <c r="U340" s="471"/>
      <c r="V340" s="470"/>
      <c r="W340" s="469"/>
    </row>
    <row r="341" spans="1:23">
      <c r="A341" s="615" t="s">
        <v>324</v>
      </c>
      <c r="B341" s="474"/>
      <c r="C341" s="474" t="s">
        <v>1039</v>
      </c>
      <c r="D341" s="470"/>
      <c r="E341" s="472" t="s">
        <v>18</v>
      </c>
      <c r="F341" s="472" t="s">
        <v>15</v>
      </c>
      <c r="G341" s="460" t="s">
        <v>19</v>
      </c>
      <c r="H341" s="460" t="s">
        <v>28</v>
      </c>
      <c r="I341" s="460" t="s">
        <v>24</v>
      </c>
      <c r="J341" s="472">
        <v>4</v>
      </c>
      <c r="K341" s="472"/>
      <c r="L341" s="472"/>
      <c r="M341" s="472"/>
      <c r="N341" s="472"/>
      <c r="O341" s="472"/>
      <c r="P341" s="472" t="s">
        <v>291</v>
      </c>
      <c r="Q341" s="472" t="s">
        <v>289</v>
      </c>
      <c r="R341" s="473"/>
      <c r="S341" s="472"/>
      <c r="T341" s="471"/>
      <c r="U341" s="471"/>
      <c r="V341" s="470"/>
      <c r="W341" s="469"/>
    </row>
    <row r="342" spans="1:23">
      <c r="A342" s="615" t="s">
        <v>325</v>
      </c>
      <c r="B342" s="474"/>
      <c r="C342" s="474" t="s">
        <v>1038</v>
      </c>
      <c r="D342" s="470"/>
      <c r="E342" s="472" t="s">
        <v>17</v>
      </c>
      <c r="F342" s="472" t="s">
        <v>14</v>
      </c>
      <c r="G342" s="460" t="s">
        <v>19</v>
      </c>
      <c r="H342" s="460" t="s">
        <v>28</v>
      </c>
      <c r="I342" s="460" t="s">
        <v>24</v>
      </c>
      <c r="J342" s="472">
        <v>4</v>
      </c>
      <c r="K342" s="472"/>
      <c r="L342" s="472"/>
      <c r="M342" s="472"/>
      <c r="N342" s="472"/>
      <c r="O342" s="472"/>
      <c r="P342" s="472" t="s">
        <v>291</v>
      </c>
      <c r="Q342" s="472" t="s">
        <v>289</v>
      </c>
      <c r="R342" s="473"/>
      <c r="S342" s="472"/>
      <c r="T342" s="471"/>
      <c r="U342" s="471"/>
      <c r="V342" s="470"/>
      <c r="W342" s="469"/>
    </row>
    <row r="343" spans="1:23">
      <c r="A343" s="615" t="s">
        <v>326</v>
      </c>
      <c r="B343" s="474"/>
      <c r="C343" s="474" t="s">
        <v>1038</v>
      </c>
      <c r="D343" s="470"/>
      <c r="E343" s="472" t="s">
        <v>17</v>
      </c>
      <c r="F343" s="472" t="s">
        <v>15</v>
      </c>
      <c r="G343" s="460" t="s">
        <v>19</v>
      </c>
      <c r="H343" s="460" t="s">
        <v>28</v>
      </c>
      <c r="I343" s="460" t="s">
        <v>24</v>
      </c>
      <c r="J343" s="472"/>
      <c r="K343" s="472"/>
      <c r="L343" s="472"/>
      <c r="M343" s="472"/>
      <c r="N343" s="472"/>
      <c r="O343" s="472" t="s">
        <v>28</v>
      </c>
      <c r="P343" s="472" t="s">
        <v>291</v>
      </c>
      <c r="Q343" s="472" t="s">
        <v>289</v>
      </c>
      <c r="R343" s="473"/>
      <c r="S343" s="472"/>
      <c r="T343" s="471"/>
      <c r="U343" s="471"/>
      <c r="V343" s="470"/>
      <c r="W343" s="469"/>
    </row>
    <row r="344" spans="1:23">
      <c r="A344" s="615" t="s">
        <v>327</v>
      </c>
      <c r="B344" s="474"/>
      <c r="C344" s="474" t="s">
        <v>1037</v>
      </c>
      <c r="D344" s="470"/>
      <c r="E344" s="472" t="s">
        <v>17</v>
      </c>
      <c r="F344" s="472" t="s">
        <v>14</v>
      </c>
      <c r="G344" s="460" t="s">
        <v>19</v>
      </c>
      <c r="H344" s="460" t="s">
        <v>28</v>
      </c>
      <c r="I344" s="460" t="s">
        <v>24</v>
      </c>
      <c r="J344" s="472">
        <v>4</v>
      </c>
      <c r="K344" s="472"/>
      <c r="L344" s="472"/>
      <c r="M344" s="472"/>
      <c r="N344" s="472"/>
      <c r="O344" s="472"/>
      <c r="P344" s="472" t="s">
        <v>291</v>
      </c>
      <c r="Q344" s="472" t="s">
        <v>290</v>
      </c>
      <c r="R344" s="473"/>
      <c r="S344" s="472"/>
      <c r="T344" s="471"/>
      <c r="U344" s="471"/>
      <c r="V344" s="470"/>
      <c r="W344" s="469"/>
    </row>
    <row r="345" spans="1:23">
      <c r="A345" s="615" t="s">
        <v>328</v>
      </c>
      <c r="B345" s="474"/>
      <c r="C345" s="474" t="s">
        <v>1037</v>
      </c>
      <c r="D345" s="470"/>
      <c r="E345" s="472" t="s">
        <v>18</v>
      </c>
      <c r="F345" s="472" t="s">
        <v>14</v>
      </c>
      <c r="G345" s="460" t="s">
        <v>262</v>
      </c>
      <c r="H345" s="460" t="s">
        <v>28</v>
      </c>
      <c r="I345" s="460" t="s">
        <v>24</v>
      </c>
      <c r="J345" s="472">
        <v>2</v>
      </c>
      <c r="K345" s="472"/>
      <c r="L345" s="472"/>
      <c r="M345" s="472"/>
      <c r="N345" s="472" t="s">
        <v>39</v>
      </c>
      <c r="O345" s="472"/>
      <c r="P345" s="472" t="s">
        <v>291</v>
      </c>
      <c r="Q345" s="472" t="s">
        <v>290</v>
      </c>
      <c r="R345" s="473"/>
      <c r="S345" s="472"/>
      <c r="T345" s="471"/>
      <c r="U345" s="471"/>
      <c r="V345" s="470"/>
      <c r="W345" s="469"/>
    </row>
    <row r="346" spans="1:23">
      <c r="A346" s="615" t="s">
        <v>329</v>
      </c>
      <c r="B346" s="474"/>
      <c r="C346" s="474" t="s">
        <v>1037</v>
      </c>
      <c r="D346" s="470"/>
      <c r="E346" s="472" t="s">
        <v>18</v>
      </c>
      <c r="F346" s="472" t="s">
        <v>15</v>
      </c>
      <c r="G346" s="460" t="s">
        <v>262</v>
      </c>
      <c r="H346" s="460" t="s">
        <v>28</v>
      </c>
      <c r="I346" s="460" t="s">
        <v>24</v>
      </c>
      <c r="J346" s="472">
        <v>4</v>
      </c>
      <c r="K346" s="472"/>
      <c r="L346" s="472"/>
      <c r="M346" s="472"/>
      <c r="N346" s="472"/>
      <c r="O346" s="472"/>
      <c r="P346" s="472" t="s">
        <v>291</v>
      </c>
      <c r="Q346" s="472" t="s">
        <v>290</v>
      </c>
      <c r="R346" s="473"/>
      <c r="S346" s="472"/>
      <c r="T346" s="471"/>
      <c r="U346" s="471"/>
      <c r="V346" s="470"/>
      <c r="W346" s="469"/>
    </row>
    <row r="347" spans="1:23">
      <c r="A347" s="615" t="s">
        <v>488</v>
      </c>
      <c r="B347" s="474"/>
      <c r="C347" s="474" t="s">
        <v>1036</v>
      </c>
      <c r="D347" s="470"/>
      <c r="E347" s="472" t="s">
        <v>18</v>
      </c>
      <c r="F347" s="472" t="s">
        <v>15</v>
      </c>
      <c r="G347" s="460" t="s">
        <v>19</v>
      </c>
      <c r="H347" s="460" t="s">
        <v>28</v>
      </c>
      <c r="I347" s="460" t="s">
        <v>24</v>
      </c>
      <c r="J347" s="472">
        <v>4</v>
      </c>
      <c r="K347" s="472"/>
      <c r="L347" s="472"/>
      <c r="M347" s="472"/>
      <c r="N347" s="472"/>
      <c r="O347" s="472"/>
      <c r="P347" s="472" t="s">
        <v>291</v>
      </c>
      <c r="Q347" s="472" t="s">
        <v>290</v>
      </c>
      <c r="R347" s="473"/>
      <c r="S347" s="472"/>
      <c r="T347" s="471"/>
      <c r="U347" s="471"/>
      <c r="V347" s="470"/>
      <c r="W347" s="469"/>
    </row>
    <row r="348" spans="1:23">
      <c r="A348" s="615" t="s">
        <v>330</v>
      </c>
      <c r="B348" s="474"/>
      <c r="C348" s="474" t="s">
        <v>1035</v>
      </c>
      <c r="D348" s="470"/>
      <c r="E348" s="472" t="s">
        <v>17</v>
      </c>
      <c r="F348" s="472" t="s">
        <v>15</v>
      </c>
      <c r="G348" s="460" t="s">
        <v>20</v>
      </c>
      <c r="H348" s="460" t="s">
        <v>29</v>
      </c>
      <c r="I348" s="460" t="s">
        <v>24</v>
      </c>
      <c r="J348" s="472">
        <v>4</v>
      </c>
      <c r="K348" s="472"/>
      <c r="L348" s="472"/>
      <c r="M348" s="472"/>
      <c r="N348" s="472"/>
      <c r="O348" s="472"/>
      <c r="P348" s="472" t="s">
        <v>291</v>
      </c>
      <c r="Q348" s="472" t="s">
        <v>290</v>
      </c>
      <c r="R348" s="473"/>
      <c r="S348" s="472"/>
      <c r="T348" s="471"/>
      <c r="U348" s="471"/>
      <c r="V348" s="470"/>
      <c r="W348" s="469"/>
    </row>
    <row r="349" spans="1:23">
      <c r="A349" s="615" t="s">
        <v>331</v>
      </c>
      <c r="B349" s="474"/>
      <c r="C349" s="474" t="s">
        <v>1034</v>
      </c>
      <c r="D349" s="470"/>
      <c r="E349" s="472" t="s">
        <v>18</v>
      </c>
      <c r="F349" s="472" t="s">
        <v>15</v>
      </c>
      <c r="G349" s="460" t="s">
        <v>19</v>
      </c>
      <c r="H349" s="460" t="s">
        <v>28</v>
      </c>
      <c r="I349" s="460" t="s">
        <v>24</v>
      </c>
      <c r="J349" s="472">
        <v>4</v>
      </c>
      <c r="K349" s="472"/>
      <c r="L349" s="472"/>
      <c r="M349" s="472"/>
      <c r="N349" s="472"/>
      <c r="O349" s="472"/>
      <c r="P349" s="472" t="s">
        <v>291</v>
      </c>
      <c r="Q349" s="472" t="s">
        <v>290</v>
      </c>
      <c r="R349" s="473"/>
      <c r="S349" s="472"/>
      <c r="T349" s="471"/>
      <c r="U349" s="471"/>
      <c r="V349" s="470"/>
      <c r="W349" s="469"/>
    </row>
    <row r="350" spans="1:23">
      <c r="A350" s="615" t="s">
        <v>334</v>
      </c>
      <c r="B350" s="474"/>
      <c r="C350" s="474" t="s">
        <v>1033</v>
      </c>
      <c r="D350" s="470"/>
      <c r="E350" s="472" t="s">
        <v>17</v>
      </c>
      <c r="F350" s="472" t="s">
        <v>14</v>
      </c>
      <c r="G350" s="460" t="s">
        <v>19</v>
      </c>
      <c r="H350" s="460" t="s">
        <v>28</v>
      </c>
      <c r="I350" s="460" t="s">
        <v>24</v>
      </c>
      <c r="J350" s="472">
        <v>4</v>
      </c>
      <c r="K350" s="472"/>
      <c r="L350" s="472"/>
      <c r="M350" s="472"/>
      <c r="N350" s="472"/>
      <c r="O350" s="472"/>
      <c r="P350" s="472" t="s">
        <v>291</v>
      </c>
      <c r="Q350" s="472" t="s">
        <v>290</v>
      </c>
      <c r="R350" s="473"/>
      <c r="S350" s="472"/>
      <c r="T350" s="471"/>
      <c r="U350" s="471"/>
      <c r="V350" s="470"/>
      <c r="W350" s="469"/>
    </row>
    <row r="351" spans="1:23">
      <c r="A351" s="615" t="s">
        <v>335</v>
      </c>
      <c r="B351" s="474"/>
      <c r="C351" s="474" t="s">
        <v>1032</v>
      </c>
      <c r="D351" s="470"/>
      <c r="E351" s="472" t="s">
        <v>17</v>
      </c>
      <c r="F351" s="472" t="s">
        <v>14</v>
      </c>
      <c r="G351" s="460" t="s">
        <v>19</v>
      </c>
      <c r="H351" s="460" t="s">
        <v>28</v>
      </c>
      <c r="I351" s="460" t="s">
        <v>24</v>
      </c>
      <c r="J351" s="472">
        <v>4</v>
      </c>
      <c r="K351" s="472"/>
      <c r="L351" s="472"/>
      <c r="M351" s="472"/>
      <c r="N351" s="472"/>
      <c r="O351" s="472"/>
      <c r="P351" s="472" t="s">
        <v>291</v>
      </c>
      <c r="Q351" s="472" t="s">
        <v>290</v>
      </c>
      <c r="R351" s="473"/>
      <c r="S351" s="472"/>
      <c r="T351" s="471"/>
      <c r="U351" s="471"/>
      <c r="V351" s="470"/>
      <c r="W351" s="469"/>
    </row>
    <row r="352" spans="1:23">
      <c r="A352" s="615" t="s">
        <v>333</v>
      </c>
      <c r="B352" s="474"/>
      <c r="C352" s="474" t="s">
        <v>1032</v>
      </c>
      <c r="D352" s="470"/>
      <c r="E352" s="472" t="s">
        <v>18</v>
      </c>
      <c r="F352" s="472" t="s">
        <v>15</v>
      </c>
      <c r="G352" s="460" t="s">
        <v>19</v>
      </c>
      <c r="H352" s="460" t="s">
        <v>28</v>
      </c>
      <c r="I352" s="460" t="s">
        <v>24</v>
      </c>
      <c r="J352" s="472">
        <v>4</v>
      </c>
      <c r="K352" s="472"/>
      <c r="L352" s="472"/>
      <c r="M352" s="472"/>
      <c r="N352" s="472"/>
      <c r="O352" s="472"/>
      <c r="P352" s="472" t="s">
        <v>291</v>
      </c>
      <c r="Q352" s="472" t="s">
        <v>290</v>
      </c>
      <c r="R352" s="473"/>
      <c r="S352" s="472"/>
      <c r="T352" s="471"/>
      <c r="U352" s="471"/>
      <c r="V352" s="470"/>
      <c r="W352" s="469"/>
    </row>
    <row r="353" spans="1:23">
      <c r="A353" s="615" t="s">
        <v>336</v>
      </c>
      <c r="B353" s="474"/>
      <c r="C353" s="474" t="s">
        <v>1031</v>
      </c>
      <c r="D353" s="470"/>
      <c r="E353" s="472" t="s">
        <v>17</v>
      </c>
      <c r="F353" s="472" t="s">
        <v>14</v>
      </c>
      <c r="G353" s="460" t="s">
        <v>19</v>
      </c>
      <c r="H353" s="460" t="s">
        <v>28</v>
      </c>
      <c r="I353" s="460" t="s">
        <v>24</v>
      </c>
      <c r="J353" s="472">
        <v>4</v>
      </c>
      <c r="K353" s="472"/>
      <c r="L353" s="472"/>
      <c r="M353" s="472"/>
      <c r="N353" s="472"/>
      <c r="O353" s="472"/>
      <c r="P353" s="472" t="s">
        <v>291</v>
      </c>
      <c r="Q353" s="472" t="s">
        <v>290</v>
      </c>
      <c r="R353" s="473"/>
      <c r="S353" s="472"/>
      <c r="T353" s="471"/>
      <c r="U353" s="471"/>
      <c r="V353" s="470"/>
      <c r="W353" s="469"/>
    </row>
    <row r="354" spans="1:23">
      <c r="A354" s="615" t="s">
        <v>337</v>
      </c>
      <c r="B354" s="474"/>
      <c r="C354" s="474" t="s">
        <v>1031</v>
      </c>
      <c r="D354" s="470"/>
      <c r="E354" s="472" t="s">
        <v>17</v>
      </c>
      <c r="F354" s="472" t="s">
        <v>15</v>
      </c>
      <c r="G354" s="460" t="s">
        <v>19</v>
      </c>
      <c r="H354" s="460" t="s">
        <v>28</v>
      </c>
      <c r="I354" s="460" t="s">
        <v>24</v>
      </c>
      <c r="J354" s="472">
        <v>4</v>
      </c>
      <c r="K354" s="472"/>
      <c r="L354" s="472"/>
      <c r="M354" s="472"/>
      <c r="N354" s="472"/>
      <c r="O354" s="472"/>
      <c r="P354" s="472" t="s">
        <v>291</v>
      </c>
      <c r="Q354" s="472" t="s">
        <v>290</v>
      </c>
      <c r="R354" s="473"/>
      <c r="S354" s="472"/>
      <c r="T354" s="471"/>
      <c r="U354" s="471"/>
      <c r="V354" s="470"/>
      <c r="W354" s="469"/>
    </row>
    <row r="355" spans="1:23">
      <c r="A355" s="615" t="s">
        <v>487</v>
      </c>
      <c r="B355" s="474"/>
      <c r="C355" s="474" t="s">
        <v>1030</v>
      </c>
      <c r="D355" s="470"/>
      <c r="E355" s="472" t="s">
        <v>17</v>
      </c>
      <c r="F355" s="472" t="s">
        <v>14</v>
      </c>
      <c r="G355" s="460" t="s">
        <v>19</v>
      </c>
      <c r="H355" s="460" t="s">
        <v>28</v>
      </c>
      <c r="I355" s="460" t="s">
        <v>24</v>
      </c>
      <c r="J355" s="472">
        <v>4</v>
      </c>
      <c r="K355" s="472"/>
      <c r="L355" s="472"/>
      <c r="M355" s="472"/>
      <c r="N355" s="472"/>
      <c r="O355" s="472"/>
      <c r="P355" s="472" t="s">
        <v>291</v>
      </c>
      <c r="Q355" s="472" t="s">
        <v>290</v>
      </c>
      <c r="R355" s="473"/>
      <c r="S355" s="472"/>
      <c r="T355" s="471"/>
      <c r="U355" s="471"/>
      <c r="V355" s="470"/>
      <c r="W355" s="469"/>
    </row>
    <row r="356" spans="1:23">
      <c r="A356" s="615" t="s">
        <v>338</v>
      </c>
      <c r="B356" s="474"/>
      <c r="C356" s="474" t="s">
        <v>1030</v>
      </c>
      <c r="D356" s="470"/>
      <c r="E356" s="472" t="s">
        <v>17</v>
      </c>
      <c r="F356" s="472" t="s">
        <v>15</v>
      </c>
      <c r="G356" s="460" t="s">
        <v>19</v>
      </c>
      <c r="H356" s="460" t="s">
        <v>28</v>
      </c>
      <c r="I356" s="460" t="s">
        <v>24</v>
      </c>
      <c r="J356" s="472">
        <v>4</v>
      </c>
      <c r="K356" s="472"/>
      <c r="L356" s="472"/>
      <c r="M356" s="472"/>
      <c r="N356" s="472"/>
      <c r="O356" s="472"/>
      <c r="P356" s="472" t="s">
        <v>291</v>
      </c>
      <c r="Q356" s="472" t="s">
        <v>290</v>
      </c>
      <c r="R356" s="473"/>
      <c r="S356" s="472"/>
      <c r="T356" s="471"/>
      <c r="U356" s="471"/>
      <c r="V356" s="470"/>
      <c r="W356" s="469"/>
    </row>
    <row r="357" spans="1:23">
      <c r="A357" s="615" t="s">
        <v>339</v>
      </c>
      <c r="B357" s="474"/>
      <c r="C357" s="474" t="s">
        <v>1029</v>
      </c>
      <c r="D357" s="470"/>
      <c r="E357" s="472" t="s">
        <v>17</v>
      </c>
      <c r="F357" s="472" t="s">
        <v>14</v>
      </c>
      <c r="G357" s="460" t="s">
        <v>19</v>
      </c>
      <c r="H357" s="460" t="s">
        <v>28</v>
      </c>
      <c r="I357" s="460" t="s">
        <v>24</v>
      </c>
      <c r="J357" s="472">
        <v>4</v>
      </c>
      <c r="K357" s="472"/>
      <c r="L357" s="472"/>
      <c r="M357" s="472"/>
      <c r="N357" s="472"/>
      <c r="O357" s="472"/>
      <c r="P357" s="472" t="s">
        <v>291</v>
      </c>
      <c r="Q357" s="472" t="s">
        <v>290</v>
      </c>
      <c r="R357" s="473"/>
      <c r="S357" s="472"/>
      <c r="T357" s="471"/>
      <c r="U357" s="471"/>
      <c r="V357" s="470"/>
      <c r="W357" s="469"/>
    </row>
    <row r="358" spans="1:23">
      <c r="A358" s="615" t="s">
        <v>340</v>
      </c>
      <c r="B358" s="474"/>
      <c r="C358" s="474" t="s">
        <v>1029</v>
      </c>
      <c r="D358" s="470"/>
      <c r="E358" s="472" t="s">
        <v>17</v>
      </c>
      <c r="F358" s="472" t="s">
        <v>15</v>
      </c>
      <c r="G358" s="460" t="s">
        <v>19</v>
      </c>
      <c r="H358" s="460" t="s">
        <v>28</v>
      </c>
      <c r="I358" s="460" t="s">
        <v>24</v>
      </c>
      <c r="J358" s="472">
        <v>4</v>
      </c>
      <c r="K358" s="472"/>
      <c r="L358" s="472"/>
      <c r="M358" s="472"/>
      <c r="N358" s="472"/>
      <c r="O358" s="472"/>
      <c r="P358" s="472" t="s">
        <v>291</v>
      </c>
      <c r="Q358" s="472" t="s">
        <v>290</v>
      </c>
      <c r="R358" s="473"/>
      <c r="S358" s="472"/>
      <c r="T358" s="471"/>
      <c r="U358" s="471"/>
      <c r="V358" s="470"/>
      <c r="W358" s="469"/>
    </row>
    <row r="359" spans="1:23">
      <c r="A359" s="615" t="s">
        <v>341</v>
      </c>
      <c r="B359" s="474"/>
      <c r="C359" s="474" t="s">
        <v>1028</v>
      </c>
      <c r="D359" s="470"/>
      <c r="E359" s="472" t="s">
        <v>17</v>
      </c>
      <c r="F359" s="472" t="s">
        <v>14</v>
      </c>
      <c r="G359" s="460" t="s">
        <v>19</v>
      </c>
      <c r="H359" s="460" t="s">
        <v>28</v>
      </c>
      <c r="I359" s="460" t="s">
        <v>24</v>
      </c>
      <c r="J359" s="472">
        <v>4</v>
      </c>
      <c r="K359" s="472"/>
      <c r="L359" s="472"/>
      <c r="M359" s="472"/>
      <c r="N359" s="472"/>
      <c r="O359" s="472"/>
      <c r="P359" s="472" t="s">
        <v>291</v>
      </c>
      <c r="Q359" s="472" t="s">
        <v>290</v>
      </c>
      <c r="R359" s="473"/>
      <c r="S359" s="472"/>
      <c r="T359" s="471"/>
      <c r="U359" s="471"/>
      <c r="V359" s="470"/>
      <c r="W359" s="469"/>
    </row>
    <row r="360" spans="1:23">
      <c r="A360" s="615" t="s">
        <v>342</v>
      </c>
      <c r="B360" s="474"/>
      <c r="C360" s="474" t="s">
        <v>1028</v>
      </c>
      <c r="D360" s="470"/>
      <c r="E360" s="472" t="s">
        <v>17</v>
      </c>
      <c r="F360" s="472" t="s">
        <v>15</v>
      </c>
      <c r="G360" s="460" t="s">
        <v>19</v>
      </c>
      <c r="H360" s="460" t="s">
        <v>28</v>
      </c>
      <c r="I360" s="460" t="s">
        <v>24</v>
      </c>
      <c r="J360" s="472">
        <v>4</v>
      </c>
      <c r="K360" s="472"/>
      <c r="L360" s="472"/>
      <c r="M360" s="472"/>
      <c r="N360" s="472"/>
      <c r="O360" s="472"/>
      <c r="P360" s="472" t="s">
        <v>291</v>
      </c>
      <c r="Q360" s="472" t="s">
        <v>290</v>
      </c>
      <c r="R360" s="473"/>
      <c r="S360" s="472"/>
      <c r="T360" s="471"/>
      <c r="U360" s="471"/>
      <c r="V360" s="470"/>
      <c r="W360" s="469"/>
    </row>
    <row r="361" spans="1:23">
      <c r="A361" s="615" t="s">
        <v>343</v>
      </c>
      <c r="B361" s="474"/>
      <c r="C361" s="474" t="s">
        <v>1027</v>
      </c>
      <c r="D361" s="470"/>
      <c r="E361" s="472" t="s">
        <v>17</v>
      </c>
      <c r="F361" s="472" t="s">
        <v>14</v>
      </c>
      <c r="G361" s="460" t="s">
        <v>19</v>
      </c>
      <c r="H361" s="460" t="s">
        <v>28</v>
      </c>
      <c r="I361" s="460" t="s">
        <v>24</v>
      </c>
      <c r="J361" s="472">
        <v>4</v>
      </c>
      <c r="K361" s="472"/>
      <c r="L361" s="472"/>
      <c r="M361" s="472"/>
      <c r="N361" s="472"/>
      <c r="O361" s="472"/>
      <c r="P361" s="472" t="s">
        <v>291</v>
      </c>
      <c r="Q361" s="472" t="s">
        <v>290</v>
      </c>
      <c r="R361" s="473"/>
      <c r="S361" s="472"/>
      <c r="T361" s="471"/>
      <c r="U361" s="471"/>
      <c r="V361" s="470"/>
      <c r="W361" s="469"/>
    </row>
    <row r="362" spans="1:23">
      <c r="A362" s="615" t="s">
        <v>344</v>
      </c>
      <c r="B362" s="474"/>
      <c r="C362" s="474" t="s">
        <v>1027</v>
      </c>
      <c r="D362" s="470"/>
      <c r="E362" s="472" t="s">
        <v>17</v>
      </c>
      <c r="F362" s="472" t="s">
        <v>15</v>
      </c>
      <c r="G362" s="460" t="s">
        <v>19</v>
      </c>
      <c r="H362" s="460" t="s">
        <v>28</v>
      </c>
      <c r="I362" s="460" t="s">
        <v>24</v>
      </c>
      <c r="J362" s="472">
        <v>4</v>
      </c>
      <c r="K362" s="472"/>
      <c r="L362" s="472"/>
      <c r="M362" s="472"/>
      <c r="N362" s="472"/>
      <c r="O362" s="472"/>
      <c r="P362" s="472" t="s">
        <v>291</v>
      </c>
      <c r="Q362" s="472" t="s">
        <v>290</v>
      </c>
      <c r="R362" s="473"/>
      <c r="S362" s="472"/>
      <c r="T362" s="471"/>
      <c r="U362" s="471"/>
      <c r="V362" s="470"/>
      <c r="W362" s="469"/>
    </row>
    <row r="363" spans="1:23">
      <c r="A363" s="615" t="s">
        <v>345</v>
      </c>
      <c r="B363" s="474"/>
      <c r="C363" s="474" t="s">
        <v>1026</v>
      </c>
      <c r="D363" s="470"/>
      <c r="E363" s="472" t="s">
        <v>17</v>
      </c>
      <c r="F363" s="472" t="s">
        <v>14</v>
      </c>
      <c r="G363" s="460" t="s">
        <v>19</v>
      </c>
      <c r="H363" s="460" t="s">
        <v>28</v>
      </c>
      <c r="I363" s="460" t="s">
        <v>24</v>
      </c>
      <c r="J363" s="472">
        <v>4</v>
      </c>
      <c r="K363" s="472"/>
      <c r="L363" s="472"/>
      <c r="M363" s="472"/>
      <c r="N363" s="472"/>
      <c r="O363" s="472"/>
      <c r="P363" s="472" t="s">
        <v>291</v>
      </c>
      <c r="Q363" s="472" t="s">
        <v>290</v>
      </c>
      <c r="R363" s="473"/>
      <c r="S363" s="472"/>
      <c r="T363" s="471"/>
      <c r="U363" s="471"/>
      <c r="V363" s="470"/>
      <c r="W363" s="469"/>
    </row>
    <row r="364" spans="1:23">
      <c r="A364" s="615" t="s">
        <v>346</v>
      </c>
      <c r="B364" s="474"/>
      <c r="C364" s="474" t="s">
        <v>1026</v>
      </c>
      <c r="D364" s="470"/>
      <c r="E364" s="472" t="s">
        <v>17</v>
      </c>
      <c r="F364" s="472" t="s">
        <v>15</v>
      </c>
      <c r="G364" s="460" t="s">
        <v>19</v>
      </c>
      <c r="H364" s="460" t="s">
        <v>28</v>
      </c>
      <c r="I364" s="460" t="s">
        <v>24</v>
      </c>
      <c r="J364" s="472">
        <v>4</v>
      </c>
      <c r="K364" s="472"/>
      <c r="L364" s="472"/>
      <c r="M364" s="472"/>
      <c r="N364" s="472"/>
      <c r="O364" s="472"/>
      <c r="P364" s="472" t="s">
        <v>291</v>
      </c>
      <c r="Q364" s="472" t="s">
        <v>290</v>
      </c>
      <c r="R364" s="473"/>
      <c r="S364" s="472"/>
      <c r="T364" s="471"/>
      <c r="U364" s="471"/>
      <c r="V364" s="470"/>
      <c r="W364" s="469"/>
    </row>
    <row r="365" spans="1:23" s="450" customFormat="1">
      <c r="A365" s="615" t="s">
        <v>347</v>
      </c>
      <c r="B365" s="527"/>
      <c r="C365" s="527" t="s">
        <v>1025</v>
      </c>
      <c r="D365" s="524"/>
      <c r="E365" s="526" t="s">
        <v>17</v>
      </c>
      <c r="F365" s="526" t="s">
        <v>14</v>
      </c>
      <c r="G365" s="475" t="s">
        <v>19</v>
      </c>
      <c r="H365" s="475" t="s">
        <v>28</v>
      </c>
      <c r="I365" s="475" t="s">
        <v>24</v>
      </c>
      <c r="J365" s="526"/>
      <c r="K365" s="526"/>
      <c r="L365" s="526"/>
      <c r="M365" s="526"/>
      <c r="N365" s="526"/>
      <c r="O365" s="526" t="s">
        <v>28</v>
      </c>
      <c r="P365" s="526" t="s">
        <v>291</v>
      </c>
      <c r="Q365" s="526" t="s">
        <v>290</v>
      </c>
      <c r="R365" s="476"/>
      <c r="S365" s="526"/>
      <c r="T365" s="525"/>
      <c r="U365" s="525"/>
      <c r="V365" s="524"/>
      <c r="W365" s="523"/>
    </row>
    <row r="366" spans="1:23" s="450" customFormat="1">
      <c r="A366" s="615" t="s">
        <v>348</v>
      </c>
      <c r="B366" s="527"/>
      <c r="C366" s="527" t="s">
        <v>1025</v>
      </c>
      <c r="D366" s="524"/>
      <c r="E366" s="526" t="s">
        <v>17</v>
      </c>
      <c r="F366" s="526" t="s">
        <v>15</v>
      </c>
      <c r="G366" s="475" t="s">
        <v>19</v>
      </c>
      <c r="H366" s="475" t="s">
        <v>28</v>
      </c>
      <c r="I366" s="475" t="s">
        <v>24</v>
      </c>
      <c r="J366" s="526"/>
      <c r="K366" s="526"/>
      <c r="L366" s="526"/>
      <c r="M366" s="526"/>
      <c r="N366" s="526"/>
      <c r="O366" s="526" t="s">
        <v>28</v>
      </c>
      <c r="P366" s="526" t="s">
        <v>291</v>
      </c>
      <c r="Q366" s="526" t="s">
        <v>290</v>
      </c>
      <c r="R366" s="476"/>
      <c r="S366" s="526"/>
      <c r="T366" s="525"/>
      <c r="U366" s="525"/>
      <c r="V366" s="524"/>
      <c r="W366" s="523"/>
    </row>
    <row r="367" spans="1:23">
      <c r="A367" s="615" t="s">
        <v>349</v>
      </c>
      <c r="B367" s="474"/>
      <c r="C367" s="474" t="s">
        <v>1024</v>
      </c>
      <c r="D367" s="470"/>
      <c r="E367" s="472" t="s">
        <v>18</v>
      </c>
      <c r="F367" s="472" t="s">
        <v>15</v>
      </c>
      <c r="G367" s="460" t="s">
        <v>20</v>
      </c>
      <c r="H367" s="460" t="s">
        <v>29</v>
      </c>
      <c r="I367" s="460" t="s">
        <v>24</v>
      </c>
      <c r="J367" s="472">
        <v>4</v>
      </c>
      <c r="K367" s="472"/>
      <c r="L367" s="472"/>
      <c r="M367" s="472"/>
      <c r="N367" s="472"/>
      <c r="O367" s="472"/>
      <c r="P367" s="472" t="s">
        <v>291</v>
      </c>
      <c r="Q367" s="472" t="s">
        <v>290</v>
      </c>
      <c r="R367" s="473"/>
      <c r="S367" s="472"/>
      <c r="T367" s="471"/>
      <c r="U367" s="471"/>
      <c r="V367" s="470"/>
      <c r="W367" s="469"/>
    </row>
    <row r="368" spans="1:23">
      <c r="A368" s="615" t="s">
        <v>350</v>
      </c>
      <c r="B368" s="474"/>
      <c r="C368" s="474" t="s">
        <v>1021</v>
      </c>
      <c r="D368" s="470"/>
      <c r="E368" s="472" t="s">
        <v>17</v>
      </c>
      <c r="F368" s="472" t="s">
        <v>14</v>
      </c>
      <c r="G368" s="460" t="s">
        <v>20</v>
      </c>
      <c r="H368" s="460" t="s">
        <v>29</v>
      </c>
      <c r="I368" s="460" t="s">
        <v>25</v>
      </c>
      <c r="J368" s="472">
        <v>4</v>
      </c>
      <c r="K368" s="472"/>
      <c r="L368" s="472"/>
      <c r="M368" s="472"/>
      <c r="N368" s="472"/>
      <c r="O368" s="472"/>
      <c r="P368" s="472" t="s">
        <v>291</v>
      </c>
      <c r="Q368" s="472" t="s">
        <v>290</v>
      </c>
      <c r="R368" s="473"/>
      <c r="S368" s="472"/>
      <c r="T368" s="471"/>
      <c r="U368" s="471"/>
      <c r="V368" s="470"/>
      <c r="W368" s="469"/>
    </row>
    <row r="369" spans="1:23">
      <c r="A369" s="615" t="s">
        <v>351</v>
      </c>
      <c r="B369" s="474"/>
      <c r="C369" s="474" t="s">
        <v>1021</v>
      </c>
      <c r="D369" s="470"/>
      <c r="E369" s="472" t="s">
        <v>17</v>
      </c>
      <c r="F369" s="472" t="s">
        <v>14</v>
      </c>
      <c r="G369" s="460" t="s">
        <v>19</v>
      </c>
      <c r="H369" s="460" t="s">
        <v>28</v>
      </c>
      <c r="I369" s="460" t="s">
        <v>25</v>
      </c>
      <c r="J369" s="472">
        <v>4</v>
      </c>
      <c r="K369" s="472"/>
      <c r="L369" s="472"/>
      <c r="M369" s="472"/>
      <c r="N369" s="472"/>
      <c r="O369" s="472"/>
      <c r="P369" s="472" t="s">
        <v>291</v>
      </c>
      <c r="Q369" s="472" t="s">
        <v>290</v>
      </c>
      <c r="R369" s="473"/>
      <c r="S369" s="472"/>
      <c r="T369" s="471"/>
      <c r="U369" s="471"/>
      <c r="V369" s="470"/>
      <c r="W369" s="469"/>
    </row>
    <row r="370" spans="1:23" s="450" customFormat="1">
      <c r="A370" s="615" t="s">
        <v>352</v>
      </c>
      <c r="B370" s="527"/>
      <c r="C370" s="527" t="s">
        <v>1021</v>
      </c>
      <c r="D370" s="524"/>
      <c r="E370" s="526" t="s">
        <v>17</v>
      </c>
      <c r="F370" s="526" t="s">
        <v>14</v>
      </c>
      <c r="G370" s="475" t="s">
        <v>19</v>
      </c>
      <c r="H370" s="475" t="s">
        <v>28</v>
      </c>
      <c r="I370" s="475" t="s">
        <v>25</v>
      </c>
      <c r="J370" s="526">
        <v>4</v>
      </c>
      <c r="K370" s="526"/>
      <c r="L370" s="526"/>
      <c r="M370" s="526"/>
      <c r="N370" s="526"/>
      <c r="O370" s="526"/>
      <c r="P370" s="526" t="s">
        <v>291</v>
      </c>
      <c r="Q370" s="526" t="s">
        <v>290</v>
      </c>
      <c r="R370" s="476"/>
      <c r="S370" s="526"/>
      <c r="T370" s="525"/>
      <c r="U370" s="525"/>
      <c r="V370" s="524"/>
      <c r="W370" s="523"/>
    </row>
    <row r="371" spans="1:23">
      <c r="A371" s="615" t="s">
        <v>353</v>
      </c>
      <c r="B371" s="474"/>
      <c r="C371" s="474" t="s">
        <v>1021</v>
      </c>
      <c r="D371" s="470"/>
      <c r="E371" s="472" t="s">
        <v>17</v>
      </c>
      <c r="F371" s="472" t="s">
        <v>15</v>
      </c>
      <c r="G371" s="460" t="s">
        <v>19</v>
      </c>
      <c r="H371" s="460" t="s">
        <v>28</v>
      </c>
      <c r="I371" s="460" t="s">
        <v>26</v>
      </c>
      <c r="J371" s="472">
        <v>4</v>
      </c>
      <c r="K371" s="472"/>
      <c r="L371" s="472"/>
      <c r="M371" s="472"/>
      <c r="N371" s="472"/>
      <c r="O371" s="472"/>
      <c r="P371" s="472" t="s">
        <v>291</v>
      </c>
      <c r="Q371" s="472" t="s">
        <v>290</v>
      </c>
      <c r="R371" s="473"/>
      <c r="S371" s="472"/>
      <c r="T371" s="471"/>
      <c r="U371" s="471"/>
      <c r="V371" s="470"/>
      <c r="W371" s="469"/>
    </row>
    <row r="372" spans="1:23">
      <c r="A372" s="615" t="s">
        <v>354</v>
      </c>
      <c r="B372" s="474"/>
      <c r="C372" s="474" t="s">
        <v>1021</v>
      </c>
      <c r="D372" s="470"/>
      <c r="E372" s="472" t="s">
        <v>17</v>
      </c>
      <c r="F372" s="472" t="s">
        <v>14</v>
      </c>
      <c r="G372" s="460" t="s">
        <v>22</v>
      </c>
      <c r="H372" s="460" t="s">
        <v>28</v>
      </c>
      <c r="I372" s="460" t="s">
        <v>24</v>
      </c>
      <c r="J372" s="472">
        <v>4</v>
      </c>
      <c r="K372" s="472"/>
      <c r="L372" s="472"/>
      <c r="M372" s="472"/>
      <c r="N372" s="472"/>
      <c r="O372" s="472"/>
      <c r="P372" s="472" t="s">
        <v>291</v>
      </c>
      <c r="Q372" s="472" t="s">
        <v>290</v>
      </c>
      <c r="R372" s="473"/>
      <c r="S372" s="472"/>
      <c r="T372" s="471"/>
      <c r="U372" s="471"/>
      <c r="V372" s="470"/>
      <c r="W372" s="469"/>
    </row>
    <row r="373" spans="1:23" ht="27.6">
      <c r="A373" s="615" t="s">
        <v>355</v>
      </c>
      <c r="B373" s="474"/>
      <c r="C373" s="474" t="s">
        <v>1021</v>
      </c>
      <c r="D373" s="470"/>
      <c r="E373" s="472" t="s">
        <v>17</v>
      </c>
      <c r="F373" s="472" t="s">
        <v>14</v>
      </c>
      <c r="G373" s="475" t="s">
        <v>1023</v>
      </c>
      <c r="H373" s="460" t="s">
        <v>28</v>
      </c>
      <c r="I373" s="460" t="s">
        <v>24</v>
      </c>
      <c r="J373" s="472">
        <v>4</v>
      </c>
      <c r="K373" s="472"/>
      <c r="L373" s="472"/>
      <c r="M373" s="472"/>
      <c r="N373" s="472"/>
      <c r="O373" s="472"/>
      <c r="P373" s="472" t="s">
        <v>291</v>
      </c>
      <c r="Q373" s="472" t="s">
        <v>290</v>
      </c>
      <c r="R373" s="473"/>
      <c r="S373" s="472"/>
      <c r="T373" s="471"/>
      <c r="U373" s="471"/>
      <c r="V373" s="470"/>
      <c r="W373" s="469"/>
    </row>
    <row r="374" spans="1:23" ht="24">
      <c r="A374" s="615" t="s">
        <v>356</v>
      </c>
      <c r="B374" s="474"/>
      <c r="C374" s="474" t="s">
        <v>1021</v>
      </c>
      <c r="D374" s="470"/>
      <c r="E374" s="472" t="s">
        <v>18</v>
      </c>
      <c r="F374" s="472" t="s">
        <v>16</v>
      </c>
      <c r="G374" s="460" t="s">
        <v>57</v>
      </c>
      <c r="H374" s="460" t="s">
        <v>61</v>
      </c>
      <c r="I374" s="460" t="s">
        <v>863</v>
      </c>
      <c r="J374" s="472">
        <v>4</v>
      </c>
      <c r="K374" s="472"/>
      <c r="L374" s="472"/>
      <c r="M374" s="472"/>
      <c r="N374" s="472"/>
      <c r="O374" s="472"/>
      <c r="P374" s="472" t="s">
        <v>291</v>
      </c>
      <c r="Q374" s="472" t="s">
        <v>290</v>
      </c>
      <c r="R374" s="473" t="s">
        <v>1371</v>
      </c>
      <c r="S374" s="472"/>
      <c r="T374" s="471"/>
      <c r="U374" s="471"/>
      <c r="V374" s="470"/>
      <c r="W374" s="469"/>
    </row>
    <row r="375" spans="1:23">
      <c r="A375" s="615" t="s">
        <v>357</v>
      </c>
      <c r="B375" s="474"/>
      <c r="C375" s="474" t="s">
        <v>531</v>
      </c>
      <c r="D375" s="470"/>
      <c r="E375" s="472" t="s">
        <v>17</v>
      </c>
      <c r="F375" s="472" t="s">
        <v>14</v>
      </c>
      <c r="G375" s="460" t="s">
        <v>19</v>
      </c>
      <c r="H375" s="460" t="s">
        <v>28</v>
      </c>
      <c r="I375" s="460" t="s">
        <v>24</v>
      </c>
      <c r="J375" s="472">
        <v>4</v>
      </c>
      <c r="K375" s="472"/>
      <c r="L375" s="472"/>
      <c r="M375" s="472"/>
      <c r="N375" s="472"/>
      <c r="O375" s="472"/>
      <c r="P375" s="472" t="s">
        <v>291</v>
      </c>
      <c r="Q375" s="472" t="s">
        <v>290</v>
      </c>
      <c r="R375" s="473"/>
      <c r="S375" s="472"/>
      <c r="T375" s="471"/>
      <c r="U375" s="471"/>
      <c r="V375" s="470"/>
      <c r="W375" s="469"/>
    </row>
    <row r="376" spans="1:23">
      <c r="A376" s="615" t="s">
        <v>358</v>
      </c>
      <c r="B376" s="474"/>
      <c r="C376" s="474" t="s">
        <v>531</v>
      </c>
      <c r="D376" s="470"/>
      <c r="E376" s="472" t="s">
        <v>18</v>
      </c>
      <c r="F376" s="472" t="s">
        <v>15</v>
      </c>
      <c r="G376" s="460" t="s">
        <v>19</v>
      </c>
      <c r="H376" s="460" t="s">
        <v>28</v>
      </c>
      <c r="I376" s="460" t="s">
        <v>24</v>
      </c>
      <c r="J376" s="472">
        <v>4</v>
      </c>
      <c r="K376" s="472"/>
      <c r="L376" s="472"/>
      <c r="M376" s="472"/>
      <c r="N376" s="472"/>
      <c r="O376" s="472"/>
      <c r="P376" s="472" t="s">
        <v>291</v>
      </c>
      <c r="Q376" s="472" t="s">
        <v>290</v>
      </c>
      <c r="R376" s="473"/>
      <c r="S376" s="472"/>
      <c r="T376" s="471"/>
      <c r="U376" s="471"/>
      <c r="V376" s="470"/>
      <c r="W376" s="469"/>
    </row>
    <row r="377" spans="1:23">
      <c r="A377" s="615" t="s">
        <v>359</v>
      </c>
      <c r="B377" s="474"/>
      <c r="C377" s="474" t="s">
        <v>532</v>
      </c>
      <c r="D377" s="470"/>
      <c r="E377" s="472" t="s">
        <v>18</v>
      </c>
      <c r="F377" s="472" t="s">
        <v>15</v>
      </c>
      <c r="G377" s="460" t="s">
        <v>19</v>
      </c>
      <c r="H377" s="460" t="s">
        <v>28</v>
      </c>
      <c r="I377" s="460" t="s">
        <v>24</v>
      </c>
      <c r="J377" s="472">
        <v>4</v>
      </c>
      <c r="K377" s="472"/>
      <c r="L377" s="472"/>
      <c r="M377" s="472"/>
      <c r="N377" s="472"/>
      <c r="O377" s="472"/>
      <c r="P377" s="472" t="s">
        <v>291</v>
      </c>
      <c r="Q377" s="472" t="s">
        <v>288</v>
      </c>
      <c r="R377" s="473"/>
      <c r="S377" s="472"/>
      <c r="T377" s="471"/>
      <c r="U377" s="471"/>
      <c r="V377" s="470"/>
      <c r="W377" s="469"/>
    </row>
    <row r="378" spans="1:23" ht="24">
      <c r="A378" s="615" t="s">
        <v>360</v>
      </c>
      <c r="B378" s="474"/>
      <c r="C378" s="474" t="s">
        <v>533</v>
      </c>
      <c r="D378" s="470" t="s">
        <v>597</v>
      </c>
      <c r="E378" s="472" t="s">
        <v>17</v>
      </c>
      <c r="F378" s="472" t="s">
        <v>14</v>
      </c>
      <c r="G378" s="460" t="s">
        <v>23</v>
      </c>
      <c r="H378" s="460" t="s">
        <v>29</v>
      </c>
      <c r="I378" s="460" t="s">
        <v>30</v>
      </c>
      <c r="J378" s="472">
        <v>4</v>
      </c>
      <c r="K378" s="472"/>
      <c r="L378" s="472"/>
      <c r="M378" s="472"/>
      <c r="N378" s="472"/>
      <c r="O378" s="472"/>
      <c r="P378" s="472" t="s">
        <v>291</v>
      </c>
      <c r="Q378" s="472" t="s">
        <v>288</v>
      </c>
      <c r="R378" s="473" t="s">
        <v>1020</v>
      </c>
      <c r="S378" s="472"/>
      <c r="T378" s="471"/>
      <c r="U378" s="471" t="s">
        <v>47</v>
      </c>
      <c r="V378" s="470" t="s">
        <v>597</v>
      </c>
      <c r="W378" s="469" t="s">
        <v>1019</v>
      </c>
    </row>
    <row r="379" spans="1:23">
      <c r="A379" s="615" t="s">
        <v>361</v>
      </c>
      <c r="B379" s="474"/>
      <c r="C379" s="474" t="s">
        <v>533</v>
      </c>
      <c r="D379" s="470" t="s">
        <v>597</v>
      </c>
      <c r="E379" s="472" t="s">
        <v>17</v>
      </c>
      <c r="F379" s="472" t="s">
        <v>15</v>
      </c>
      <c r="G379" s="460" t="s">
        <v>23</v>
      </c>
      <c r="H379" s="460" t="s">
        <v>29</v>
      </c>
      <c r="I379" s="460" t="s">
        <v>30</v>
      </c>
      <c r="J379" s="472">
        <v>4</v>
      </c>
      <c r="K379" s="472"/>
      <c r="L379" s="472"/>
      <c r="M379" s="472"/>
      <c r="N379" s="472"/>
      <c r="O379" s="472"/>
      <c r="P379" s="472" t="s">
        <v>291</v>
      </c>
      <c r="Q379" s="472" t="s">
        <v>288</v>
      </c>
      <c r="R379" s="473"/>
      <c r="S379" s="472"/>
      <c r="T379" s="471"/>
      <c r="U379" s="471" t="s">
        <v>47</v>
      </c>
      <c r="V379" s="470" t="s">
        <v>597</v>
      </c>
      <c r="W379" s="469" t="s">
        <v>1018</v>
      </c>
    </row>
    <row r="380" spans="1:23">
      <c r="A380" s="615" t="s">
        <v>362</v>
      </c>
      <c r="B380" s="474"/>
      <c r="C380" s="474" t="s">
        <v>533</v>
      </c>
      <c r="D380" s="470"/>
      <c r="E380" s="472" t="s">
        <v>17</v>
      </c>
      <c r="F380" s="472" t="s">
        <v>14</v>
      </c>
      <c r="G380" s="460" t="s">
        <v>19</v>
      </c>
      <c r="H380" s="460" t="s">
        <v>28</v>
      </c>
      <c r="I380" s="460" t="s">
        <v>24</v>
      </c>
      <c r="J380" s="472">
        <v>4</v>
      </c>
      <c r="K380" s="472"/>
      <c r="L380" s="472"/>
      <c r="M380" s="472"/>
      <c r="N380" s="472"/>
      <c r="O380" s="472"/>
      <c r="P380" s="472" t="s">
        <v>291</v>
      </c>
      <c r="Q380" s="472" t="s">
        <v>288</v>
      </c>
      <c r="R380" s="473"/>
      <c r="S380" s="472"/>
      <c r="T380" s="471"/>
      <c r="U380" s="471"/>
      <c r="V380" s="470"/>
      <c r="W380" s="469"/>
    </row>
    <row r="381" spans="1:23">
      <c r="A381" s="615" t="s">
        <v>363</v>
      </c>
      <c r="B381" s="474"/>
      <c r="C381" s="474" t="s">
        <v>534</v>
      </c>
      <c r="D381" s="470"/>
      <c r="E381" s="472" t="s">
        <v>17</v>
      </c>
      <c r="F381" s="472" t="s">
        <v>14</v>
      </c>
      <c r="G381" s="460" t="s">
        <v>23</v>
      </c>
      <c r="H381" s="460" t="s">
        <v>304</v>
      </c>
      <c r="I381" s="460" t="s">
        <v>24</v>
      </c>
      <c r="J381" s="472">
        <v>4</v>
      </c>
      <c r="K381" s="472"/>
      <c r="L381" s="472"/>
      <c r="M381" s="472"/>
      <c r="N381" s="472"/>
      <c r="O381" s="472"/>
      <c r="P381" s="472" t="s">
        <v>291</v>
      </c>
      <c r="Q381" s="472" t="s">
        <v>288</v>
      </c>
      <c r="R381" s="473"/>
      <c r="S381" s="472"/>
      <c r="T381" s="471"/>
      <c r="U381" s="471"/>
      <c r="V381" s="470"/>
      <c r="W381" s="469"/>
    </row>
    <row r="382" spans="1:23">
      <c r="A382" s="615" t="s">
        <v>364</v>
      </c>
      <c r="B382" s="474"/>
      <c r="C382" s="474" t="s">
        <v>798</v>
      </c>
      <c r="D382" s="470"/>
      <c r="E382" s="472" t="s">
        <v>17</v>
      </c>
      <c r="F382" s="472" t="s">
        <v>14</v>
      </c>
      <c r="G382" s="460" t="s">
        <v>19</v>
      </c>
      <c r="H382" s="460" t="s">
        <v>28</v>
      </c>
      <c r="I382" s="460" t="s">
        <v>24</v>
      </c>
      <c r="J382" s="472">
        <v>4</v>
      </c>
      <c r="K382" s="472"/>
      <c r="L382" s="472"/>
      <c r="M382" s="472"/>
      <c r="N382" s="472"/>
      <c r="O382" s="472"/>
      <c r="P382" s="472" t="s">
        <v>291</v>
      </c>
      <c r="Q382" s="472" t="s">
        <v>290</v>
      </c>
      <c r="R382" s="473"/>
      <c r="S382" s="472"/>
      <c r="T382" s="471"/>
      <c r="U382" s="471"/>
      <c r="V382" s="470"/>
      <c r="W382" s="469"/>
    </row>
    <row r="383" spans="1:23">
      <c r="A383" s="615" t="s">
        <v>365</v>
      </c>
      <c r="B383" s="474"/>
      <c r="C383" s="474" t="s">
        <v>798</v>
      </c>
      <c r="D383" s="470"/>
      <c r="E383" s="472" t="s">
        <v>18</v>
      </c>
      <c r="F383" s="472" t="s">
        <v>15</v>
      </c>
      <c r="G383" s="460" t="s">
        <v>19</v>
      </c>
      <c r="H383" s="460" t="s">
        <v>28</v>
      </c>
      <c r="I383" s="460" t="s">
        <v>24</v>
      </c>
      <c r="J383" s="472">
        <v>4</v>
      </c>
      <c r="K383" s="472"/>
      <c r="L383" s="472"/>
      <c r="M383" s="472"/>
      <c r="N383" s="472"/>
      <c r="O383" s="472"/>
      <c r="P383" s="472" t="s">
        <v>291</v>
      </c>
      <c r="Q383" s="472" t="s">
        <v>290</v>
      </c>
      <c r="R383" s="473"/>
      <c r="S383" s="472"/>
      <c r="T383" s="471"/>
      <c r="U383" s="471"/>
      <c r="V383" s="470"/>
      <c r="W383" s="469"/>
    </row>
    <row r="384" spans="1:23">
      <c r="A384" s="615" t="s">
        <v>366</v>
      </c>
      <c r="B384" s="474"/>
      <c r="C384" s="474" t="s">
        <v>797</v>
      </c>
      <c r="D384" s="470"/>
      <c r="E384" s="472" t="s">
        <v>18</v>
      </c>
      <c r="F384" s="472" t="s">
        <v>15</v>
      </c>
      <c r="G384" s="460" t="s">
        <v>19</v>
      </c>
      <c r="H384" s="460" t="s">
        <v>28</v>
      </c>
      <c r="I384" s="460" t="s">
        <v>24</v>
      </c>
      <c r="J384" s="472">
        <v>1</v>
      </c>
      <c r="K384" s="472"/>
      <c r="L384" s="472"/>
      <c r="M384" s="472"/>
      <c r="N384" s="472" t="s">
        <v>39</v>
      </c>
      <c r="O384" s="472"/>
      <c r="P384" s="472" t="s">
        <v>291</v>
      </c>
      <c r="Q384" s="472" t="s">
        <v>290</v>
      </c>
      <c r="R384" s="473"/>
      <c r="S384" s="472"/>
      <c r="T384" s="471"/>
      <c r="U384" s="471"/>
      <c r="V384" s="470"/>
      <c r="W384" s="469"/>
    </row>
    <row r="385" spans="1:23">
      <c r="A385" s="615" t="s">
        <v>368</v>
      </c>
      <c r="B385" s="474"/>
      <c r="C385" s="474" t="s">
        <v>535</v>
      </c>
      <c r="D385" s="470"/>
      <c r="E385" s="472" t="s">
        <v>17</v>
      </c>
      <c r="F385" s="472" t="s">
        <v>14</v>
      </c>
      <c r="G385" s="460" t="s">
        <v>19</v>
      </c>
      <c r="H385" s="460" t="s">
        <v>28</v>
      </c>
      <c r="I385" s="460" t="s">
        <v>26</v>
      </c>
      <c r="J385" s="472">
        <v>4</v>
      </c>
      <c r="K385" s="472"/>
      <c r="L385" s="472"/>
      <c r="M385" s="472"/>
      <c r="N385" s="472"/>
      <c r="O385" s="472"/>
      <c r="P385" s="472" t="s">
        <v>291</v>
      </c>
      <c r="Q385" s="472" t="s">
        <v>290</v>
      </c>
      <c r="R385" s="473"/>
      <c r="S385" s="472"/>
      <c r="T385" s="471"/>
      <c r="U385" s="471"/>
      <c r="V385" s="470"/>
      <c r="W385" s="469"/>
    </row>
    <row r="386" spans="1:23">
      <c r="A386" s="615" t="s">
        <v>367</v>
      </c>
      <c r="B386" s="474"/>
      <c r="C386" s="474" t="s">
        <v>535</v>
      </c>
      <c r="D386" s="470"/>
      <c r="E386" s="472" t="s">
        <v>18</v>
      </c>
      <c r="F386" s="472" t="s">
        <v>15</v>
      </c>
      <c r="G386" s="460" t="s">
        <v>19</v>
      </c>
      <c r="H386" s="460" t="s">
        <v>28</v>
      </c>
      <c r="I386" s="460" t="s">
        <v>25</v>
      </c>
      <c r="J386" s="472">
        <v>4</v>
      </c>
      <c r="K386" s="472"/>
      <c r="L386" s="472"/>
      <c r="M386" s="472"/>
      <c r="N386" s="472"/>
      <c r="O386" s="472"/>
      <c r="P386" s="472" t="s">
        <v>291</v>
      </c>
      <c r="Q386" s="472" t="s">
        <v>290</v>
      </c>
      <c r="R386" s="473"/>
      <c r="S386" s="472"/>
      <c r="T386" s="471"/>
      <c r="U386" s="471"/>
      <c r="V386" s="470"/>
      <c r="W386" s="469"/>
    </row>
    <row r="387" spans="1:23">
      <c r="A387" s="615" t="s">
        <v>369</v>
      </c>
      <c r="B387" s="474"/>
      <c r="C387" s="474" t="s">
        <v>535</v>
      </c>
      <c r="D387" s="470"/>
      <c r="E387" s="472" t="s">
        <v>18</v>
      </c>
      <c r="F387" s="472" t="s">
        <v>15</v>
      </c>
      <c r="G387" s="460" t="s">
        <v>19</v>
      </c>
      <c r="H387" s="460" t="s">
        <v>28</v>
      </c>
      <c r="I387" s="460" t="s">
        <v>24</v>
      </c>
      <c r="J387" s="472">
        <v>4</v>
      </c>
      <c r="K387" s="472"/>
      <c r="L387" s="472"/>
      <c r="M387" s="472"/>
      <c r="N387" s="472"/>
      <c r="O387" s="472"/>
      <c r="P387" s="472" t="s">
        <v>291</v>
      </c>
      <c r="Q387" s="472" t="s">
        <v>290</v>
      </c>
      <c r="R387" s="473"/>
      <c r="S387" s="472"/>
      <c r="T387" s="471"/>
      <c r="U387" s="471"/>
      <c r="V387" s="470"/>
      <c r="W387" s="469"/>
    </row>
    <row r="388" spans="1:23">
      <c r="A388" s="615" t="s">
        <v>370</v>
      </c>
      <c r="B388" s="474"/>
      <c r="C388" s="474" t="s">
        <v>536</v>
      </c>
      <c r="D388" s="470"/>
      <c r="E388" s="472" t="s">
        <v>18</v>
      </c>
      <c r="F388" s="472" t="s">
        <v>14</v>
      </c>
      <c r="G388" s="460" t="s">
        <v>19</v>
      </c>
      <c r="H388" s="460" t="s">
        <v>28</v>
      </c>
      <c r="I388" s="460" t="s">
        <v>24</v>
      </c>
      <c r="J388" s="472">
        <v>4</v>
      </c>
      <c r="K388" s="472"/>
      <c r="L388" s="472"/>
      <c r="M388" s="472"/>
      <c r="N388" s="472"/>
      <c r="O388" s="472"/>
      <c r="P388" s="472" t="s">
        <v>291</v>
      </c>
      <c r="Q388" s="472" t="s">
        <v>290</v>
      </c>
      <c r="R388" s="473"/>
      <c r="S388" s="472"/>
      <c r="T388" s="471"/>
      <c r="U388" s="471"/>
      <c r="V388" s="470"/>
      <c r="W388" s="469"/>
    </row>
    <row r="389" spans="1:23">
      <c r="A389" s="615" t="s">
        <v>371</v>
      </c>
      <c r="B389" s="474"/>
      <c r="C389" s="474" t="s">
        <v>537</v>
      </c>
      <c r="D389" s="470"/>
      <c r="E389" s="472" t="s">
        <v>17</v>
      </c>
      <c r="F389" s="472" t="s">
        <v>14</v>
      </c>
      <c r="G389" s="460" t="s">
        <v>19</v>
      </c>
      <c r="H389" s="460" t="s">
        <v>28</v>
      </c>
      <c r="I389" s="460" t="s">
        <v>24</v>
      </c>
      <c r="J389" s="472">
        <v>4</v>
      </c>
      <c r="K389" s="472"/>
      <c r="L389" s="472"/>
      <c r="M389" s="472"/>
      <c r="N389" s="472"/>
      <c r="O389" s="472"/>
      <c r="P389" s="472" t="s">
        <v>291</v>
      </c>
      <c r="Q389" s="472" t="s">
        <v>290</v>
      </c>
      <c r="R389" s="473"/>
      <c r="S389" s="472"/>
      <c r="T389" s="471"/>
      <c r="U389" s="471"/>
      <c r="V389" s="470"/>
      <c r="W389" s="469"/>
    </row>
    <row r="390" spans="1:23">
      <c r="A390" s="615" t="s">
        <v>372</v>
      </c>
      <c r="B390" s="474"/>
      <c r="C390" s="474" t="s">
        <v>537</v>
      </c>
      <c r="D390" s="470"/>
      <c r="E390" s="472" t="s">
        <v>18</v>
      </c>
      <c r="F390" s="472" t="s">
        <v>15</v>
      </c>
      <c r="G390" s="460" t="s">
        <v>19</v>
      </c>
      <c r="H390" s="460" t="s">
        <v>28</v>
      </c>
      <c r="I390" s="460" t="s">
        <v>24</v>
      </c>
      <c r="J390" s="472">
        <v>4</v>
      </c>
      <c r="K390" s="472"/>
      <c r="L390" s="472"/>
      <c r="M390" s="472"/>
      <c r="N390" s="472"/>
      <c r="O390" s="472"/>
      <c r="P390" s="472" t="s">
        <v>291</v>
      </c>
      <c r="Q390" s="472" t="s">
        <v>290</v>
      </c>
      <c r="R390" s="473"/>
      <c r="S390" s="472"/>
      <c r="T390" s="471"/>
      <c r="U390" s="471"/>
      <c r="V390" s="470"/>
      <c r="W390" s="469"/>
    </row>
    <row r="391" spans="1:23">
      <c r="A391" s="615" t="s">
        <v>373</v>
      </c>
      <c r="B391" s="474"/>
      <c r="C391" s="474" t="s">
        <v>376</v>
      </c>
      <c r="D391" s="470"/>
      <c r="E391" s="472" t="s">
        <v>17</v>
      </c>
      <c r="F391" s="472" t="s">
        <v>14</v>
      </c>
      <c r="G391" s="460" t="s">
        <v>19</v>
      </c>
      <c r="H391" s="460" t="s">
        <v>28</v>
      </c>
      <c r="I391" s="460" t="s">
        <v>24</v>
      </c>
      <c r="J391" s="472">
        <v>4</v>
      </c>
      <c r="K391" s="472"/>
      <c r="L391" s="472"/>
      <c r="M391" s="472"/>
      <c r="N391" s="472"/>
      <c r="O391" s="472"/>
      <c r="P391" s="472" t="s">
        <v>291</v>
      </c>
      <c r="Q391" s="472" t="s">
        <v>290</v>
      </c>
      <c r="R391" s="473"/>
      <c r="S391" s="472"/>
      <c r="T391" s="471"/>
      <c r="U391" s="471"/>
      <c r="V391" s="470"/>
      <c r="W391" s="469"/>
    </row>
    <row r="392" spans="1:23">
      <c r="A392" s="615" t="s">
        <v>374</v>
      </c>
      <c r="B392" s="474"/>
      <c r="C392" s="474" t="s">
        <v>376</v>
      </c>
      <c r="D392" s="470"/>
      <c r="E392" s="472" t="s">
        <v>18</v>
      </c>
      <c r="F392" s="472" t="s">
        <v>15</v>
      </c>
      <c r="G392" s="460" t="s">
        <v>19</v>
      </c>
      <c r="H392" s="460" t="s">
        <v>28</v>
      </c>
      <c r="I392" s="460" t="s">
        <v>24</v>
      </c>
      <c r="J392" s="472">
        <v>4</v>
      </c>
      <c r="K392" s="472"/>
      <c r="L392" s="472"/>
      <c r="M392" s="472"/>
      <c r="N392" s="472"/>
      <c r="O392" s="472"/>
      <c r="P392" s="472" t="s">
        <v>291</v>
      </c>
      <c r="Q392" s="472" t="s">
        <v>290</v>
      </c>
      <c r="R392" s="473"/>
      <c r="S392" s="472"/>
      <c r="T392" s="471"/>
      <c r="U392" s="471"/>
      <c r="V392" s="470"/>
      <c r="W392" s="469"/>
    </row>
    <row r="393" spans="1:23">
      <c r="A393" s="615" t="s">
        <v>375</v>
      </c>
      <c r="B393" s="474"/>
      <c r="C393" s="474" t="s">
        <v>377</v>
      </c>
      <c r="D393" s="470"/>
      <c r="E393" s="472" t="s">
        <v>17</v>
      </c>
      <c r="F393" s="472" t="s">
        <v>14</v>
      </c>
      <c r="G393" s="460" t="s">
        <v>19</v>
      </c>
      <c r="H393" s="460" t="s">
        <v>28</v>
      </c>
      <c r="I393" s="460" t="s">
        <v>24</v>
      </c>
      <c r="J393" s="472">
        <v>4</v>
      </c>
      <c r="K393" s="472"/>
      <c r="L393" s="472"/>
      <c r="M393" s="472"/>
      <c r="N393" s="472"/>
      <c r="O393" s="472"/>
      <c r="P393" s="472" t="s">
        <v>291</v>
      </c>
      <c r="Q393" s="472" t="s">
        <v>290</v>
      </c>
      <c r="R393" s="473"/>
      <c r="S393" s="472"/>
      <c r="T393" s="471"/>
      <c r="U393" s="471"/>
      <c r="V393" s="470"/>
      <c r="W393" s="469"/>
    </row>
    <row r="394" spans="1:23">
      <c r="A394" s="615" t="s">
        <v>1251</v>
      </c>
      <c r="B394" s="474"/>
      <c r="C394" s="474" t="s">
        <v>377</v>
      </c>
      <c r="D394" s="470"/>
      <c r="E394" s="472" t="s">
        <v>18</v>
      </c>
      <c r="F394" s="472" t="s">
        <v>15</v>
      </c>
      <c r="G394" s="460" t="s">
        <v>19</v>
      </c>
      <c r="H394" s="460" t="s">
        <v>28</v>
      </c>
      <c r="I394" s="460" t="s">
        <v>24</v>
      </c>
      <c r="J394" s="472">
        <v>4</v>
      </c>
      <c r="K394" s="472"/>
      <c r="L394" s="472"/>
      <c r="M394" s="472"/>
      <c r="N394" s="472"/>
      <c r="O394" s="472"/>
      <c r="P394" s="472" t="s">
        <v>291</v>
      </c>
      <c r="Q394" s="472" t="s">
        <v>290</v>
      </c>
      <c r="R394" s="473"/>
      <c r="S394" s="472"/>
      <c r="T394" s="471"/>
      <c r="U394" s="471"/>
      <c r="V394" s="470"/>
      <c r="W394" s="469"/>
    </row>
    <row r="395" spans="1:23">
      <c r="A395" s="615" t="s">
        <v>486</v>
      </c>
      <c r="B395" s="474"/>
      <c r="C395" s="474" t="s">
        <v>378</v>
      </c>
      <c r="D395" s="470"/>
      <c r="E395" s="472" t="s">
        <v>17</v>
      </c>
      <c r="F395" s="472" t="s">
        <v>14</v>
      </c>
      <c r="G395" s="460" t="s">
        <v>19</v>
      </c>
      <c r="H395" s="460" t="s">
        <v>28</v>
      </c>
      <c r="I395" s="460" t="s">
        <v>24</v>
      </c>
      <c r="J395" s="472">
        <v>4</v>
      </c>
      <c r="K395" s="472"/>
      <c r="L395" s="472"/>
      <c r="M395" s="472"/>
      <c r="N395" s="472"/>
      <c r="O395" s="472"/>
      <c r="P395" s="472" t="s">
        <v>286</v>
      </c>
      <c r="Q395" s="472" t="s">
        <v>290</v>
      </c>
      <c r="R395" s="473"/>
      <c r="S395" s="472"/>
      <c r="T395" s="471"/>
      <c r="U395" s="471"/>
      <c r="V395" s="470"/>
      <c r="W395" s="469"/>
    </row>
    <row r="396" spans="1:23">
      <c r="A396" s="615" t="s">
        <v>1252</v>
      </c>
      <c r="B396" s="474"/>
      <c r="C396" s="474" t="s">
        <v>378</v>
      </c>
      <c r="D396" s="470"/>
      <c r="E396" s="472" t="s">
        <v>18</v>
      </c>
      <c r="F396" s="472" t="s">
        <v>15</v>
      </c>
      <c r="G396" s="460" t="s">
        <v>22</v>
      </c>
      <c r="H396" s="460" t="s">
        <v>28</v>
      </c>
      <c r="I396" s="460" t="s">
        <v>24</v>
      </c>
      <c r="J396" s="472">
        <v>4</v>
      </c>
      <c r="K396" s="472"/>
      <c r="L396" s="472"/>
      <c r="M396" s="472"/>
      <c r="N396" s="472"/>
      <c r="O396" s="472"/>
      <c r="P396" s="472" t="s">
        <v>286</v>
      </c>
      <c r="Q396" s="472" t="s">
        <v>290</v>
      </c>
      <c r="R396" s="473"/>
      <c r="S396" s="472"/>
      <c r="T396" s="471"/>
      <c r="U396" s="471"/>
      <c r="V396" s="470"/>
      <c r="W396" s="469"/>
    </row>
    <row r="397" spans="1:23">
      <c r="A397" s="615" t="s">
        <v>1253</v>
      </c>
      <c r="B397" s="474"/>
      <c r="C397" s="474" t="s">
        <v>379</v>
      </c>
      <c r="D397" s="470"/>
      <c r="E397" s="472" t="s">
        <v>17</v>
      </c>
      <c r="F397" s="472" t="s">
        <v>14</v>
      </c>
      <c r="G397" s="460" t="s">
        <v>19</v>
      </c>
      <c r="H397" s="460" t="s">
        <v>28</v>
      </c>
      <c r="I397" s="460" t="s">
        <v>24</v>
      </c>
      <c r="J397" s="472">
        <v>4</v>
      </c>
      <c r="K397" s="472"/>
      <c r="L397" s="472"/>
      <c r="M397" s="472"/>
      <c r="N397" s="472"/>
      <c r="O397" s="472"/>
      <c r="P397" s="472" t="s">
        <v>286</v>
      </c>
      <c r="Q397" s="472" t="s">
        <v>290</v>
      </c>
      <c r="R397" s="473"/>
      <c r="S397" s="472"/>
      <c r="T397" s="471"/>
      <c r="U397" s="471"/>
      <c r="V397" s="470"/>
      <c r="W397" s="469"/>
    </row>
    <row r="398" spans="1:23">
      <c r="A398" s="615" t="s">
        <v>332</v>
      </c>
      <c r="B398" s="474"/>
      <c r="C398" s="474" t="s">
        <v>379</v>
      </c>
      <c r="D398" s="470"/>
      <c r="E398" s="472" t="s">
        <v>18</v>
      </c>
      <c r="F398" s="472" t="s">
        <v>15</v>
      </c>
      <c r="G398" s="460" t="s">
        <v>19</v>
      </c>
      <c r="H398" s="460" t="s">
        <v>28</v>
      </c>
      <c r="I398" s="460" t="s">
        <v>24</v>
      </c>
      <c r="J398" s="472">
        <v>4</v>
      </c>
      <c r="K398" s="472"/>
      <c r="L398" s="472"/>
      <c r="M398" s="472"/>
      <c r="N398" s="472"/>
      <c r="O398" s="472"/>
      <c r="P398" s="472" t="s">
        <v>286</v>
      </c>
      <c r="Q398" s="472" t="s">
        <v>290</v>
      </c>
      <c r="R398" s="473"/>
      <c r="S398" s="472"/>
      <c r="T398" s="471"/>
      <c r="U398" s="471"/>
      <c r="V398" s="470"/>
      <c r="W398" s="469"/>
    </row>
    <row r="399" spans="1:23">
      <c r="A399" s="615" t="s">
        <v>1254</v>
      </c>
      <c r="B399" s="474"/>
      <c r="C399" s="474" t="s">
        <v>380</v>
      </c>
      <c r="D399" s="470"/>
      <c r="E399" s="472" t="s">
        <v>17</v>
      </c>
      <c r="F399" s="472" t="s">
        <v>14</v>
      </c>
      <c r="G399" s="460" t="s">
        <v>19</v>
      </c>
      <c r="H399" s="460" t="s">
        <v>28</v>
      </c>
      <c r="I399" s="460" t="s">
        <v>24</v>
      </c>
      <c r="J399" s="472">
        <v>4</v>
      </c>
      <c r="K399" s="472"/>
      <c r="L399" s="472"/>
      <c r="M399" s="472"/>
      <c r="N399" s="472"/>
      <c r="O399" s="472"/>
      <c r="P399" s="472" t="s">
        <v>286</v>
      </c>
      <c r="Q399" s="472" t="s">
        <v>290</v>
      </c>
      <c r="R399" s="473"/>
      <c r="S399" s="472"/>
      <c r="T399" s="471"/>
      <c r="U399" s="471"/>
      <c r="V399" s="470"/>
      <c r="W399" s="469"/>
    </row>
    <row r="400" spans="1:23">
      <c r="A400" s="615" t="s">
        <v>1255</v>
      </c>
      <c r="B400" s="474"/>
      <c r="C400" s="474" t="s">
        <v>380</v>
      </c>
      <c r="D400" s="470"/>
      <c r="E400" s="472" t="s">
        <v>18</v>
      </c>
      <c r="F400" s="472" t="s">
        <v>15</v>
      </c>
      <c r="G400" s="460" t="s">
        <v>19</v>
      </c>
      <c r="H400" s="460" t="s">
        <v>28</v>
      </c>
      <c r="I400" s="460" t="s">
        <v>24</v>
      </c>
      <c r="J400" s="472">
        <v>4</v>
      </c>
      <c r="K400" s="472"/>
      <c r="L400" s="472"/>
      <c r="M400" s="472"/>
      <c r="N400" s="472"/>
      <c r="O400" s="472"/>
      <c r="P400" s="472" t="s">
        <v>286</v>
      </c>
      <c r="Q400" s="472" t="s">
        <v>290</v>
      </c>
      <c r="R400" s="473"/>
      <c r="S400" s="472"/>
      <c r="T400" s="471"/>
      <c r="U400" s="471"/>
      <c r="V400" s="470"/>
      <c r="W400" s="469"/>
    </row>
    <row r="401" spans="1:23">
      <c r="A401" s="615" t="s">
        <v>1256</v>
      </c>
      <c r="B401" s="474"/>
      <c r="C401" s="474" t="s">
        <v>382</v>
      </c>
      <c r="D401" s="470"/>
      <c r="E401" s="472" t="s">
        <v>18</v>
      </c>
      <c r="F401" s="472" t="s">
        <v>15</v>
      </c>
      <c r="G401" s="460" t="s">
        <v>19</v>
      </c>
      <c r="H401" s="460" t="s">
        <v>28</v>
      </c>
      <c r="I401" s="460" t="s">
        <v>24</v>
      </c>
      <c r="J401" s="472">
        <v>4</v>
      </c>
      <c r="K401" s="472"/>
      <c r="L401" s="472"/>
      <c r="M401" s="472"/>
      <c r="N401" s="472"/>
      <c r="O401" s="472"/>
      <c r="P401" s="472" t="s">
        <v>286</v>
      </c>
      <c r="Q401" s="472" t="s">
        <v>290</v>
      </c>
      <c r="R401" s="473"/>
      <c r="S401" s="472"/>
      <c r="T401" s="471"/>
      <c r="U401" s="471"/>
      <c r="V401" s="470"/>
      <c r="W401" s="469"/>
    </row>
    <row r="402" spans="1:23">
      <c r="A402" s="615" t="s">
        <v>1257</v>
      </c>
      <c r="B402" s="474"/>
      <c r="C402" s="474" t="s">
        <v>383</v>
      </c>
      <c r="D402" s="470"/>
      <c r="E402" s="472" t="s">
        <v>17</v>
      </c>
      <c r="F402" s="472" t="s">
        <v>14</v>
      </c>
      <c r="G402" s="460" t="s">
        <v>19</v>
      </c>
      <c r="H402" s="460" t="s">
        <v>28</v>
      </c>
      <c r="I402" s="460" t="s">
        <v>24</v>
      </c>
      <c r="J402" s="472">
        <v>4</v>
      </c>
      <c r="K402" s="472"/>
      <c r="L402" s="472"/>
      <c r="M402" s="472"/>
      <c r="N402" s="472"/>
      <c r="O402" s="472"/>
      <c r="P402" s="472" t="s">
        <v>286</v>
      </c>
      <c r="Q402" s="472" t="s">
        <v>290</v>
      </c>
      <c r="R402" s="473"/>
      <c r="S402" s="472"/>
      <c r="T402" s="471"/>
      <c r="U402" s="471"/>
      <c r="V402" s="470"/>
      <c r="W402" s="469"/>
    </row>
    <row r="403" spans="1:23">
      <c r="A403" s="615" t="s">
        <v>1258</v>
      </c>
      <c r="B403" s="474"/>
      <c r="C403" s="474" t="s">
        <v>538</v>
      </c>
      <c r="D403" s="470"/>
      <c r="E403" s="472" t="s">
        <v>17</v>
      </c>
      <c r="F403" s="472" t="s">
        <v>14</v>
      </c>
      <c r="G403" s="460" t="s">
        <v>19</v>
      </c>
      <c r="H403" s="460" t="s">
        <v>28</v>
      </c>
      <c r="I403" s="460" t="s">
        <v>24</v>
      </c>
      <c r="J403" s="472">
        <v>4</v>
      </c>
      <c r="K403" s="472"/>
      <c r="L403" s="472"/>
      <c r="M403" s="472"/>
      <c r="N403" s="472"/>
      <c r="O403" s="472"/>
      <c r="P403" s="472" t="s">
        <v>286</v>
      </c>
      <c r="Q403" s="472" t="s">
        <v>290</v>
      </c>
      <c r="R403" s="473"/>
      <c r="S403" s="472"/>
      <c r="T403" s="471"/>
      <c r="U403" s="471"/>
      <c r="V403" s="470"/>
      <c r="W403" s="469"/>
    </row>
    <row r="404" spans="1:23">
      <c r="A404" s="615" t="s">
        <v>1259</v>
      </c>
      <c r="B404" s="474"/>
      <c r="C404" s="474" t="s">
        <v>385</v>
      </c>
      <c r="D404" s="470"/>
      <c r="E404" s="472" t="s">
        <v>18</v>
      </c>
      <c r="F404" s="472" t="s">
        <v>15</v>
      </c>
      <c r="G404" s="460" t="s">
        <v>19</v>
      </c>
      <c r="H404" s="460" t="s">
        <v>28</v>
      </c>
      <c r="I404" s="460" t="s">
        <v>24</v>
      </c>
      <c r="J404" s="472">
        <v>4</v>
      </c>
      <c r="K404" s="472"/>
      <c r="L404" s="472"/>
      <c r="M404" s="472"/>
      <c r="N404" s="472"/>
      <c r="O404" s="472"/>
      <c r="P404" s="472" t="s">
        <v>286</v>
      </c>
      <c r="Q404" s="472" t="s">
        <v>290</v>
      </c>
      <c r="R404" s="473"/>
      <c r="S404" s="472"/>
      <c r="T404" s="471"/>
      <c r="U404" s="471"/>
      <c r="V404" s="470"/>
      <c r="W404" s="469"/>
    </row>
    <row r="405" spans="1:23">
      <c r="A405" s="615" t="s">
        <v>1260</v>
      </c>
      <c r="B405" s="474"/>
      <c r="C405" s="474" t="s">
        <v>387</v>
      </c>
      <c r="D405" s="470"/>
      <c r="E405" s="472" t="s">
        <v>18</v>
      </c>
      <c r="F405" s="472" t="s">
        <v>15</v>
      </c>
      <c r="G405" s="460" t="s">
        <v>19</v>
      </c>
      <c r="H405" s="460" t="s">
        <v>28</v>
      </c>
      <c r="I405" s="460" t="s">
        <v>24</v>
      </c>
      <c r="J405" s="472">
        <v>4</v>
      </c>
      <c r="K405" s="472"/>
      <c r="L405" s="472"/>
      <c r="M405" s="472"/>
      <c r="N405" s="472"/>
      <c r="O405" s="472"/>
      <c r="P405" s="472" t="s">
        <v>291</v>
      </c>
      <c r="Q405" s="472" t="s">
        <v>290</v>
      </c>
      <c r="R405" s="473"/>
      <c r="S405" s="472"/>
      <c r="T405" s="471"/>
      <c r="U405" s="471"/>
      <c r="V405" s="470"/>
      <c r="W405" s="469"/>
    </row>
    <row r="406" spans="1:23">
      <c r="A406" s="615" t="s">
        <v>1261</v>
      </c>
      <c r="B406" s="474"/>
      <c r="C406" s="474" t="s">
        <v>389</v>
      </c>
      <c r="D406" s="470"/>
      <c r="E406" s="472" t="s">
        <v>18</v>
      </c>
      <c r="F406" s="472" t="s">
        <v>15</v>
      </c>
      <c r="G406" s="460" t="s">
        <v>19</v>
      </c>
      <c r="H406" s="460" t="s">
        <v>28</v>
      </c>
      <c r="I406" s="460" t="s">
        <v>25</v>
      </c>
      <c r="J406" s="472">
        <v>4</v>
      </c>
      <c r="K406" s="472"/>
      <c r="L406" s="472"/>
      <c r="M406" s="472"/>
      <c r="N406" s="472"/>
      <c r="O406" s="472"/>
      <c r="P406" s="472" t="s">
        <v>291</v>
      </c>
      <c r="Q406" s="472" t="s">
        <v>290</v>
      </c>
      <c r="R406" s="473"/>
      <c r="S406" s="472"/>
      <c r="T406" s="471"/>
      <c r="U406" s="471"/>
      <c r="V406" s="470"/>
      <c r="W406" s="469"/>
    </row>
    <row r="407" spans="1:23">
      <c r="A407" s="615" t="s">
        <v>1262</v>
      </c>
      <c r="B407" s="474"/>
      <c r="C407" s="474" t="s">
        <v>552</v>
      </c>
      <c r="D407" s="470"/>
      <c r="E407" s="472" t="s">
        <v>17</v>
      </c>
      <c r="F407" s="472" t="s">
        <v>14</v>
      </c>
      <c r="G407" s="460" t="s">
        <v>19</v>
      </c>
      <c r="H407" s="460" t="s">
        <v>28</v>
      </c>
      <c r="I407" s="460" t="s">
        <v>24</v>
      </c>
      <c r="J407" s="472">
        <v>4</v>
      </c>
      <c r="K407" s="472"/>
      <c r="L407" s="472"/>
      <c r="M407" s="472"/>
      <c r="N407" s="472"/>
      <c r="O407" s="472"/>
      <c r="P407" s="472" t="s">
        <v>291</v>
      </c>
      <c r="Q407" s="472" t="s">
        <v>290</v>
      </c>
      <c r="R407" s="473"/>
      <c r="S407" s="472"/>
      <c r="T407" s="471"/>
      <c r="U407" s="471"/>
      <c r="V407" s="470"/>
      <c r="W407" s="469"/>
    </row>
    <row r="408" spans="1:23">
      <c r="A408" s="615" t="s">
        <v>1263</v>
      </c>
      <c r="B408" s="474"/>
      <c r="C408" s="474" t="s">
        <v>553</v>
      </c>
      <c r="D408" s="470"/>
      <c r="E408" s="472" t="s">
        <v>18</v>
      </c>
      <c r="F408" s="472" t="s">
        <v>15</v>
      </c>
      <c r="G408" s="460" t="s">
        <v>19</v>
      </c>
      <c r="H408" s="460" t="s">
        <v>28</v>
      </c>
      <c r="I408" s="460" t="s">
        <v>24</v>
      </c>
      <c r="J408" s="472">
        <v>4</v>
      </c>
      <c r="K408" s="472"/>
      <c r="L408" s="472"/>
      <c r="M408" s="472"/>
      <c r="N408" s="472"/>
      <c r="O408" s="472"/>
      <c r="P408" s="472" t="s">
        <v>291</v>
      </c>
      <c r="Q408" s="472" t="s">
        <v>290</v>
      </c>
      <c r="R408" s="473"/>
      <c r="S408" s="472"/>
      <c r="T408" s="471"/>
      <c r="U408" s="471"/>
      <c r="V408" s="470"/>
      <c r="W408" s="469"/>
    </row>
    <row r="409" spans="1:23">
      <c r="A409" s="615" t="s">
        <v>1264</v>
      </c>
      <c r="B409" s="474"/>
      <c r="C409" s="474" t="s">
        <v>553</v>
      </c>
      <c r="D409" s="470"/>
      <c r="E409" s="472" t="s">
        <v>17</v>
      </c>
      <c r="F409" s="472" t="s">
        <v>15</v>
      </c>
      <c r="G409" s="460" t="s">
        <v>19</v>
      </c>
      <c r="H409" s="460" t="s">
        <v>28</v>
      </c>
      <c r="I409" s="460" t="s">
        <v>24</v>
      </c>
      <c r="J409" s="472">
        <v>4</v>
      </c>
      <c r="K409" s="472"/>
      <c r="L409" s="472"/>
      <c r="M409" s="472"/>
      <c r="N409" s="472"/>
      <c r="O409" s="472"/>
      <c r="P409" s="472" t="s">
        <v>291</v>
      </c>
      <c r="Q409" s="472" t="s">
        <v>290</v>
      </c>
      <c r="R409" s="473"/>
      <c r="S409" s="472"/>
      <c r="T409" s="471"/>
      <c r="U409" s="471"/>
      <c r="V409" s="470"/>
      <c r="W409" s="469"/>
    </row>
    <row r="410" spans="1:23">
      <c r="A410" s="615" t="s">
        <v>1265</v>
      </c>
      <c r="B410" s="474"/>
      <c r="C410" s="474" t="s">
        <v>553</v>
      </c>
      <c r="D410" s="470"/>
      <c r="E410" s="472" t="s">
        <v>18</v>
      </c>
      <c r="F410" s="472" t="s">
        <v>15</v>
      </c>
      <c r="G410" s="460" t="s">
        <v>19</v>
      </c>
      <c r="H410" s="460" t="s">
        <v>28</v>
      </c>
      <c r="I410" s="460" t="s">
        <v>24</v>
      </c>
      <c r="J410" s="472">
        <v>4</v>
      </c>
      <c r="K410" s="472"/>
      <c r="L410" s="472"/>
      <c r="M410" s="472"/>
      <c r="N410" s="472"/>
      <c r="O410" s="472"/>
      <c r="P410" s="472" t="s">
        <v>291</v>
      </c>
      <c r="Q410" s="472" t="s">
        <v>290</v>
      </c>
      <c r="R410" s="473"/>
      <c r="S410" s="472"/>
      <c r="T410" s="471"/>
      <c r="U410" s="471"/>
      <c r="V410" s="470"/>
      <c r="W410" s="469"/>
    </row>
    <row r="411" spans="1:23">
      <c r="A411" s="615" t="s">
        <v>1266</v>
      </c>
      <c r="B411" s="474"/>
      <c r="C411" s="474" t="s">
        <v>553</v>
      </c>
      <c r="D411" s="470"/>
      <c r="E411" s="472" t="s">
        <v>17</v>
      </c>
      <c r="F411" s="472" t="s">
        <v>14</v>
      </c>
      <c r="G411" s="460" t="s">
        <v>19</v>
      </c>
      <c r="H411" s="460" t="s">
        <v>28</v>
      </c>
      <c r="I411" s="460" t="s">
        <v>24</v>
      </c>
      <c r="J411" s="472">
        <v>4</v>
      </c>
      <c r="K411" s="472"/>
      <c r="L411" s="472"/>
      <c r="M411" s="472"/>
      <c r="N411" s="472"/>
      <c r="O411" s="472"/>
      <c r="P411" s="472" t="s">
        <v>291</v>
      </c>
      <c r="Q411" s="472" t="s">
        <v>290</v>
      </c>
      <c r="R411" s="473"/>
      <c r="S411" s="472"/>
      <c r="T411" s="471"/>
      <c r="U411" s="471"/>
      <c r="V411" s="470"/>
      <c r="W411" s="469"/>
    </row>
    <row r="412" spans="1:23">
      <c r="A412" s="615" t="s">
        <v>1267</v>
      </c>
      <c r="B412" s="474"/>
      <c r="C412" s="474" t="s">
        <v>790</v>
      </c>
      <c r="D412" s="470"/>
      <c r="E412" s="472" t="s">
        <v>17</v>
      </c>
      <c r="F412" s="472" t="s">
        <v>14</v>
      </c>
      <c r="G412" s="460" t="s">
        <v>19</v>
      </c>
      <c r="H412" s="460" t="s">
        <v>28</v>
      </c>
      <c r="I412" s="460" t="s">
        <v>24</v>
      </c>
      <c r="J412" s="472">
        <v>4</v>
      </c>
      <c r="K412" s="472"/>
      <c r="L412" s="472"/>
      <c r="M412" s="472"/>
      <c r="N412" s="472"/>
      <c r="O412" s="472"/>
      <c r="P412" s="472" t="s">
        <v>287</v>
      </c>
      <c r="Q412" s="472" t="s">
        <v>290</v>
      </c>
      <c r="R412" s="473"/>
      <c r="S412" s="472"/>
      <c r="T412" s="471"/>
      <c r="U412" s="471"/>
      <c r="V412" s="470"/>
      <c r="W412" s="469"/>
    </row>
    <row r="413" spans="1:23">
      <c r="A413" s="615" t="s">
        <v>1268</v>
      </c>
      <c r="B413" s="474"/>
      <c r="C413" s="474" t="s">
        <v>392</v>
      </c>
      <c r="D413" s="470"/>
      <c r="E413" s="472" t="s">
        <v>17</v>
      </c>
      <c r="F413" s="472" t="s">
        <v>14</v>
      </c>
      <c r="G413" s="460" t="s">
        <v>19</v>
      </c>
      <c r="H413" s="460" t="s">
        <v>28</v>
      </c>
      <c r="I413" s="460" t="s">
        <v>24</v>
      </c>
      <c r="J413" s="472">
        <v>4</v>
      </c>
      <c r="K413" s="472"/>
      <c r="L413" s="472"/>
      <c r="M413" s="472"/>
      <c r="N413" s="472"/>
      <c r="O413" s="472"/>
      <c r="P413" s="472" t="s">
        <v>291</v>
      </c>
      <c r="Q413" s="472" t="s">
        <v>290</v>
      </c>
      <c r="R413" s="473"/>
      <c r="S413" s="472"/>
      <c r="T413" s="471"/>
      <c r="U413" s="471"/>
      <c r="V413" s="470"/>
      <c r="W413" s="469"/>
    </row>
    <row r="414" spans="1:23">
      <c r="A414" s="615" t="s">
        <v>1269</v>
      </c>
      <c r="B414" s="474"/>
      <c r="C414" s="474" t="s">
        <v>392</v>
      </c>
      <c r="D414" s="470"/>
      <c r="E414" s="472" t="s">
        <v>18</v>
      </c>
      <c r="F414" s="472" t="s">
        <v>15</v>
      </c>
      <c r="G414" s="460" t="s">
        <v>19</v>
      </c>
      <c r="H414" s="460" t="s">
        <v>28</v>
      </c>
      <c r="I414" s="460" t="s">
        <v>24</v>
      </c>
      <c r="J414" s="472">
        <v>4</v>
      </c>
      <c r="K414" s="472"/>
      <c r="L414" s="472"/>
      <c r="M414" s="472"/>
      <c r="N414" s="472"/>
      <c r="O414" s="472"/>
      <c r="P414" s="472" t="s">
        <v>291</v>
      </c>
      <c r="Q414" s="472" t="s">
        <v>290</v>
      </c>
      <c r="R414" s="473"/>
      <c r="S414" s="472"/>
      <c r="T414" s="471"/>
      <c r="U414" s="471"/>
      <c r="V414" s="470"/>
      <c r="W414" s="469"/>
    </row>
    <row r="415" spans="1:23">
      <c r="A415" s="615" t="s">
        <v>1270</v>
      </c>
      <c r="B415" s="474"/>
      <c r="C415" s="474" t="s">
        <v>393</v>
      </c>
      <c r="D415" s="470"/>
      <c r="E415" s="472" t="s">
        <v>18</v>
      </c>
      <c r="F415" s="472" t="s">
        <v>15</v>
      </c>
      <c r="G415" s="460" t="s">
        <v>19</v>
      </c>
      <c r="H415" s="460" t="s">
        <v>28</v>
      </c>
      <c r="I415" s="460" t="s">
        <v>24</v>
      </c>
      <c r="J415" s="472">
        <v>4</v>
      </c>
      <c r="K415" s="472"/>
      <c r="L415" s="472"/>
      <c r="M415" s="472"/>
      <c r="N415" s="472"/>
      <c r="O415" s="472"/>
      <c r="P415" s="472" t="s">
        <v>291</v>
      </c>
      <c r="Q415" s="472" t="s">
        <v>290</v>
      </c>
      <c r="R415" s="473"/>
      <c r="S415" s="472"/>
      <c r="T415" s="471"/>
      <c r="U415" s="471"/>
      <c r="V415" s="470"/>
      <c r="W415" s="469"/>
    </row>
    <row r="416" spans="1:23">
      <c r="A416" s="615" t="s">
        <v>1271</v>
      </c>
      <c r="B416" s="474"/>
      <c r="C416" s="474" t="s">
        <v>393</v>
      </c>
      <c r="D416" s="470"/>
      <c r="E416" s="472" t="s">
        <v>17</v>
      </c>
      <c r="F416" s="472" t="s">
        <v>14</v>
      </c>
      <c r="G416" s="460" t="s">
        <v>19</v>
      </c>
      <c r="H416" s="460" t="s">
        <v>28</v>
      </c>
      <c r="I416" s="460" t="s">
        <v>24</v>
      </c>
      <c r="J416" s="472">
        <v>4</v>
      </c>
      <c r="K416" s="472"/>
      <c r="L416" s="472"/>
      <c r="M416" s="472"/>
      <c r="N416" s="472"/>
      <c r="O416" s="472"/>
      <c r="P416" s="472" t="s">
        <v>291</v>
      </c>
      <c r="Q416" s="472" t="s">
        <v>290</v>
      </c>
      <c r="R416" s="473"/>
      <c r="S416" s="472"/>
      <c r="T416" s="471"/>
      <c r="U416" s="471"/>
      <c r="V416" s="470"/>
      <c r="W416" s="469"/>
    </row>
    <row r="417" spans="1:23">
      <c r="A417" s="615" t="s">
        <v>1272</v>
      </c>
      <c r="B417" s="474"/>
      <c r="C417" s="474" t="s">
        <v>395</v>
      </c>
      <c r="D417" s="470"/>
      <c r="E417" s="472" t="s">
        <v>18</v>
      </c>
      <c r="F417" s="472" t="s">
        <v>15</v>
      </c>
      <c r="G417" s="460" t="s">
        <v>19</v>
      </c>
      <c r="H417" s="460" t="s">
        <v>28</v>
      </c>
      <c r="I417" s="460" t="s">
        <v>24</v>
      </c>
      <c r="J417" s="472">
        <v>4</v>
      </c>
      <c r="K417" s="472"/>
      <c r="L417" s="472"/>
      <c r="M417" s="472"/>
      <c r="N417" s="472"/>
      <c r="O417" s="472"/>
      <c r="P417" s="472" t="s">
        <v>291</v>
      </c>
      <c r="Q417" s="472" t="s">
        <v>290</v>
      </c>
      <c r="R417" s="473"/>
      <c r="S417" s="472"/>
      <c r="T417" s="471"/>
      <c r="U417" s="471"/>
      <c r="V417" s="470"/>
      <c r="W417" s="469"/>
    </row>
    <row r="418" spans="1:23">
      <c r="A418" s="615" t="s">
        <v>1273</v>
      </c>
      <c r="B418" s="474"/>
      <c r="C418" s="474" t="s">
        <v>398</v>
      </c>
      <c r="D418" s="470"/>
      <c r="E418" s="472" t="s">
        <v>17</v>
      </c>
      <c r="F418" s="472" t="s">
        <v>14</v>
      </c>
      <c r="G418" s="460" t="s">
        <v>19</v>
      </c>
      <c r="H418" s="460" t="s">
        <v>28</v>
      </c>
      <c r="I418" s="460" t="s">
        <v>24</v>
      </c>
      <c r="J418" s="472">
        <v>4</v>
      </c>
      <c r="K418" s="472"/>
      <c r="L418" s="472"/>
      <c r="M418" s="472"/>
      <c r="N418" s="472"/>
      <c r="O418" s="472"/>
      <c r="P418" s="472" t="s">
        <v>291</v>
      </c>
      <c r="Q418" s="472" t="s">
        <v>290</v>
      </c>
      <c r="R418" s="473"/>
      <c r="S418" s="472"/>
      <c r="T418" s="471"/>
      <c r="U418" s="471"/>
      <c r="V418" s="470"/>
      <c r="W418" s="469"/>
    </row>
    <row r="419" spans="1:23">
      <c r="A419" s="615" t="s">
        <v>1274</v>
      </c>
      <c r="B419" s="474"/>
      <c r="C419" s="474" t="s">
        <v>400</v>
      </c>
      <c r="D419" s="470"/>
      <c r="E419" s="472" t="s">
        <v>18</v>
      </c>
      <c r="F419" s="472" t="s">
        <v>15</v>
      </c>
      <c r="G419" s="460" t="s">
        <v>19</v>
      </c>
      <c r="H419" s="460" t="s">
        <v>28</v>
      </c>
      <c r="I419" s="460" t="s">
        <v>24</v>
      </c>
      <c r="J419" s="472">
        <v>4</v>
      </c>
      <c r="K419" s="472"/>
      <c r="L419" s="472"/>
      <c r="M419" s="472"/>
      <c r="N419" s="472"/>
      <c r="O419" s="472"/>
      <c r="P419" s="472" t="s">
        <v>291</v>
      </c>
      <c r="Q419" s="472" t="s">
        <v>290</v>
      </c>
      <c r="R419" s="473"/>
      <c r="S419" s="472"/>
      <c r="T419" s="471"/>
      <c r="U419" s="471"/>
      <c r="V419" s="470"/>
      <c r="W419" s="469"/>
    </row>
    <row r="420" spans="1:23">
      <c r="A420" s="615" t="s">
        <v>1275</v>
      </c>
      <c r="B420" s="474"/>
      <c r="C420" s="474" t="s">
        <v>402</v>
      </c>
      <c r="D420" s="470"/>
      <c r="E420" s="472" t="s">
        <v>17</v>
      </c>
      <c r="F420" s="472" t="s">
        <v>14</v>
      </c>
      <c r="G420" s="460" t="s">
        <v>19</v>
      </c>
      <c r="H420" s="460" t="s">
        <v>28</v>
      </c>
      <c r="I420" s="460" t="s">
        <v>24</v>
      </c>
      <c r="J420" s="472">
        <v>4</v>
      </c>
      <c r="K420" s="472"/>
      <c r="L420" s="472"/>
      <c r="M420" s="472"/>
      <c r="N420" s="472"/>
      <c r="O420" s="472"/>
      <c r="P420" s="472" t="s">
        <v>291</v>
      </c>
      <c r="Q420" s="472" t="s">
        <v>290</v>
      </c>
      <c r="R420" s="473"/>
      <c r="S420" s="472"/>
      <c r="T420" s="471"/>
      <c r="U420" s="471"/>
      <c r="V420" s="470"/>
      <c r="W420" s="469"/>
    </row>
    <row r="421" spans="1:23">
      <c r="A421" s="615" t="s">
        <v>1276</v>
      </c>
      <c r="B421" s="474"/>
      <c r="C421" s="474" t="s">
        <v>403</v>
      </c>
      <c r="D421" s="470"/>
      <c r="E421" s="472" t="s">
        <v>17</v>
      </c>
      <c r="F421" s="472" t="s">
        <v>14</v>
      </c>
      <c r="G421" s="460" t="s">
        <v>19</v>
      </c>
      <c r="H421" s="460" t="s">
        <v>28</v>
      </c>
      <c r="I421" s="460" t="s">
        <v>24</v>
      </c>
      <c r="J421" s="472">
        <v>4</v>
      </c>
      <c r="K421" s="472"/>
      <c r="L421" s="472"/>
      <c r="M421" s="472"/>
      <c r="N421" s="472"/>
      <c r="O421" s="472"/>
      <c r="P421" s="472" t="s">
        <v>291</v>
      </c>
      <c r="Q421" s="472" t="s">
        <v>290</v>
      </c>
      <c r="R421" s="473"/>
      <c r="S421" s="472"/>
      <c r="T421" s="471"/>
      <c r="U421" s="471"/>
      <c r="V421" s="470"/>
      <c r="W421" s="469"/>
    </row>
    <row r="422" spans="1:23">
      <c r="A422" s="615" t="s">
        <v>1277</v>
      </c>
      <c r="B422" s="474"/>
      <c r="C422" s="474" t="s">
        <v>403</v>
      </c>
      <c r="D422" s="470"/>
      <c r="E422" s="472" t="s">
        <v>18</v>
      </c>
      <c r="F422" s="472" t="s">
        <v>15</v>
      </c>
      <c r="G422" s="460" t="s">
        <v>19</v>
      </c>
      <c r="H422" s="460" t="s">
        <v>28</v>
      </c>
      <c r="I422" s="460" t="s">
        <v>24</v>
      </c>
      <c r="J422" s="472">
        <v>4</v>
      </c>
      <c r="K422" s="472"/>
      <c r="L422" s="472"/>
      <c r="M422" s="472"/>
      <c r="N422" s="472"/>
      <c r="O422" s="472"/>
      <c r="P422" s="472" t="s">
        <v>291</v>
      </c>
      <c r="Q422" s="472" t="s">
        <v>290</v>
      </c>
      <c r="R422" s="473"/>
      <c r="S422" s="472"/>
      <c r="T422" s="471"/>
      <c r="U422" s="471"/>
      <c r="V422" s="470"/>
      <c r="W422" s="469"/>
    </row>
    <row r="423" spans="1:23">
      <c r="A423" s="615" t="s">
        <v>1282</v>
      </c>
      <c r="B423" s="474"/>
      <c r="C423" s="474" t="s">
        <v>787</v>
      </c>
      <c r="D423" s="470"/>
      <c r="E423" s="472" t="s">
        <v>17</v>
      </c>
      <c r="F423" s="472" t="s">
        <v>14</v>
      </c>
      <c r="G423" s="460" t="s">
        <v>19</v>
      </c>
      <c r="H423" s="460" t="s">
        <v>28</v>
      </c>
      <c r="I423" s="460" t="s">
        <v>24</v>
      </c>
      <c r="J423" s="472">
        <v>4</v>
      </c>
      <c r="K423" s="472"/>
      <c r="L423" s="472"/>
      <c r="M423" s="472"/>
      <c r="N423" s="472"/>
      <c r="O423" s="472"/>
      <c r="P423" s="472" t="s">
        <v>291</v>
      </c>
      <c r="Q423" s="472" t="s">
        <v>290</v>
      </c>
      <c r="R423" s="473"/>
      <c r="S423" s="472"/>
      <c r="T423" s="471"/>
      <c r="U423" s="471"/>
      <c r="V423" s="470"/>
      <c r="W423" s="469"/>
    </row>
    <row r="424" spans="1:23">
      <c r="A424" s="615" t="s">
        <v>1283</v>
      </c>
      <c r="B424" s="474"/>
      <c r="C424" s="474" t="s">
        <v>787</v>
      </c>
      <c r="D424" s="470"/>
      <c r="E424" s="472" t="s">
        <v>18</v>
      </c>
      <c r="F424" s="472" t="s">
        <v>15</v>
      </c>
      <c r="G424" s="460" t="s">
        <v>19</v>
      </c>
      <c r="H424" s="460" t="s">
        <v>28</v>
      </c>
      <c r="I424" s="460" t="s">
        <v>24</v>
      </c>
      <c r="J424" s="472">
        <v>4</v>
      </c>
      <c r="K424" s="472"/>
      <c r="L424" s="472"/>
      <c r="M424" s="472"/>
      <c r="N424" s="472"/>
      <c r="O424" s="472"/>
      <c r="P424" s="472" t="s">
        <v>291</v>
      </c>
      <c r="Q424" s="472" t="s">
        <v>290</v>
      </c>
      <c r="R424" s="473"/>
      <c r="S424" s="472"/>
      <c r="T424" s="471"/>
      <c r="U424" s="471"/>
      <c r="V424" s="470"/>
      <c r="W424" s="469"/>
    </row>
    <row r="425" spans="1:23">
      <c r="A425" s="615" t="s">
        <v>1284</v>
      </c>
      <c r="B425" s="474"/>
      <c r="C425" s="474" t="s">
        <v>785</v>
      </c>
      <c r="D425" s="470"/>
      <c r="E425" s="472" t="s">
        <v>17</v>
      </c>
      <c r="F425" s="472" t="s">
        <v>14</v>
      </c>
      <c r="G425" s="460" t="s">
        <v>22</v>
      </c>
      <c r="H425" s="460" t="s">
        <v>28</v>
      </c>
      <c r="I425" s="460" t="s">
        <v>26</v>
      </c>
      <c r="J425" s="472">
        <v>4</v>
      </c>
      <c r="K425" s="472"/>
      <c r="L425" s="472"/>
      <c r="M425" s="472"/>
      <c r="N425" s="472"/>
      <c r="O425" s="472"/>
      <c r="P425" s="472" t="s">
        <v>291</v>
      </c>
      <c r="Q425" s="472" t="s">
        <v>288</v>
      </c>
      <c r="R425" s="473"/>
      <c r="S425" s="472"/>
      <c r="T425" s="471"/>
      <c r="U425" s="471"/>
      <c r="V425" s="470"/>
      <c r="W425" s="469"/>
    </row>
    <row r="426" spans="1:23">
      <c r="A426" s="615" t="s">
        <v>1285</v>
      </c>
      <c r="B426" s="474"/>
      <c r="C426" s="474"/>
      <c r="D426" s="470"/>
      <c r="E426" s="472" t="s">
        <v>17</v>
      </c>
      <c r="F426" s="472" t="s">
        <v>15</v>
      </c>
      <c r="G426" s="460" t="s">
        <v>22</v>
      </c>
      <c r="H426" s="460" t="s">
        <v>28</v>
      </c>
      <c r="I426" s="460" t="s">
        <v>25</v>
      </c>
      <c r="J426" s="472">
        <v>4</v>
      </c>
      <c r="K426" s="472"/>
      <c r="L426" s="472"/>
      <c r="M426" s="472"/>
      <c r="N426" s="472"/>
      <c r="O426" s="472"/>
      <c r="P426" s="472" t="s">
        <v>291</v>
      </c>
      <c r="Q426" s="472" t="s">
        <v>288</v>
      </c>
      <c r="R426" s="473"/>
      <c r="S426" s="472"/>
      <c r="T426" s="471"/>
      <c r="U426" s="471"/>
      <c r="V426" s="470"/>
      <c r="W426" s="469"/>
    </row>
    <row r="427" spans="1:23">
      <c r="A427" s="615" t="s">
        <v>1286</v>
      </c>
      <c r="B427" s="474"/>
      <c r="C427" s="474"/>
      <c r="D427" s="470"/>
      <c r="E427" s="472" t="s">
        <v>17</v>
      </c>
      <c r="F427" s="472" t="s">
        <v>15</v>
      </c>
      <c r="G427" s="460" t="s">
        <v>22</v>
      </c>
      <c r="H427" s="460" t="s">
        <v>28</v>
      </c>
      <c r="I427" s="460" t="s">
        <v>25</v>
      </c>
      <c r="J427" s="472">
        <v>3</v>
      </c>
      <c r="K427" s="472"/>
      <c r="L427" s="472"/>
      <c r="M427" s="472"/>
      <c r="N427" s="472" t="s">
        <v>39</v>
      </c>
      <c r="O427" s="472"/>
      <c r="P427" s="472" t="s">
        <v>291</v>
      </c>
      <c r="Q427" s="472" t="s">
        <v>288</v>
      </c>
      <c r="R427" s="473"/>
      <c r="S427" s="472"/>
      <c r="T427" s="471"/>
      <c r="U427" s="471"/>
      <c r="V427" s="470"/>
      <c r="W427" s="469"/>
    </row>
    <row r="428" spans="1:23">
      <c r="A428" s="615" t="s">
        <v>1287</v>
      </c>
      <c r="B428" s="474"/>
      <c r="C428" s="474" t="s">
        <v>784</v>
      </c>
      <c r="D428" s="470"/>
      <c r="E428" s="472" t="s">
        <v>17</v>
      </c>
      <c r="F428" s="472" t="s">
        <v>14</v>
      </c>
      <c r="G428" s="460" t="s">
        <v>19</v>
      </c>
      <c r="H428" s="460" t="s">
        <v>28</v>
      </c>
      <c r="I428" s="460" t="s">
        <v>24</v>
      </c>
      <c r="J428" s="472">
        <v>4</v>
      </c>
      <c r="K428" s="472"/>
      <c r="L428" s="472"/>
      <c r="M428" s="472"/>
      <c r="N428" s="472"/>
      <c r="O428" s="472"/>
      <c r="P428" s="472" t="s">
        <v>291</v>
      </c>
      <c r="Q428" s="472" t="s">
        <v>288</v>
      </c>
      <c r="R428" s="473"/>
      <c r="S428" s="472"/>
      <c r="T428" s="471"/>
      <c r="U428" s="471"/>
      <c r="V428" s="470"/>
      <c r="W428" s="469"/>
    </row>
    <row r="429" spans="1:23">
      <c r="A429" s="615" t="s">
        <v>1288</v>
      </c>
      <c r="B429" s="474"/>
      <c r="C429" s="474"/>
      <c r="D429" s="470"/>
      <c r="E429" s="472" t="s">
        <v>17</v>
      </c>
      <c r="F429" s="472" t="s">
        <v>15</v>
      </c>
      <c r="G429" s="460" t="s">
        <v>19</v>
      </c>
      <c r="H429" s="460" t="s">
        <v>28</v>
      </c>
      <c r="I429" s="460" t="s">
        <v>24</v>
      </c>
      <c r="J429" s="472"/>
      <c r="K429" s="472"/>
      <c r="L429" s="472"/>
      <c r="M429" s="472"/>
      <c r="N429" s="472"/>
      <c r="O429" s="472" t="s">
        <v>28</v>
      </c>
      <c r="P429" s="472" t="s">
        <v>291</v>
      </c>
      <c r="Q429" s="472" t="s">
        <v>288</v>
      </c>
      <c r="R429" s="473"/>
      <c r="S429" s="472"/>
      <c r="T429" s="471"/>
      <c r="U429" s="471"/>
      <c r="V429" s="470"/>
      <c r="W429" s="469"/>
    </row>
    <row r="430" spans="1:23">
      <c r="A430" s="615" t="s">
        <v>1289</v>
      </c>
      <c r="B430" s="474"/>
      <c r="C430" s="474" t="s">
        <v>783</v>
      </c>
      <c r="D430" s="470"/>
      <c r="E430" s="472" t="s">
        <v>17</v>
      </c>
      <c r="F430" s="472" t="s">
        <v>15</v>
      </c>
      <c r="G430" s="460" t="s">
        <v>19</v>
      </c>
      <c r="H430" s="460" t="s">
        <v>28</v>
      </c>
      <c r="I430" s="460" t="s">
        <v>24</v>
      </c>
      <c r="J430" s="472">
        <v>4</v>
      </c>
      <c r="K430" s="472"/>
      <c r="L430" s="472"/>
      <c r="M430" s="472"/>
      <c r="N430" s="472"/>
      <c r="O430" s="472"/>
      <c r="P430" s="472" t="s">
        <v>291</v>
      </c>
      <c r="Q430" s="472" t="s">
        <v>288</v>
      </c>
      <c r="R430" s="473"/>
      <c r="S430" s="472"/>
      <c r="T430" s="471"/>
      <c r="U430" s="471"/>
      <c r="V430" s="470"/>
      <c r="W430" s="469"/>
    </row>
    <row r="431" spans="1:23">
      <c r="A431" s="615" t="s">
        <v>1290</v>
      </c>
      <c r="B431" s="474"/>
      <c r="C431" s="474" t="s">
        <v>781</v>
      </c>
      <c r="D431" s="470"/>
      <c r="E431" s="472" t="s">
        <v>17</v>
      </c>
      <c r="F431" s="472" t="s">
        <v>14</v>
      </c>
      <c r="G431" s="460" t="s">
        <v>19</v>
      </c>
      <c r="H431" s="460" t="s">
        <v>28</v>
      </c>
      <c r="I431" s="460" t="s">
        <v>24</v>
      </c>
      <c r="J431" s="472">
        <v>3</v>
      </c>
      <c r="K431" s="472"/>
      <c r="L431" s="472"/>
      <c r="M431" s="472"/>
      <c r="N431" s="472" t="s">
        <v>545</v>
      </c>
      <c r="O431" s="472"/>
      <c r="P431" s="472" t="s">
        <v>291</v>
      </c>
      <c r="Q431" s="472" t="s">
        <v>289</v>
      </c>
      <c r="R431" s="473"/>
      <c r="S431" s="472"/>
      <c r="T431" s="471"/>
      <c r="U431" s="471"/>
      <c r="V431" s="470"/>
      <c r="W431" s="469"/>
    </row>
    <row r="432" spans="1:23">
      <c r="A432" s="615" t="s">
        <v>1291</v>
      </c>
      <c r="B432" s="474"/>
      <c r="C432" s="474" t="s">
        <v>777</v>
      </c>
      <c r="D432" s="470"/>
      <c r="E432" s="472" t="s">
        <v>17</v>
      </c>
      <c r="F432" s="472" t="s">
        <v>14</v>
      </c>
      <c r="G432" s="460" t="s">
        <v>19</v>
      </c>
      <c r="H432" s="460" t="s">
        <v>28</v>
      </c>
      <c r="I432" s="460" t="s">
        <v>24</v>
      </c>
      <c r="J432" s="472">
        <v>3</v>
      </c>
      <c r="K432" s="472"/>
      <c r="L432" s="472"/>
      <c r="M432" s="472"/>
      <c r="N432" s="472"/>
      <c r="O432" s="472"/>
      <c r="P432" s="472" t="s">
        <v>291</v>
      </c>
      <c r="Q432" s="472" t="s">
        <v>289</v>
      </c>
      <c r="R432" s="473"/>
      <c r="S432" s="472"/>
      <c r="T432" s="471"/>
      <c r="U432" s="471"/>
      <c r="V432" s="470"/>
      <c r="W432" s="469"/>
    </row>
    <row r="433" spans="1:23">
      <c r="A433" s="615" t="s">
        <v>1292</v>
      </c>
      <c r="B433" s="474"/>
      <c r="C433" s="474"/>
      <c r="D433" s="470"/>
      <c r="E433" s="472" t="s">
        <v>17</v>
      </c>
      <c r="F433" s="472" t="s">
        <v>15</v>
      </c>
      <c r="G433" s="460" t="s">
        <v>19</v>
      </c>
      <c r="H433" s="460" t="s">
        <v>28</v>
      </c>
      <c r="I433" s="460" t="s">
        <v>24</v>
      </c>
      <c r="J433" s="472">
        <v>3</v>
      </c>
      <c r="K433" s="472"/>
      <c r="L433" s="472"/>
      <c r="M433" s="472"/>
      <c r="N433" s="472"/>
      <c r="O433" s="472"/>
      <c r="P433" s="472" t="s">
        <v>291</v>
      </c>
      <c r="Q433" s="472" t="s">
        <v>289</v>
      </c>
      <c r="R433" s="473"/>
      <c r="S433" s="472"/>
      <c r="T433" s="471"/>
      <c r="U433" s="471"/>
      <c r="V433" s="470"/>
      <c r="W433" s="469"/>
    </row>
    <row r="434" spans="1:23">
      <c r="A434" s="615" t="s">
        <v>1293</v>
      </c>
      <c r="B434" s="474"/>
      <c r="C434" s="474" t="s">
        <v>775</v>
      </c>
      <c r="D434" s="470"/>
      <c r="E434" s="472" t="s">
        <v>17</v>
      </c>
      <c r="F434" s="472" t="s">
        <v>14</v>
      </c>
      <c r="G434" s="460" t="s">
        <v>262</v>
      </c>
      <c r="H434" s="460" t="s">
        <v>28</v>
      </c>
      <c r="I434" s="460" t="s">
        <v>26</v>
      </c>
      <c r="J434" s="472">
        <v>3</v>
      </c>
      <c r="K434" s="472"/>
      <c r="L434" s="472"/>
      <c r="M434" s="472"/>
      <c r="N434" s="472"/>
      <c r="O434" s="472"/>
      <c r="P434" s="472" t="s">
        <v>291</v>
      </c>
      <c r="Q434" s="472" t="s">
        <v>288</v>
      </c>
      <c r="R434" s="473"/>
      <c r="S434" s="472"/>
      <c r="T434" s="471"/>
      <c r="U434" s="471"/>
      <c r="V434" s="470"/>
      <c r="W434" s="469"/>
    </row>
    <row r="435" spans="1:23">
      <c r="A435" s="615" t="s">
        <v>1294</v>
      </c>
      <c r="B435" s="474"/>
      <c r="C435" s="474"/>
      <c r="D435" s="470"/>
      <c r="E435" s="472" t="s">
        <v>17</v>
      </c>
      <c r="F435" s="472" t="s">
        <v>15</v>
      </c>
      <c r="G435" s="460" t="s">
        <v>262</v>
      </c>
      <c r="H435" s="460" t="s">
        <v>28</v>
      </c>
      <c r="I435" s="460" t="s">
        <v>25</v>
      </c>
      <c r="J435" s="472">
        <v>3</v>
      </c>
      <c r="K435" s="472"/>
      <c r="L435" s="472"/>
      <c r="M435" s="472"/>
      <c r="N435" s="472"/>
      <c r="O435" s="472"/>
      <c r="P435" s="472" t="s">
        <v>291</v>
      </c>
      <c r="Q435" s="472" t="s">
        <v>288</v>
      </c>
      <c r="R435" s="473"/>
      <c r="S435" s="472"/>
      <c r="T435" s="471"/>
      <c r="U435" s="471"/>
      <c r="V435" s="470"/>
      <c r="W435" s="469"/>
    </row>
    <row r="436" spans="1:23">
      <c r="A436" s="615" t="s">
        <v>1295</v>
      </c>
      <c r="B436" s="474"/>
      <c r="C436" s="474" t="s">
        <v>774</v>
      </c>
      <c r="D436" s="470"/>
      <c r="E436" s="472" t="s">
        <v>17</v>
      </c>
      <c r="F436" s="472" t="s">
        <v>14</v>
      </c>
      <c r="G436" s="460" t="s">
        <v>22</v>
      </c>
      <c r="H436" s="460" t="s">
        <v>28</v>
      </c>
      <c r="I436" s="460" t="s">
        <v>24</v>
      </c>
      <c r="J436" s="472">
        <v>3</v>
      </c>
      <c r="K436" s="472"/>
      <c r="L436" s="472"/>
      <c r="M436" s="472"/>
      <c r="N436" s="472"/>
      <c r="O436" s="472"/>
      <c r="P436" s="472" t="s">
        <v>291</v>
      </c>
      <c r="Q436" s="472" t="s">
        <v>288</v>
      </c>
      <c r="R436" s="473"/>
      <c r="S436" s="472"/>
      <c r="T436" s="471"/>
      <c r="U436" s="471"/>
      <c r="V436" s="470"/>
      <c r="W436" s="469"/>
    </row>
    <row r="437" spans="1:23">
      <c r="A437" s="615" t="s">
        <v>1296</v>
      </c>
      <c r="B437" s="474"/>
      <c r="C437" s="474"/>
      <c r="D437" s="470"/>
      <c r="E437" s="472" t="s">
        <v>17</v>
      </c>
      <c r="F437" s="472" t="s">
        <v>15</v>
      </c>
      <c r="G437" s="460" t="s">
        <v>22</v>
      </c>
      <c r="H437" s="460" t="s">
        <v>28</v>
      </c>
      <c r="I437" s="460" t="s">
        <v>25</v>
      </c>
      <c r="J437" s="472"/>
      <c r="K437" s="472"/>
      <c r="L437" s="472"/>
      <c r="M437" s="472"/>
      <c r="N437" s="472"/>
      <c r="O437" s="472" t="s">
        <v>28</v>
      </c>
      <c r="P437" s="472" t="s">
        <v>291</v>
      </c>
      <c r="Q437" s="472" t="s">
        <v>288</v>
      </c>
      <c r="R437" s="473"/>
      <c r="S437" s="472"/>
      <c r="T437" s="471"/>
      <c r="U437" s="471"/>
      <c r="V437" s="470"/>
      <c r="W437" s="469"/>
    </row>
    <row r="438" spans="1:23">
      <c r="A438" s="615" t="s">
        <v>1297</v>
      </c>
      <c r="B438" s="474"/>
      <c r="C438" s="474" t="s">
        <v>773</v>
      </c>
      <c r="D438" s="470"/>
      <c r="E438" s="472" t="s">
        <v>17</v>
      </c>
      <c r="F438" s="472" t="s">
        <v>14</v>
      </c>
      <c r="G438" s="460" t="s">
        <v>22</v>
      </c>
      <c r="H438" s="460" t="s">
        <v>28</v>
      </c>
      <c r="I438" s="460" t="s">
        <v>25</v>
      </c>
      <c r="J438" s="472">
        <v>3</v>
      </c>
      <c r="K438" s="472"/>
      <c r="L438" s="472"/>
      <c r="M438" s="472"/>
      <c r="N438" s="472"/>
      <c r="O438" s="472"/>
      <c r="P438" s="472" t="s">
        <v>291</v>
      </c>
      <c r="Q438" s="472" t="s">
        <v>288</v>
      </c>
      <c r="R438" s="473"/>
      <c r="S438" s="472"/>
      <c r="T438" s="471"/>
      <c r="U438" s="471"/>
      <c r="V438" s="470"/>
      <c r="W438" s="469"/>
    </row>
    <row r="439" spans="1:23">
      <c r="A439" s="615" t="s">
        <v>1298</v>
      </c>
      <c r="B439" s="474"/>
      <c r="C439" s="474"/>
      <c r="D439" s="470"/>
      <c r="E439" s="472" t="s">
        <v>17</v>
      </c>
      <c r="F439" s="472" t="s">
        <v>15</v>
      </c>
      <c r="G439" s="460" t="s">
        <v>22</v>
      </c>
      <c r="H439" s="460" t="s">
        <v>28</v>
      </c>
      <c r="I439" s="460" t="s">
        <v>24</v>
      </c>
      <c r="J439" s="472">
        <v>3</v>
      </c>
      <c r="K439" s="472"/>
      <c r="L439" s="472"/>
      <c r="M439" s="472"/>
      <c r="N439" s="472"/>
      <c r="O439" s="472"/>
      <c r="P439" s="472" t="s">
        <v>291</v>
      </c>
      <c r="Q439" s="472" t="s">
        <v>288</v>
      </c>
      <c r="R439" s="473"/>
      <c r="S439" s="472"/>
      <c r="T439" s="471"/>
      <c r="U439" s="471"/>
      <c r="V439" s="470"/>
      <c r="W439" s="469"/>
    </row>
    <row r="440" spans="1:23">
      <c r="A440" s="615" t="s">
        <v>1299</v>
      </c>
      <c r="B440" s="474"/>
      <c r="C440" s="474" t="s">
        <v>772</v>
      </c>
      <c r="D440" s="470"/>
      <c r="E440" s="472" t="s">
        <v>17</v>
      </c>
      <c r="F440" s="472" t="s">
        <v>14</v>
      </c>
      <c r="G440" s="460" t="s">
        <v>19</v>
      </c>
      <c r="H440" s="460" t="s">
        <v>28</v>
      </c>
      <c r="I440" s="460" t="s">
        <v>25</v>
      </c>
      <c r="J440" s="472">
        <v>2</v>
      </c>
      <c r="K440" s="472"/>
      <c r="L440" s="472"/>
      <c r="M440" s="472"/>
      <c r="N440" s="472" t="s">
        <v>545</v>
      </c>
      <c r="O440" s="472"/>
      <c r="P440" s="472" t="s">
        <v>291</v>
      </c>
      <c r="Q440" s="472" t="s">
        <v>288</v>
      </c>
      <c r="R440" s="473"/>
      <c r="S440" s="472"/>
      <c r="T440" s="471"/>
      <c r="U440" s="471"/>
      <c r="V440" s="470"/>
      <c r="W440" s="469"/>
    </row>
    <row r="441" spans="1:23">
      <c r="A441" s="615" t="s">
        <v>489</v>
      </c>
      <c r="B441" s="474"/>
      <c r="C441" s="474"/>
      <c r="D441" s="470"/>
      <c r="E441" s="472" t="s">
        <v>17</v>
      </c>
      <c r="F441" s="472" t="s">
        <v>15</v>
      </c>
      <c r="G441" s="460" t="s">
        <v>19</v>
      </c>
      <c r="H441" s="460" t="s">
        <v>28</v>
      </c>
      <c r="I441" s="460" t="s">
        <v>26</v>
      </c>
      <c r="J441" s="472">
        <v>2</v>
      </c>
      <c r="K441" s="472"/>
      <c r="L441" s="472"/>
      <c r="M441" s="472"/>
      <c r="N441" s="472" t="s">
        <v>545</v>
      </c>
      <c r="O441" s="472"/>
      <c r="P441" s="472" t="s">
        <v>291</v>
      </c>
      <c r="Q441" s="472" t="s">
        <v>288</v>
      </c>
      <c r="R441" s="473"/>
      <c r="S441" s="472"/>
      <c r="T441" s="471"/>
      <c r="U441" s="471"/>
      <c r="V441" s="470"/>
      <c r="W441" s="469"/>
    </row>
    <row r="442" spans="1:23">
      <c r="A442" s="615" t="s">
        <v>490</v>
      </c>
      <c r="B442" s="474"/>
      <c r="C442" s="474" t="s">
        <v>771</v>
      </c>
      <c r="D442" s="470"/>
      <c r="E442" s="472" t="s">
        <v>17</v>
      </c>
      <c r="F442" s="472" t="s">
        <v>14</v>
      </c>
      <c r="G442" s="460" t="s">
        <v>19</v>
      </c>
      <c r="H442" s="460" t="s">
        <v>28</v>
      </c>
      <c r="I442" s="460" t="s">
        <v>24</v>
      </c>
      <c r="J442" s="472">
        <v>3</v>
      </c>
      <c r="K442" s="472"/>
      <c r="L442" s="472"/>
      <c r="M442" s="472"/>
      <c r="N442" s="472"/>
      <c r="O442" s="472"/>
      <c r="P442" s="472" t="s">
        <v>291</v>
      </c>
      <c r="Q442" s="472" t="s">
        <v>289</v>
      </c>
      <c r="R442" s="473"/>
      <c r="S442" s="472"/>
      <c r="T442" s="471"/>
      <c r="U442" s="471"/>
      <c r="V442" s="470"/>
      <c r="W442" s="469"/>
    </row>
    <row r="443" spans="1:23">
      <c r="A443" s="615" t="s">
        <v>491</v>
      </c>
      <c r="B443" s="474"/>
      <c r="C443" s="474" t="s">
        <v>861</v>
      </c>
      <c r="D443" s="470"/>
      <c r="E443" s="472" t="s">
        <v>17</v>
      </c>
      <c r="F443" s="472" t="s">
        <v>14</v>
      </c>
      <c r="G443" s="460" t="s">
        <v>20</v>
      </c>
      <c r="H443" s="460" t="s">
        <v>29</v>
      </c>
      <c r="I443" s="460" t="s">
        <v>25</v>
      </c>
      <c r="J443" s="472">
        <v>4</v>
      </c>
      <c r="K443" s="472"/>
      <c r="L443" s="472"/>
      <c r="M443" s="472"/>
      <c r="N443" s="472"/>
      <c r="O443" s="472"/>
      <c r="P443" s="472" t="s">
        <v>291</v>
      </c>
      <c r="Q443" s="472" t="s">
        <v>289</v>
      </c>
      <c r="R443" s="473"/>
      <c r="S443" s="472"/>
      <c r="T443" s="471"/>
      <c r="U443" s="471"/>
      <c r="V443" s="470"/>
      <c r="W443" s="469"/>
    </row>
    <row r="444" spans="1:23">
      <c r="A444" s="615" t="s">
        <v>492</v>
      </c>
      <c r="B444" s="474"/>
      <c r="C444" s="474" t="s">
        <v>770</v>
      </c>
      <c r="D444" s="470"/>
      <c r="E444" s="472" t="s">
        <v>18</v>
      </c>
      <c r="F444" s="472" t="s">
        <v>15</v>
      </c>
      <c r="G444" s="522" t="s">
        <v>262</v>
      </c>
      <c r="H444" s="460" t="s">
        <v>28</v>
      </c>
      <c r="I444" s="460" t="s">
        <v>26</v>
      </c>
      <c r="J444" s="472">
        <v>3</v>
      </c>
      <c r="K444" s="472"/>
      <c r="L444" s="472"/>
      <c r="M444" s="472"/>
      <c r="N444" s="472"/>
      <c r="O444" s="472"/>
      <c r="P444" s="472" t="s">
        <v>291</v>
      </c>
      <c r="Q444" s="472" t="s">
        <v>288</v>
      </c>
      <c r="R444" s="473"/>
      <c r="S444" s="472"/>
      <c r="T444" s="471"/>
      <c r="U444" s="471"/>
      <c r="V444" s="470"/>
      <c r="W444" s="469"/>
    </row>
    <row r="445" spans="1:23">
      <c r="A445" s="615" t="s">
        <v>493</v>
      </c>
      <c r="B445" s="474"/>
      <c r="C445" s="474" t="s">
        <v>769</v>
      </c>
      <c r="D445" s="470"/>
      <c r="E445" s="472" t="s">
        <v>17</v>
      </c>
      <c r="F445" s="472" t="s">
        <v>14</v>
      </c>
      <c r="G445" s="460" t="s">
        <v>20</v>
      </c>
      <c r="H445" s="460" t="s">
        <v>29</v>
      </c>
      <c r="I445" s="460" t="s">
        <v>24</v>
      </c>
      <c r="J445" s="472">
        <v>4</v>
      </c>
      <c r="K445" s="472"/>
      <c r="L445" s="472"/>
      <c r="M445" s="472"/>
      <c r="N445" s="472"/>
      <c r="O445" s="472"/>
      <c r="P445" s="472" t="s">
        <v>291</v>
      </c>
      <c r="Q445" s="472" t="s">
        <v>288</v>
      </c>
      <c r="R445" s="473"/>
      <c r="S445" s="472"/>
      <c r="T445" s="471"/>
      <c r="U445" s="471"/>
      <c r="V445" s="470"/>
      <c r="W445" s="469"/>
    </row>
    <row r="446" spans="1:23">
      <c r="A446" s="615" t="s">
        <v>494</v>
      </c>
      <c r="B446" s="474"/>
      <c r="C446" s="474" t="s">
        <v>768</v>
      </c>
      <c r="D446" s="470"/>
      <c r="E446" s="472" t="s">
        <v>18</v>
      </c>
      <c r="F446" s="472" t="s">
        <v>14</v>
      </c>
      <c r="G446" s="460" t="s">
        <v>22</v>
      </c>
      <c r="H446" s="460" t="s">
        <v>28</v>
      </c>
      <c r="I446" s="460" t="s">
        <v>24</v>
      </c>
      <c r="J446" s="472">
        <v>3</v>
      </c>
      <c r="K446" s="472"/>
      <c r="L446" s="472"/>
      <c r="M446" s="472"/>
      <c r="N446" s="472"/>
      <c r="O446" s="472"/>
      <c r="P446" s="472" t="s">
        <v>291</v>
      </c>
      <c r="Q446" s="472" t="s">
        <v>288</v>
      </c>
      <c r="R446" s="473"/>
      <c r="S446" s="472"/>
      <c r="T446" s="471"/>
      <c r="U446" s="471"/>
      <c r="V446" s="470"/>
      <c r="W446" s="469"/>
    </row>
    <row r="447" spans="1:23">
      <c r="A447" s="615" t="s">
        <v>495</v>
      </c>
      <c r="B447" s="474"/>
      <c r="C447" s="474"/>
      <c r="D447" s="470"/>
      <c r="E447" s="472" t="s">
        <v>18</v>
      </c>
      <c r="F447" s="472" t="s">
        <v>15</v>
      </c>
      <c r="G447" s="460" t="s">
        <v>22</v>
      </c>
      <c r="H447" s="460" t="s">
        <v>28</v>
      </c>
      <c r="I447" s="460" t="s">
        <v>24</v>
      </c>
      <c r="J447" s="472">
        <v>3</v>
      </c>
      <c r="K447" s="472"/>
      <c r="L447" s="472"/>
      <c r="M447" s="472"/>
      <c r="N447" s="472"/>
      <c r="O447" s="472"/>
      <c r="P447" s="472" t="s">
        <v>291</v>
      </c>
      <c r="Q447" s="472" t="s">
        <v>288</v>
      </c>
      <c r="R447" s="473"/>
      <c r="S447" s="472"/>
      <c r="T447" s="471"/>
      <c r="U447" s="471"/>
      <c r="V447" s="470"/>
      <c r="W447" s="469"/>
    </row>
    <row r="448" spans="1:23">
      <c r="A448" s="615" t="s">
        <v>496</v>
      </c>
      <c r="B448" s="521"/>
      <c r="C448" s="521"/>
      <c r="D448" s="517"/>
      <c r="E448" s="519" t="s">
        <v>18</v>
      </c>
      <c r="F448" s="519" t="s">
        <v>16</v>
      </c>
      <c r="G448" s="515" t="s">
        <v>22</v>
      </c>
      <c r="H448" s="515" t="s">
        <v>28</v>
      </c>
      <c r="I448" s="515" t="s">
        <v>24</v>
      </c>
      <c r="J448" s="519">
        <v>2</v>
      </c>
      <c r="K448" s="519"/>
      <c r="L448" s="519"/>
      <c r="M448" s="519"/>
      <c r="N448" s="519" t="s">
        <v>868</v>
      </c>
      <c r="O448" s="519"/>
      <c r="P448" s="472" t="s">
        <v>291</v>
      </c>
      <c r="Q448" s="472" t="s">
        <v>288</v>
      </c>
      <c r="R448" s="520" t="s">
        <v>1017</v>
      </c>
      <c r="S448" s="519"/>
      <c r="T448" s="518"/>
      <c r="U448" s="518"/>
      <c r="V448" s="517"/>
      <c r="W448" s="516"/>
    </row>
    <row r="449" spans="1:23" s="403" customFormat="1">
      <c r="A449" s="615" t="s">
        <v>497</v>
      </c>
      <c r="B449" s="448"/>
      <c r="C449" s="448" t="s">
        <v>767</v>
      </c>
      <c r="D449" s="445"/>
      <c r="E449" s="442" t="s">
        <v>17</v>
      </c>
      <c r="F449" s="442" t="s">
        <v>15</v>
      </c>
      <c r="G449" s="515" t="s">
        <v>22</v>
      </c>
      <c r="H449" s="515" t="s">
        <v>28</v>
      </c>
      <c r="I449" s="404" t="s">
        <v>24</v>
      </c>
      <c r="J449" s="442">
        <v>2</v>
      </c>
      <c r="K449" s="442"/>
      <c r="L449" s="442"/>
      <c r="M449" s="442"/>
      <c r="N449" s="442"/>
      <c r="O449" s="442"/>
      <c r="P449" s="472" t="s">
        <v>291</v>
      </c>
      <c r="Q449" s="472" t="s">
        <v>288</v>
      </c>
      <c r="R449" s="493"/>
      <c r="S449" s="442"/>
      <c r="T449" s="446"/>
      <c r="U449" s="446"/>
      <c r="V449" s="445"/>
      <c r="W449" s="444"/>
    </row>
    <row r="450" spans="1:23" s="403" customFormat="1">
      <c r="A450" s="615" t="s">
        <v>498</v>
      </c>
      <c r="B450" s="448"/>
      <c r="C450" s="448"/>
      <c r="D450" s="445"/>
      <c r="E450" s="442" t="s">
        <v>18</v>
      </c>
      <c r="F450" s="442" t="s">
        <v>14</v>
      </c>
      <c r="G450" s="515" t="s">
        <v>22</v>
      </c>
      <c r="H450" s="515" t="s">
        <v>28</v>
      </c>
      <c r="I450" s="404" t="s">
        <v>24</v>
      </c>
      <c r="J450" s="442">
        <v>3</v>
      </c>
      <c r="K450" s="442"/>
      <c r="L450" s="442"/>
      <c r="M450" s="442"/>
      <c r="N450" s="442"/>
      <c r="O450" s="442"/>
      <c r="P450" s="472" t="s">
        <v>291</v>
      </c>
      <c r="Q450" s="472" t="s">
        <v>288</v>
      </c>
      <c r="R450" s="493"/>
      <c r="S450" s="442"/>
      <c r="T450" s="446"/>
      <c r="U450" s="446"/>
      <c r="V450" s="445"/>
      <c r="W450" s="444"/>
    </row>
    <row r="451" spans="1:23" s="403" customFormat="1">
      <c r="A451" s="615" t="s">
        <v>499</v>
      </c>
      <c r="B451" s="448"/>
      <c r="C451" s="448" t="s">
        <v>766</v>
      </c>
      <c r="D451" s="445"/>
      <c r="E451" s="442" t="s">
        <v>17</v>
      </c>
      <c r="F451" s="442" t="s">
        <v>14</v>
      </c>
      <c r="G451" s="515" t="s">
        <v>22</v>
      </c>
      <c r="H451" s="515" t="s">
        <v>28</v>
      </c>
      <c r="I451" s="404" t="s">
        <v>24</v>
      </c>
      <c r="J451" s="442">
        <v>2</v>
      </c>
      <c r="K451" s="442"/>
      <c r="L451" s="442"/>
      <c r="M451" s="442"/>
      <c r="N451" s="442"/>
      <c r="O451" s="442"/>
      <c r="P451" s="472" t="s">
        <v>291</v>
      </c>
      <c r="Q451" s="472" t="s">
        <v>288</v>
      </c>
      <c r="R451" s="493"/>
      <c r="S451" s="442"/>
      <c r="T451" s="446"/>
      <c r="U451" s="446"/>
      <c r="V451" s="445"/>
      <c r="W451" s="444"/>
    </row>
    <row r="452" spans="1:23" s="403" customFormat="1">
      <c r="A452" s="615" t="s">
        <v>500</v>
      </c>
      <c r="B452" s="448"/>
      <c r="C452" s="448"/>
      <c r="D452" s="445"/>
      <c r="E452" s="442" t="s">
        <v>17</v>
      </c>
      <c r="F452" s="442" t="s">
        <v>15</v>
      </c>
      <c r="G452" s="515" t="s">
        <v>22</v>
      </c>
      <c r="H452" s="515" t="s">
        <v>28</v>
      </c>
      <c r="I452" s="404" t="s">
        <v>24</v>
      </c>
      <c r="J452" s="442">
        <v>2</v>
      </c>
      <c r="K452" s="442"/>
      <c r="L452" s="442"/>
      <c r="M452" s="442"/>
      <c r="N452" s="442"/>
      <c r="O452" s="442"/>
      <c r="P452" s="472" t="s">
        <v>291</v>
      </c>
      <c r="Q452" s="472" t="s">
        <v>288</v>
      </c>
      <c r="R452" s="493"/>
      <c r="S452" s="442"/>
      <c r="T452" s="446"/>
      <c r="U452" s="446"/>
      <c r="V452" s="445"/>
      <c r="W452" s="444"/>
    </row>
    <row r="453" spans="1:23" s="403" customFormat="1">
      <c r="A453" s="615" t="s">
        <v>501</v>
      </c>
      <c r="B453" s="448"/>
      <c r="C453" s="448" t="s">
        <v>765</v>
      </c>
      <c r="D453" s="445"/>
      <c r="E453" s="442" t="s">
        <v>17</v>
      </c>
      <c r="F453" s="442" t="s">
        <v>14</v>
      </c>
      <c r="G453" s="515" t="s">
        <v>22</v>
      </c>
      <c r="H453" s="515" t="s">
        <v>28</v>
      </c>
      <c r="I453" s="404" t="s">
        <v>24</v>
      </c>
      <c r="J453" s="442">
        <v>3</v>
      </c>
      <c r="K453" s="442"/>
      <c r="L453" s="442"/>
      <c r="M453" s="442"/>
      <c r="N453" s="442"/>
      <c r="O453" s="442"/>
      <c r="P453" s="472" t="s">
        <v>291</v>
      </c>
      <c r="Q453" s="472" t="s">
        <v>288</v>
      </c>
      <c r="R453" s="493"/>
      <c r="S453" s="442"/>
      <c r="T453" s="446"/>
      <c r="U453" s="446"/>
      <c r="V453" s="445"/>
      <c r="W453" s="444"/>
    </row>
    <row r="454" spans="1:23" s="403" customFormat="1">
      <c r="A454" s="615" t="s">
        <v>502</v>
      </c>
      <c r="B454" s="448"/>
      <c r="C454" s="448"/>
      <c r="D454" s="445"/>
      <c r="E454" s="442" t="s">
        <v>17</v>
      </c>
      <c r="F454" s="442" t="s">
        <v>15</v>
      </c>
      <c r="G454" s="515" t="s">
        <v>22</v>
      </c>
      <c r="H454" s="515" t="s">
        <v>28</v>
      </c>
      <c r="I454" s="404" t="s">
        <v>24</v>
      </c>
      <c r="J454" s="442">
        <v>3</v>
      </c>
      <c r="K454" s="442"/>
      <c r="L454" s="442"/>
      <c r="M454" s="442"/>
      <c r="N454" s="442"/>
      <c r="O454" s="442"/>
      <c r="P454" s="472" t="s">
        <v>291</v>
      </c>
      <c r="Q454" s="472" t="s">
        <v>288</v>
      </c>
      <c r="R454" s="493"/>
      <c r="S454" s="442"/>
      <c r="T454" s="446"/>
      <c r="U454" s="446"/>
      <c r="V454" s="445"/>
      <c r="W454" s="444"/>
    </row>
    <row r="455" spans="1:23" s="403" customFormat="1">
      <c r="A455" s="615" t="s">
        <v>503</v>
      </c>
      <c r="B455" s="448"/>
      <c r="C455" s="448" t="s">
        <v>764</v>
      </c>
      <c r="D455" s="445"/>
      <c r="E455" s="442" t="s">
        <v>17</v>
      </c>
      <c r="F455" s="442" t="s">
        <v>14</v>
      </c>
      <c r="G455" s="515" t="s">
        <v>22</v>
      </c>
      <c r="H455" s="515" t="s">
        <v>28</v>
      </c>
      <c r="I455" s="404" t="s">
        <v>26</v>
      </c>
      <c r="J455" s="442">
        <v>2</v>
      </c>
      <c r="K455" s="442"/>
      <c r="L455" s="442"/>
      <c r="M455" s="442"/>
      <c r="N455" s="442" t="s">
        <v>545</v>
      </c>
      <c r="O455" s="442"/>
      <c r="P455" s="472" t="s">
        <v>291</v>
      </c>
      <c r="Q455" s="472" t="s">
        <v>288</v>
      </c>
      <c r="R455" s="493"/>
      <c r="S455" s="442"/>
      <c r="T455" s="446"/>
      <c r="U455" s="446"/>
      <c r="V455" s="445"/>
      <c r="W455" s="444"/>
    </row>
    <row r="456" spans="1:23" s="403" customFormat="1">
      <c r="A456" s="615" t="s">
        <v>504</v>
      </c>
      <c r="B456" s="448"/>
      <c r="C456" s="448"/>
      <c r="D456" s="445"/>
      <c r="E456" s="442" t="s">
        <v>17</v>
      </c>
      <c r="F456" s="442" t="s">
        <v>15</v>
      </c>
      <c r="G456" s="515" t="s">
        <v>22</v>
      </c>
      <c r="H456" s="515" t="s">
        <v>28</v>
      </c>
      <c r="I456" s="404" t="s">
        <v>24</v>
      </c>
      <c r="J456" s="442"/>
      <c r="K456" s="442"/>
      <c r="L456" s="442"/>
      <c r="M456" s="442"/>
      <c r="N456" s="442"/>
      <c r="O456" s="442" t="s">
        <v>28</v>
      </c>
      <c r="P456" s="472" t="s">
        <v>291</v>
      </c>
      <c r="Q456" s="472" t="s">
        <v>288</v>
      </c>
      <c r="R456" s="493"/>
      <c r="S456" s="442"/>
      <c r="T456" s="446"/>
      <c r="U456" s="446"/>
      <c r="V456" s="445"/>
      <c r="W456" s="444"/>
    </row>
    <row r="457" spans="1:23" s="403" customFormat="1">
      <c r="A457" s="615" t="s">
        <v>505</v>
      </c>
      <c r="B457" s="448"/>
      <c r="C457" s="448" t="s">
        <v>860</v>
      </c>
      <c r="D457" s="445"/>
      <c r="E457" s="442" t="s">
        <v>17</v>
      </c>
      <c r="F457" s="442" t="s">
        <v>14</v>
      </c>
      <c r="G457" s="515" t="s">
        <v>22</v>
      </c>
      <c r="H457" s="515" t="s">
        <v>28</v>
      </c>
      <c r="I457" s="404" t="s">
        <v>24</v>
      </c>
      <c r="J457" s="442">
        <v>3</v>
      </c>
      <c r="K457" s="442"/>
      <c r="L457" s="442"/>
      <c r="M457" s="442"/>
      <c r="N457" s="442"/>
      <c r="O457" s="442"/>
      <c r="P457" s="472" t="s">
        <v>291</v>
      </c>
      <c r="Q457" s="472" t="s">
        <v>288</v>
      </c>
      <c r="R457" s="493"/>
      <c r="S457" s="442"/>
      <c r="T457" s="446"/>
      <c r="U457" s="446"/>
      <c r="V457" s="445"/>
      <c r="W457" s="444"/>
    </row>
    <row r="458" spans="1:23" s="403" customFormat="1">
      <c r="A458" s="615" t="s">
        <v>506</v>
      </c>
      <c r="B458" s="448"/>
      <c r="C458" s="448"/>
      <c r="D458" s="445"/>
      <c r="E458" s="442" t="s">
        <v>17</v>
      </c>
      <c r="F458" s="442" t="s">
        <v>15</v>
      </c>
      <c r="G458" s="515" t="s">
        <v>22</v>
      </c>
      <c r="H458" s="515" t="s">
        <v>28</v>
      </c>
      <c r="I458" s="404" t="s">
        <v>24</v>
      </c>
      <c r="J458" s="442"/>
      <c r="K458" s="442"/>
      <c r="L458" s="442"/>
      <c r="M458" s="442"/>
      <c r="N458" s="442"/>
      <c r="O458" s="442" t="s">
        <v>28</v>
      </c>
      <c r="P458" s="472" t="s">
        <v>291</v>
      </c>
      <c r="Q458" s="472" t="s">
        <v>288</v>
      </c>
      <c r="R458" s="493"/>
      <c r="S458" s="442"/>
      <c r="T458" s="446"/>
      <c r="U458" s="446"/>
      <c r="V458" s="445"/>
      <c r="W458" s="444"/>
    </row>
    <row r="459" spans="1:23" s="403" customFormat="1">
      <c r="A459" s="615" t="s">
        <v>507</v>
      </c>
      <c r="B459" s="448"/>
      <c r="C459" s="448" t="s">
        <v>859</v>
      </c>
      <c r="D459" s="445"/>
      <c r="E459" s="442" t="s">
        <v>18</v>
      </c>
      <c r="F459" s="442" t="s">
        <v>14</v>
      </c>
      <c r="G459" s="515" t="s">
        <v>22</v>
      </c>
      <c r="H459" s="515" t="s">
        <v>28</v>
      </c>
      <c r="I459" s="404" t="s">
        <v>24</v>
      </c>
      <c r="J459" s="442">
        <v>3</v>
      </c>
      <c r="K459" s="442"/>
      <c r="L459" s="442"/>
      <c r="M459" s="442"/>
      <c r="N459" s="442"/>
      <c r="O459" s="442"/>
      <c r="P459" s="472" t="s">
        <v>291</v>
      </c>
      <c r="Q459" s="442" t="s">
        <v>290</v>
      </c>
      <c r="R459" s="493"/>
      <c r="S459" s="442"/>
      <c r="T459" s="446"/>
      <c r="U459" s="446"/>
      <c r="V459" s="445"/>
      <c r="W459" s="444"/>
    </row>
    <row r="460" spans="1:23" s="403" customFormat="1">
      <c r="A460" s="615" t="s">
        <v>508</v>
      </c>
      <c r="B460" s="448"/>
      <c r="C460" s="448"/>
      <c r="D460" s="445"/>
      <c r="E460" s="442" t="s">
        <v>18</v>
      </c>
      <c r="F460" s="442" t="s">
        <v>15</v>
      </c>
      <c r="G460" s="515" t="s">
        <v>22</v>
      </c>
      <c r="H460" s="515" t="s">
        <v>28</v>
      </c>
      <c r="I460" s="404" t="s">
        <v>24</v>
      </c>
      <c r="J460" s="442">
        <v>4</v>
      </c>
      <c r="K460" s="442"/>
      <c r="L460" s="442"/>
      <c r="M460" s="442"/>
      <c r="N460" s="442"/>
      <c r="O460" s="442"/>
      <c r="P460" s="472" t="s">
        <v>291</v>
      </c>
      <c r="Q460" s="442" t="s">
        <v>290</v>
      </c>
      <c r="R460" s="493"/>
      <c r="S460" s="442"/>
      <c r="T460" s="446"/>
      <c r="U460" s="446"/>
      <c r="V460" s="445"/>
      <c r="W460" s="444"/>
    </row>
    <row r="461" spans="1:23" s="403" customFormat="1">
      <c r="A461" s="615" t="s">
        <v>510</v>
      </c>
      <c r="B461" s="448"/>
      <c r="C461" s="448" t="s">
        <v>858</v>
      </c>
      <c r="D461" s="445"/>
      <c r="E461" s="442" t="s">
        <v>18</v>
      </c>
      <c r="F461" s="442" t="s">
        <v>14</v>
      </c>
      <c r="G461" s="515" t="s">
        <v>22</v>
      </c>
      <c r="H461" s="515" t="s">
        <v>28</v>
      </c>
      <c r="I461" s="404" t="s">
        <v>24</v>
      </c>
      <c r="J461" s="442">
        <v>3</v>
      </c>
      <c r="K461" s="442"/>
      <c r="L461" s="442"/>
      <c r="M461" s="442"/>
      <c r="N461" s="442"/>
      <c r="O461" s="442"/>
      <c r="P461" s="472" t="s">
        <v>291</v>
      </c>
      <c r="Q461" s="442" t="s">
        <v>290</v>
      </c>
      <c r="R461" s="493"/>
      <c r="S461" s="442"/>
      <c r="T461" s="446"/>
      <c r="U461" s="446"/>
      <c r="V461" s="445"/>
      <c r="W461" s="444"/>
    </row>
    <row r="462" spans="1:23" s="403" customFormat="1">
      <c r="A462" s="615" t="s">
        <v>511</v>
      </c>
      <c r="B462" s="448"/>
      <c r="C462" s="448"/>
      <c r="D462" s="445"/>
      <c r="E462" s="442" t="s">
        <v>18</v>
      </c>
      <c r="F462" s="442" t="s">
        <v>15</v>
      </c>
      <c r="G462" s="515" t="s">
        <v>22</v>
      </c>
      <c r="H462" s="515" t="s">
        <v>28</v>
      </c>
      <c r="I462" s="404" t="s">
        <v>24</v>
      </c>
      <c r="J462" s="442">
        <v>4</v>
      </c>
      <c r="K462" s="442"/>
      <c r="L462" s="442"/>
      <c r="M462" s="442"/>
      <c r="N462" s="442"/>
      <c r="O462" s="442"/>
      <c r="P462" s="472" t="s">
        <v>291</v>
      </c>
      <c r="Q462" s="442" t="s">
        <v>290</v>
      </c>
      <c r="R462" s="493"/>
      <c r="S462" s="442"/>
      <c r="T462" s="446"/>
      <c r="U462" s="446"/>
      <c r="V462" s="445"/>
      <c r="W462" s="444"/>
    </row>
    <row r="463" spans="1:23" s="403" customFormat="1">
      <c r="A463" s="615" t="s">
        <v>512</v>
      </c>
      <c r="B463" s="448"/>
      <c r="C463" s="448" t="s">
        <v>966</v>
      </c>
      <c r="D463" s="445"/>
      <c r="E463" s="442" t="s">
        <v>18</v>
      </c>
      <c r="F463" s="442" t="s">
        <v>15</v>
      </c>
      <c r="G463" s="515" t="s">
        <v>22</v>
      </c>
      <c r="H463" s="515" t="s">
        <v>28</v>
      </c>
      <c r="I463" s="404" t="s">
        <v>24</v>
      </c>
      <c r="J463" s="442">
        <v>4</v>
      </c>
      <c r="K463" s="442"/>
      <c r="L463" s="442"/>
      <c r="M463" s="442"/>
      <c r="N463" s="442"/>
      <c r="O463" s="442"/>
      <c r="P463" s="472" t="s">
        <v>291</v>
      </c>
      <c r="Q463" s="442" t="s">
        <v>290</v>
      </c>
      <c r="R463" s="493"/>
      <c r="S463" s="442"/>
      <c r="T463" s="446"/>
      <c r="U463" s="446"/>
      <c r="V463" s="445"/>
      <c r="W463" s="444"/>
    </row>
    <row r="464" spans="1:23" s="403" customFormat="1">
      <c r="A464" s="615" t="s">
        <v>513</v>
      </c>
      <c r="B464" s="448"/>
      <c r="C464" s="448" t="s">
        <v>857</v>
      </c>
      <c r="D464" s="445"/>
      <c r="E464" s="442" t="s">
        <v>18</v>
      </c>
      <c r="F464" s="442" t="s">
        <v>14</v>
      </c>
      <c r="G464" s="515" t="s">
        <v>20</v>
      </c>
      <c r="H464" s="515" t="s">
        <v>29</v>
      </c>
      <c r="I464" s="404" t="s">
        <v>25</v>
      </c>
      <c r="J464" s="442">
        <v>4</v>
      </c>
      <c r="K464" s="442"/>
      <c r="L464" s="442"/>
      <c r="M464" s="442"/>
      <c r="N464" s="442"/>
      <c r="O464" s="442"/>
      <c r="P464" s="472" t="s">
        <v>291</v>
      </c>
      <c r="Q464" s="442" t="s">
        <v>290</v>
      </c>
      <c r="R464" s="493"/>
      <c r="S464" s="442"/>
      <c r="T464" s="446"/>
      <c r="U464" s="446"/>
      <c r="V464" s="445"/>
      <c r="W464" s="444"/>
    </row>
    <row r="465" spans="1:23" s="403" customFormat="1">
      <c r="A465" s="615" t="s">
        <v>514</v>
      </c>
      <c r="B465" s="448"/>
      <c r="C465" s="448"/>
      <c r="D465" s="445"/>
      <c r="E465" s="442" t="s">
        <v>17</v>
      </c>
      <c r="F465" s="442" t="s">
        <v>14</v>
      </c>
      <c r="G465" s="515" t="s">
        <v>22</v>
      </c>
      <c r="H465" s="515" t="s">
        <v>28</v>
      </c>
      <c r="I465" s="404" t="s">
        <v>24</v>
      </c>
      <c r="J465" s="442">
        <v>3</v>
      </c>
      <c r="K465" s="442"/>
      <c r="L465" s="442"/>
      <c r="M465" s="442"/>
      <c r="N465" s="442"/>
      <c r="O465" s="442"/>
      <c r="P465" s="472" t="s">
        <v>291</v>
      </c>
      <c r="Q465" s="442" t="s">
        <v>290</v>
      </c>
      <c r="R465" s="493"/>
      <c r="S465" s="442"/>
      <c r="T465" s="446"/>
      <c r="U465" s="446"/>
      <c r="V465" s="445"/>
      <c r="W465" s="444"/>
    </row>
    <row r="466" spans="1:23" s="403" customFormat="1">
      <c r="A466" s="615" t="s">
        <v>515</v>
      </c>
      <c r="B466" s="448"/>
      <c r="C466" s="448"/>
      <c r="D466" s="445"/>
      <c r="E466" s="442" t="s">
        <v>17</v>
      </c>
      <c r="F466" s="442" t="s">
        <v>14</v>
      </c>
      <c r="G466" s="515" t="s">
        <v>19</v>
      </c>
      <c r="H466" s="515" t="s">
        <v>28</v>
      </c>
      <c r="I466" s="404" t="s">
        <v>24</v>
      </c>
      <c r="J466" s="442">
        <v>4</v>
      </c>
      <c r="K466" s="442"/>
      <c r="L466" s="442"/>
      <c r="M466" s="442"/>
      <c r="N466" s="442"/>
      <c r="O466" s="442"/>
      <c r="P466" s="472" t="s">
        <v>291</v>
      </c>
      <c r="Q466" s="442" t="s">
        <v>290</v>
      </c>
      <c r="R466" s="493"/>
      <c r="S466" s="442"/>
      <c r="T466" s="446"/>
      <c r="U466" s="446"/>
      <c r="V466" s="445"/>
      <c r="W466" s="444"/>
    </row>
    <row r="467" spans="1:23" s="403" customFormat="1">
      <c r="A467" s="615" t="s">
        <v>516</v>
      </c>
      <c r="B467" s="448"/>
      <c r="C467" s="448"/>
      <c r="D467" s="445"/>
      <c r="E467" s="442" t="s">
        <v>18</v>
      </c>
      <c r="F467" s="442" t="s">
        <v>15</v>
      </c>
      <c r="G467" s="515" t="s">
        <v>19</v>
      </c>
      <c r="H467" s="515" t="s">
        <v>28</v>
      </c>
      <c r="I467" s="404" t="s">
        <v>26</v>
      </c>
      <c r="J467" s="442">
        <v>4</v>
      </c>
      <c r="K467" s="442"/>
      <c r="L467" s="442"/>
      <c r="M467" s="442"/>
      <c r="N467" s="442"/>
      <c r="O467" s="442"/>
      <c r="P467" s="472" t="s">
        <v>291</v>
      </c>
      <c r="Q467" s="442" t="s">
        <v>290</v>
      </c>
      <c r="R467" s="493"/>
      <c r="S467" s="442"/>
      <c r="T467" s="446"/>
      <c r="U467" s="446"/>
      <c r="V467" s="445"/>
      <c r="W467" s="444"/>
    </row>
    <row r="468" spans="1:23" s="403" customFormat="1">
      <c r="A468" s="615" t="s">
        <v>517</v>
      </c>
      <c r="B468" s="448"/>
      <c r="C468" s="448" t="s">
        <v>856</v>
      </c>
      <c r="D468" s="445"/>
      <c r="E468" s="442" t="s">
        <v>17</v>
      </c>
      <c r="F468" s="442" t="s">
        <v>14</v>
      </c>
      <c r="G468" s="404" t="s">
        <v>19</v>
      </c>
      <c r="H468" s="515" t="s">
        <v>28</v>
      </c>
      <c r="I468" s="404" t="s">
        <v>25</v>
      </c>
      <c r="J468" s="442">
        <v>4</v>
      </c>
      <c r="K468" s="442"/>
      <c r="L468" s="442"/>
      <c r="M468" s="442"/>
      <c r="N468" s="442"/>
      <c r="O468" s="442"/>
      <c r="P468" s="472" t="s">
        <v>291</v>
      </c>
      <c r="Q468" s="442" t="s">
        <v>290</v>
      </c>
      <c r="R468" s="493"/>
      <c r="S468" s="442"/>
      <c r="T468" s="446"/>
      <c r="U468" s="446"/>
      <c r="V468" s="445"/>
      <c r="W468" s="444"/>
    </row>
    <row r="469" spans="1:23" s="403" customFormat="1">
      <c r="A469" s="615" t="s">
        <v>518</v>
      </c>
      <c r="B469" s="448"/>
      <c r="C469" s="448"/>
      <c r="D469" s="445"/>
      <c r="E469" s="442" t="s">
        <v>18</v>
      </c>
      <c r="F469" s="442" t="s">
        <v>15</v>
      </c>
      <c r="G469" s="404" t="s">
        <v>19</v>
      </c>
      <c r="H469" s="404" t="s">
        <v>28</v>
      </c>
      <c r="I469" s="404" t="s">
        <v>24</v>
      </c>
      <c r="J469" s="442">
        <v>3</v>
      </c>
      <c r="K469" s="442"/>
      <c r="L469" s="442"/>
      <c r="M469" s="442"/>
      <c r="N469" s="442"/>
      <c r="O469" s="442"/>
      <c r="P469" s="472" t="s">
        <v>291</v>
      </c>
      <c r="Q469" s="442" t="s">
        <v>290</v>
      </c>
      <c r="R469" s="493"/>
      <c r="S469" s="442"/>
      <c r="T469" s="446"/>
      <c r="U469" s="446"/>
      <c r="V469" s="445"/>
      <c r="W469" s="444"/>
    </row>
    <row r="470" spans="1:23" s="403" customFormat="1">
      <c r="A470" s="615" t="s">
        <v>519</v>
      </c>
      <c r="B470" s="448"/>
      <c r="C470" s="448" t="s">
        <v>855</v>
      </c>
      <c r="D470" s="445"/>
      <c r="E470" s="442" t="s">
        <v>18</v>
      </c>
      <c r="F470" s="442" t="s">
        <v>14</v>
      </c>
      <c r="G470" s="404" t="s">
        <v>19</v>
      </c>
      <c r="H470" s="404" t="s">
        <v>28</v>
      </c>
      <c r="I470" s="404" t="s">
        <v>26</v>
      </c>
      <c r="J470" s="442"/>
      <c r="K470" s="442"/>
      <c r="L470" s="442"/>
      <c r="M470" s="442"/>
      <c r="N470" s="442"/>
      <c r="O470" s="442" t="s">
        <v>28</v>
      </c>
      <c r="P470" s="472" t="s">
        <v>291</v>
      </c>
      <c r="Q470" s="442" t="s">
        <v>288</v>
      </c>
      <c r="R470" s="493"/>
      <c r="S470" s="442"/>
      <c r="T470" s="446"/>
      <c r="U470" s="446"/>
      <c r="V470" s="445"/>
      <c r="W470" s="444"/>
    </row>
    <row r="471" spans="1:23" s="403" customFormat="1">
      <c r="A471" s="615" t="s">
        <v>521</v>
      </c>
      <c r="B471" s="448"/>
      <c r="C471" s="448"/>
      <c r="D471" s="445"/>
      <c r="E471" s="442" t="s">
        <v>18</v>
      </c>
      <c r="F471" s="442" t="s">
        <v>15</v>
      </c>
      <c r="G471" s="404" t="s">
        <v>19</v>
      </c>
      <c r="H471" s="404" t="s">
        <v>28</v>
      </c>
      <c r="I471" s="404" t="s">
        <v>25</v>
      </c>
      <c r="J471" s="442"/>
      <c r="K471" s="442"/>
      <c r="L471" s="442"/>
      <c r="M471" s="442"/>
      <c r="N471" s="442"/>
      <c r="O471" s="442" t="s">
        <v>28</v>
      </c>
      <c r="P471" s="472" t="s">
        <v>291</v>
      </c>
      <c r="Q471" s="442" t="s">
        <v>288</v>
      </c>
      <c r="R471" s="493"/>
      <c r="S471" s="442"/>
      <c r="T471" s="446"/>
      <c r="U471" s="446"/>
      <c r="V471" s="445"/>
      <c r="W471" s="444"/>
    </row>
    <row r="472" spans="1:23" s="403" customFormat="1">
      <c r="A472" s="615" t="s">
        <v>520</v>
      </c>
      <c r="B472" s="448"/>
      <c r="C472" s="448" t="s">
        <v>854</v>
      </c>
      <c r="D472" s="445"/>
      <c r="E472" s="442" t="s">
        <v>17</v>
      </c>
      <c r="F472" s="442" t="s">
        <v>14</v>
      </c>
      <c r="G472" s="404" t="s">
        <v>19</v>
      </c>
      <c r="H472" s="404" t="s">
        <v>28</v>
      </c>
      <c r="I472" s="404" t="s">
        <v>24</v>
      </c>
      <c r="J472" s="442">
        <v>3</v>
      </c>
      <c r="K472" s="442"/>
      <c r="L472" s="442"/>
      <c r="M472" s="442"/>
      <c r="N472" s="442"/>
      <c r="O472" s="442"/>
      <c r="P472" s="472" t="s">
        <v>291</v>
      </c>
      <c r="Q472" s="442" t="s">
        <v>288</v>
      </c>
      <c r="R472" s="493"/>
      <c r="S472" s="442"/>
      <c r="T472" s="446"/>
      <c r="U472" s="446"/>
      <c r="V472" s="445"/>
      <c r="W472" s="444"/>
    </row>
    <row r="473" spans="1:23" s="403" customFormat="1">
      <c r="A473" s="615" t="s">
        <v>522</v>
      </c>
      <c r="B473" s="448"/>
      <c r="C473" s="448"/>
      <c r="D473" s="445"/>
      <c r="E473" s="442" t="s">
        <v>17</v>
      </c>
      <c r="F473" s="442" t="s">
        <v>15</v>
      </c>
      <c r="G473" s="404" t="s">
        <v>19</v>
      </c>
      <c r="H473" s="404" t="s">
        <v>28</v>
      </c>
      <c r="I473" s="404" t="s">
        <v>25</v>
      </c>
      <c r="J473" s="442">
        <v>3</v>
      </c>
      <c r="K473" s="442"/>
      <c r="L473" s="442"/>
      <c r="M473" s="442"/>
      <c r="N473" s="442"/>
      <c r="O473" s="442"/>
      <c r="P473" s="472" t="s">
        <v>291</v>
      </c>
      <c r="Q473" s="442" t="s">
        <v>288</v>
      </c>
      <c r="R473" s="493"/>
      <c r="S473" s="442"/>
      <c r="T473" s="446"/>
      <c r="U473" s="446"/>
      <c r="V473" s="445"/>
      <c r="W473" s="444"/>
    </row>
    <row r="474" spans="1:23" s="403" customFormat="1">
      <c r="A474" s="615" t="s">
        <v>523</v>
      </c>
      <c r="B474" s="448"/>
      <c r="C474" s="448" t="s">
        <v>853</v>
      </c>
      <c r="D474" s="445"/>
      <c r="E474" s="442" t="s">
        <v>17</v>
      </c>
      <c r="F474" s="442" t="s">
        <v>14</v>
      </c>
      <c r="G474" s="404" t="s">
        <v>22</v>
      </c>
      <c r="H474" s="404" t="s">
        <v>28</v>
      </c>
      <c r="I474" s="404" t="s">
        <v>24</v>
      </c>
      <c r="J474" s="442"/>
      <c r="K474" s="442"/>
      <c r="L474" s="442"/>
      <c r="M474" s="442"/>
      <c r="N474" s="442"/>
      <c r="O474" s="442" t="s">
        <v>28</v>
      </c>
      <c r="P474" s="472" t="s">
        <v>291</v>
      </c>
      <c r="Q474" s="442" t="s">
        <v>289</v>
      </c>
      <c r="R474" s="493"/>
      <c r="S474" s="442"/>
      <c r="T474" s="446"/>
      <c r="U474" s="446"/>
      <c r="V474" s="445"/>
      <c r="W474" s="444"/>
    </row>
    <row r="475" spans="1:23" s="403" customFormat="1">
      <c r="A475" s="615" t="s">
        <v>524</v>
      </c>
      <c r="B475" s="448"/>
      <c r="C475" s="448"/>
      <c r="D475" s="445"/>
      <c r="E475" s="442" t="s">
        <v>17</v>
      </c>
      <c r="F475" s="442" t="s">
        <v>15</v>
      </c>
      <c r="G475" s="404" t="s">
        <v>22</v>
      </c>
      <c r="H475" s="404" t="s">
        <v>28</v>
      </c>
      <c r="I475" s="404" t="s">
        <v>24</v>
      </c>
      <c r="J475" s="442"/>
      <c r="K475" s="442"/>
      <c r="L475" s="442"/>
      <c r="M475" s="442"/>
      <c r="N475" s="442"/>
      <c r="O475" s="442" t="s">
        <v>28</v>
      </c>
      <c r="P475" s="472" t="s">
        <v>291</v>
      </c>
      <c r="Q475" s="442" t="s">
        <v>289</v>
      </c>
      <c r="R475" s="493"/>
      <c r="S475" s="442"/>
      <c r="T475" s="446"/>
      <c r="U475" s="446"/>
      <c r="V475" s="445"/>
      <c r="W475" s="444"/>
    </row>
    <row r="476" spans="1:23" s="403" customFormat="1">
      <c r="A476" s="615" t="s">
        <v>525</v>
      </c>
      <c r="B476" s="448"/>
      <c r="C476" s="448" t="s">
        <v>852</v>
      </c>
      <c r="D476" s="445"/>
      <c r="E476" s="442" t="s">
        <v>17</v>
      </c>
      <c r="F476" s="442" t="s">
        <v>14</v>
      </c>
      <c r="G476" s="404" t="s">
        <v>19</v>
      </c>
      <c r="H476" s="404" t="s">
        <v>28</v>
      </c>
      <c r="I476" s="404" t="s">
        <v>24</v>
      </c>
      <c r="J476" s="442"/>
      <c r="K476" s="442"/>
      <c r="L476" s="442"/>
      <c r="M476" s="442"/>
      <c r="N476" s="442"/>
      <c r="O476" s="442" t="s">
        <v>28</v>
      </c>
      <c r="P476" s="472" t="s">
        <v>291</v>
      </c>
      <c r="Q476" s="442" t="s">
        <v>289</v>
      </c>
      <c r="R476" s="493"/>
      <c r="S476" s="442"/>
      <c r="T476" s="446"/>
      <c r="U476" s="446"/>
      <c r="V476" s="445"/>
      <c r="W476" s="444"/>
    </row>
    <row r="477" spans="1:23" s="403" customFormat="1">
      <c r="A477" s="615" t="s">
        <v>526</v>
      </c>
      <c r="B477" s="448"/>
      <c r="C477" s="448"/>
      <c r="D477" s="445"/>
      <c r="E477" s="442" t="s">
        <v>17</v>
      </c>
      <c r="F477" s="442" t="s">
        <v>15</v>
      </c>
      <c r="G477" s="404" t="s">
        <v>19</v>
      </c>
      <c r="H477" s="404" t="s">
        <v>28</v>
      </c>
      <c r="I477" s="404" t="s">
        <v>24</v>
      </c>
      <c r="J477" s="442"/>
      <c r="K477" s="442"/>
      <c r="L477" s="442"/>
      <c r="M477" s="442"/>
      <c r="N477" s="442"/>
      <c r="O477" s="442" t="s">
        <v>28</v>
      </c>
      <c r="P477" s="472" t="s">
        <v>291</v>
      </c>
      <c r="Q477" s="442" t="s">
        <v>289</v>
      </c>
      <c r="R477" s="493"/>
      <c r="S477" s="442"/>
      <c r="T477" s="446"/>
      <c r="U477" s="446"/>
      <c r="V477" s="445"/>
      <c r="W477" s="444"/>
    </row>
    <row r="478" spans="1:23" s="403" customFormat="1">
      <c r="A478" s="615" t="s">
        <v>527</v>
      </c>
      <c r="B478" s="448"/>
      <c r="C478" s="448" t="s">
        <v>848</v>
      </c>
      <c r="D478" s="445"/>
      <c r="E478" s="442" t="s">
        <v>17</v>
      </c>
      <c r="F478" s="442" t="s">
        <v>14</v>
      </c>
      <c r="G478" s="404" t="s">
        <v>22</v>
      </c>
      <c r="H478" s="404" t="s">
        <v>28</v>
      </c>
      <c r="I478" s="404" t="s">
        <v>24</v>
      </c>
      <c r="J478" s="442">
        <v>3</v>
      </c>
      <c r="K478" s="442"/>
      <c r="L478" s="442"/>
      <c r="M478" s="442"/>
      <c r="N478" s="442"/>
      <c r="O478" s="442"/>
      <c r="P478" s="472" t="s">
        <v>291</v>
      </c>
      <c r="Q478" s="442" t="s">
        <v>289</v>
      </c>
      <c r="R478" s="493"/>
      <c r="S478" s="442"/>
      <c r="T478" s="446"/>
      <c r="U478" s="446"/>
      <c r="V478" s="445"/>
      <c r="W478" s="444"/>
    </row>
    <row r="479" spans="1:23" s="403" customFormat="1">
      <c r="A479" s="615" t="s">
        <v>1300</v>
      </c>
      <c r="B479" s="448"/>
      <c r="C479" s="448"/>
      <c r="D479" s="445"/>
      <c r="E479" s="442" t="s">
        <v>17</v>
      </c>
      <c r="F479" s="442" t="s">
        <v>15</v>
      </c>
      <c r="G479" s="404" t="s">
        <v>22</v>
      </c>
      <c r="H479" s="404" t="s">
        <v>28</v>
      </c>
      <c r="I479" s="404" t="s">
        <v>24</v>
      </c>
      <c r="J479" s="442">
        <v>1</v>
      </c>
      <c r="K479" s="442"/>
      <c r="L479" s="442"/>
      <c r="M479" s="442"/>
      <c r="N479" s="442" t="s">
        <v>39</v>
      </c>
      <c r="O479" s="442"/>
      <c r="P479" s="472" t="s">
        <v>291</v>
      </c>
      <c r="Q479" s="442" t="s">
        <v>289</v>
      </c>
      <c r="R479" s="493"/>
      <c r="S479" s="442"/>
      <c r="T479" s="446"/>
      <c r="U479" s="446"/>
      <c r="V479" s="445"/>
      <c r="W479" s="444"/>
    </row>
    <row r="480" spans="1:23" s="403" customFormat="1">
      <c r="A480" s="615" t="s">
        <v>1301</v>
      </c>
      <c r="B480" s="448"/>
      <c r="C480" s="448"/>
      <c r="D480" s="445"/>
      <c r="E480" s="442" t="s">
        <v>18</v>
      </c>
      <c r="F480" s="442" t="s">
        <v>15</v>
      </c>
      <c r="G480" s="404" t="s">
        <v>22</v>
      </c>
      <c r="H480" s="404" t="s">
        <v>28</v>
      </c>
      <c r="I480" s="404" t="s">
        <v>24</v>
      </c>
      <c r="J480" s="442">
        <v>4</v>
      </c>
      <c r="K480" s="442"/>
      <c r="L480" s="442"/>
      <c r="M480" s="442"/>
      <c r="N480" s="442"/>
      <c r="O480" s="442"/>
      <c r="P480" s="472" t="s">
        <v>291</v>
      </c>
      <c r="Q480" s="442" t="s">
        <v>289</v>
      </c>
      <c r="R480" s="493" t="s">
        <v>1016</v>
      </c>
      <c r="S480" s="442"/>
      <c r="T480" s="446"/>
      <c r="U480" s="446"/>
      <c r="V480" s="445"/>
      <c r="W480" s="444"/>
    </row>
    <row r="481" spans="1:23" s="403" customFormat="1">
      <c r="A481" s="615" t="s">
        <v>1302</v>
      </c>
      <c r="B481" s="448"/>
      <c r="C481" s="448" t="s">
        <v>962</v>
      </c>
      <c r="D481" s="445"/>
      <c r="E481" s="442" t="s">
        <v>17</v>
      </c>
      <c r="F481" s="442" t="s">
        <v>14</v>
      </c>
      <c r="G481" s="404" t="s">
        <v>56</v>
      </c>
      <c r="H481" s="404" t="s">
        <v>29</v>
      </c>
      <c r="I481" s="404" t="s">
        <v>25</v>
      </c>
      <c r="J481" s="442"/>
      <c r="K481" s="442"/>
      <c r="L481" s="442"/>
      <c r="M481" s="442"/>
      <c r="N481" s="442"/>
      <c r="O481" s="442" t="s">
        <v>28</v>
      </c>
      <c r="P481" s="442" t="s">
        <v>287</v>
      </c>
      <c r="Q481" s="442" t="s">
        <v>289</v>
      </c>
      <c r="R481" s="493"/>
      <c r="S481" s="442"/>
      <c r="T481" s="446"/>
      <c r="U481" s="446"/>
      <c r="V481" s="445"/>
      <c r="W481" s="444"/>
    </row>
    <row r="482" spans="1:23" s="403" customFormat="1">
      <c r="A482" s="615" t="s">
        <v>1303</v>
      </c>
      <c r="B482" s="448"/>
      <c r="C482" s="448"/>
      <c r="D482" s="445"/>
      <c r="E482" s="442" t="s">
        <v>17</v>
      </c>
      <c r="F482" s="442" t="s">
        <v>15</v>
      </c>
      <c r="G482" s="404" t="s">
        <v>56</v>
      </c>
      <c r="H482" s="404" t="s">
        <v>29</v>
      </c>
      <c r="I482" s="404" t="s">
        <v>26</v>
      </c>
      <c r="J482" s="442"/>
      <c r="K482" s="442"/>
      <c r="L482" s="442"/>
      <c r="M482" s="442"/>
      <c r="N482" s="442"/>
      <c r="O482" s="442" t="s">
        <v>28</v>
      </c>
      <c r="P482" s="442" t="s">
        <v>287</v>
      </c>
      <c r="Q482" s="442" t="s">
        <v>289</v>
      </c>
      <c r="R482" s="493"/>
      <c r="S482" s="442"/>
      <c r="T482" s="446"/>
      <c r="U482" s="446"/>
      <c r="V482" s="445"/>
      <c r="W482" s="444"/>
    </row>
    <row r="483" spans="1:23" s="403" customFormat="1">
      <c r="A483" s="615" t="s">
        <v>528</v>
      </c>
      <c r="B483" s="448"/>
      <c r="C483" s="448" t="s">
        <v>847</v>
      </c>
      <c r="D483" s="445"/>
      <c r="E483" s="442" t="s">
        <v>17</v>
      </c>
      <c r="F483" s="442" t="s">
        <v>14</v>
      </c>
      <c r="G483" s="404" t="s">
        <v>19</v>
      </c>
      <c r="H483" s="404" t="s">
        <v>28</v>
      </c>
      <c r="I483" s="404" t="s">
        <v>24</v>
      </c>
      <c r="J483" s="442"/>
      <c r="K483" s="442"/>
      <c r="L483" s="442"/>
      <c r="M483" s="442"/>
      <c r="N483" s="442"/>
      <c r="O483" s="442" t="s">
        <v>28</v>
      </c>
      <c r="P483" s="442" t="s">
        <v>287</v>
      </c>
      <c r="Q483" s="442" t="s">
        <v>289</v>
      </c>
      <c r="R483" s="493"/>
      <c r="S483" s="442"/>
      <c r="T483" s="446"/>
      <c r="U483" s="446"/>
      <c r="V483" s="445"/>
      <c r="W483" s="444"/>
    </row>
    <row r="484" spans="1:23" s="403" customFormat="1">
      <c r="A484" s="615" t="s">
        <v>1304</v>
      </c>
      <c r="B484" s="448"/>
      <c r="C484" s="448"/>
      <c r="D484" s="445"/>
      <c r="E484" s="442" t="s">
        <v>17</v>
      </c>
      <c r="F484" s="442" t="s">
        <v>15</v>
      </c>
      <c r="G484" s="455" t="s">
        <v>19</v>
      </c>
      <c r="H484" s="404" t="s">
        <v>28</v>
      </c>
      <c r="I484" s="404" t="s">
        <v>24</v>
      </c>
      <c r="J484" s="442">
        <v>2</v>
      </c>
      <c r="K484" s="442"/>
      <c r="L484" s="442"/>
      <c r="M484" s="442"/>
      <c r="N484" s="442" t="s">
        <v>545</v>
      </c>
      <c r="O484" s="442"/>
      <c r="P484" s="442" t="s">
        <v>287</v>
      </c>
      <c r="Q484" s="442" t="s">
        <v>289</v>
      </c>
      <c r="R484" s="493"/>
      <c r="S484" s="442"/>
      <c r="T484" s="446"/>
      <c r="U484" s="446"/>
      <c r="V484" s="445"/>
      <c r="W484" s="444"/>
    </row>
    <row r="485" spans="1:23" s="507" customFormat="1" ht="16.2" thickBot="1">
      <c r="A485" s="615" t="s">
        <v>1305</v>
      </c>
      <c r="B485" s="514"/>
      <c r="C485" s="514" t="s">
        <v>961</v>
      </c>
      <c r="D485" s="509" t="s">
        <v>792</v>
      </c>
      <c r="E485" s="511" t="s">
        <v>18</v>
      </c>
      <c r="F485" s="511" t="s">
        <v>14</v>
      </c>
      <c r="G485" s="513" t="s">
        <v>19</v>
      </c>
      <c r="H485" s="513" t="s">
        <v>29</v>
      </c>
      <c r="I485" s="513" t="s">
        <v>24</v>
      </c>
      <c r="J485" s="511">
        <v>4</v>
      </c>
      <c r="K485" s="511"/>
      <c r="L485" s="511"/>
      <c r="M485" s="511"/>
      <c r="N485" s="511"/>
      <c r="O485" s="511"/>
      <c r="P485" s="511" t="s">
        <v>287</v>
      </c>
      <c r="Q485" s="511" t="s">
        <v>289</v>
      </c>
      <c r="R485" s="512"/>
      <c r="S485" s="511"/>
      <c r="T485" s="510"/>
      <c r="U485" s="510"/>
      <c r="V485" s="509"/>
      <c r="W485" s="508"/>
    </row>
    <row r="486" spans="1:23" s="498" customFormat="1">
      <c r="A486" s="615" t="s">
        <v>529</v>
      </c>
      <c r="B486" s="506"/>
      <c r="C486" s="506" t="s">
        <v>960</v>
      </c>
      <c r="D486" s="500" t="s">
        <v>1015</v>
      </c>
      <c r="E486" s="502" t="s">
        <v>18</v>
      </c>
      <c r="F486" s="502" t="s">
        <v>15</v>
      </c>
      <c r="G486" s="505" t="s">
        <v>19</v>
      </c>
      <c r="H486" s="504" t="s">
        <v>28</v>
      </c>
      <c r="I486" s="504" t="s">
        <v>24</v>
      </c>
      <c r="J486" s="502">
        <v>2</v>
      </c>
      <c r="K486" s="502"/>
      <c r="L486" s="502"/>
      <c r="M486" s="502"/>
      <c r="N486" s="502" t="s">
        <v>545</v>
      </c>
      <c r="O486" s="502"/>
      <c r="P486" s="502" t="s">
        <v>287</v>
      </c>
      <c r="Q486" s="502" t="s">
        <v>289</v>
      </c>
      <c r="R486" s="503"/>
      <c r="S486" s="502"/>
      <c r="T486" s="501"/>
      <c r="U486" s="501"/>
      <c r="V486" s="500"/>
      <c r="W486" s="499"/>
    </row>
    <row r="487" spans="1:23" s="403" customFormat="1">
      <c r="A487" s="615" t="s">
        <v>1306</v>
      </c>
      <c r="B487" s="448"/>
      <c r="C487" s="448" t="s">
        <v>844</v>
      </c>
      <c r="D487" s="445"/>
      <c r="E487" s="442" t="s">
        <v>18</v>
      </c>
      <c r="F487" s="442" t="s">
        <v>14</v>
      </c>
      <c r="G487" s="455" t="s">
        <v>56</v>
      </c>
      <c r="H487" s="404" t="s">
        <v>29</v>
      </c>
      <c r="I487" s="404" t="s">
        <v>26</v>
      </c>
      <c r="J487" s="442"/>
      <c r="K487" s="442"/>
      <c r="L487" s="442"/>
      <c r="M487" s="442"/>
      <c r="N487" s="442"/>
      <c r="O487" s="442" t="s">
        <v>29</v>
      </c>
      <c r="P487" s="442" t="s">
        <v>291</v>
      </c>
      <c r="Q487" s="442" t="s">
        <v>289</v>
      </c>
      <c r="R487" s="493"/>
      <c r="S487" s="442"/>
      <c r="T487" s="446"/>
      <c r="U487" s="446"/>
      <c r="V487" s="445"/>
      <c r="W487" s="444"/>
    </row>
    <row r="488" spans="1:23" s="403" customFormat="1">
      <c r="A488" s="615" t="s">
        <v>381</v>
      </c>
      <c r="B488" s="448"/>
      <c r="C488" s="448"/>
      <c r="D488" s="445"/>
      <c r="E488" s="442" t="s">
        <v>18</v>
      </c>
      <c r="F488" s="442" t="s">
        <v>15</v>
      </c>
      <c r="G488" s="455" t="s">
        <v>56</v>
      </c>
      <c r="H488" s="404" t="s">
        <v>29</v>
      </c>
      <c r="I488" s="404" t="s">
        <v>25</v>
      </c>
      <c r="J488" s="442"/>
      <c r="K488" s="442"/>
      <c r="L488" s="442"/>
      <c r="M488" s="442"/>
      <c r="N488" s="442"/>
      <c r="O488" s="442" t="s">
        <v>29</v>
      </c>
      <c r="P488" s="442" t="s">
        <v>291</v>
      </c>
      <c r="Q488" s="442" t="s">
        <v>289</v>
      </c>
      <c r="R488" s="493"/>
      <c r="S488" s="442"/>
      <c r="T488" s="446"/>
      <c r="U488" s="446"/>
      <c r="V488" s="445"/>
      <c r="W488" s="444"/>
    </row>
    <row r="489" spans="1:23" s="403" customFormat="1">
      <c r="A489" s="615" t="s">
        <v>384</v>
      </c>
      <c r="B489" s="448"/>
      <c r="C489" s="448" t="s">
        <v>843</v>
      </c>
      <c r="D489" s="445"/>
      <c r="E489" s="442" t="s">
        <v>18</v>
      </c>
      <c r="F489" s="442" t="s">
        <v>15</v>
      </c>
      <c r="G489" s="455" t="s">
        <v>19</v>
      </c>
      <c r="H489" s="404" t="s">
        <v>28</v>
      </c>
      <c r="I489" s="404" t="s">
        <v>24</v>
      </c>
      <c r="J489" s="442">
        <v>1</v>
      </c>
      <c r="K489" s="442"/>
      <c r="L489" s="442"/>
      <c r="M489" s="442"/>
      <c r="N489" s="442" t="s">
        <v>545</v>
      </c>
      <c r="O489" s="442"/>
      <c r="P489" s="442" t="s">
        <v>291</v>
      </c>
      <c r="Q489" s="442" t="s">
        <v>289</v>
      </c>
      <c r="R489" s="493"/>
      <c r="S489" s="442"/>
      <c r="T489" s="446"/>
      <c r="U489" s="446"/>
      <c r="V489" s="445"/>
      <c r="W489" s="444"/>
    </row>
    <row r="490" spans="1:23" s="403" customFormat="1">
      <c r="A490" s="615" t="s">
        <v>386</v>
      </c>
      <c r="B490" s="448"/>
      <c r="C490" s="448" t="s">
        <v>842</v>
      </c>
      <c r="D490" s="445"/>
      <c r="E490" s="442" t="s">
        <v>18</v>
      </c>
      <c r="F490" s="442" t="s">
        <v>14</v>
      </c>
      <c r="G490" s="455" t="s">
        <v>262</v>
      </c>
      <c r="H490" s="404" t="s">
        <v>28</v>
      </c>
      <c r="I490" s="404" t="s">
        <v>24</v>
      </c>
      <c r="J490" s="442">
        <v>2</v>
      </c>
      <c r="K490" s="442"/>
      <c r="L490" s="442"/>
      <c r="M490" s="442"/>
      <c r="N490" s="442" t="s">
        <v>545</v>
      </c>
      <c r="O490" s="442"/>
      <c r="P490" s="442" t="s">
        <v>291</v>
      </c>
      <c r="Q490" s="442" t="s">
        <v>289</v>
      </c>
      <c r="R490" s="493"/>
      <c r="S490" s="442"/>
      <c r="T490" s="446"/>
      <c r="U490" s="446"/>
      <c r="V490" s="445"/>
      <c r="W490" s="444"/>
    </row>
    <row r="491" spans="1:23" s="403" customFormat="1">
      <c r="A491" s="615" t="s">
        <v>388</v>
      </c>
      <c r="B491" s="448"/>
      <c r="C491" s="448"/>
      <c r="D491" s="445"/>
      <c r="E491" s="442" t="s">
        <v>18</v>
      </c>
      <c r="F491" s="442" t="s">
        <v>15</v>
      </c>
      <c r="G491" s="455" t="s">
        <v>262</v>
      </c>
      <c r="H491" s="404" t="s">
        <v>28</v>
      </c>
      <c r="I491" s="404" t="s">
        <v>24</v>
      </c>
      <c r="J491" s="442">
        <v>2</v>
      </c>
      <c r="K491" s="442"/>
      <c r="L491" s="442"/>
      <c r="M491" s="442"/>
      <c r="N491" s="442" t="s">
        <v>545</v>
      </c>
      <c r="O491" s="442"/>
      <c r="P491" s="442" t="s">
        <v>291</v>
      </c>
      <c r="Q491" s="442" t="s">
        <v>289</v>
      </c>
      <c r="R491" s="493"/>
      <c r="S491" s="442"/>
      <c r="T491" s="446"/>
      <c r="U491" s="446"/>
      <c r="V491" s="445"/>
      <c r="W491" s="444"/>
    </row>
    <row r="492" spans="1:23" s="403" customFormat="1">
      <c r="A492" s="615" t="s">
        <v>390</v>
      </c>
      <c r="B492" s="448"/>
      <c r="C492" s="448" t="s">
        <v>840</v>
      </c>
      <c r="D492" s="445"/>
      <c r="E492" s="442" t="s">
        <v>17</v>
      </c>
      <c r="F492" s="442" t="s">
        <v>14</v>
      </c>
      <c r="G492" s="455" t="s">
        <v>19</v>
      </c>
      <c r="H492" s="404" t="s">
        <v>28</v>
      </c>
      <c r="I492" s="404" t="s">
        <v>24</v>
      </c>
      <c r="J492" s="442">
        <v>3</v>
      </c>
      <c r="K492" s="442"/>
      <c r="L492" s="442"/>
      <c r="M492" s="442"/>
      <c r="N492" s="442"/>
      <c r="O492" s="442"/>
      <c r="P492" s="442" t="s">
        <v>291</v>
      </c>
      <c r="Q492" s="442" t="s">
        <v>289</v>
      </c>
      <c r="R492" s="493"/>
      <c r="S492" s="442"/>
      <c r="T492" s="446"/>
      <c r="U492" s="446"/>
      <c r="V492" s="445"/>
      <c r="W492" s="444"/>
    </row>
    <row r="493" spans="1:23" s="403" customFormat="1">
      <c r="A493" s="615" t="s">
        <v>391</v>
      </c>
      <c r="B493" s="448"/>
      <c r="C493" s="448" t="s">
        <v>838</v>
      </c>
      <c r="D493" s="445"/>
      <c r="E493" s="442" t="s">
        <v>18</v>
      </c>
      <c r="F493" s="442" t="s">
        <v>15</v>
      </c>
      <c r="G493" s="455" t="s">
        <v>19</v>
      </c>
      <c r="H493" s="404" t="s">
        <v>28</v>
      </c>
      <c r="I493" s="404" t="s">
        <v>24</v>
      </c>
      <c r="J493" s="442">
        <v>3</v>
      </c>
      <c r="K493" s="442"/>
      <c r="L493" s="442"/>
      <c r="M493" s="442"/>
      <c r="N493" s="442"/>
      <c r="O493" s="442"/>
      <c r="P493" s="442" t="s">
        <v>291</v>
      </c>
      <c r="Q493" s="442" t="s">
        <v>288</v>
      </c>
      <c r="R493" s="493"/>
      <c r="S493" s="442"/>
      <c r="T493" s="446"/>
      <c r="U493" s="446"/>
      <c r="V493" s="445"/>
      <c r="W493" s="444"/>
    </row>
    <row r="494" spans="1:23" s="403" customFormat="1">
      <c r="A494" s="615" t="s">
        <v>394</v>
      </c>
      <c r="B494" s="448"/>
      <c r="C494" s="448" t="s">
        <v>837</v>
      </c>
      <c r="D494" s="445"/>
      <c r="E494" s="442" t="s">
        <v>18</v>
      </c>
      <c r="F494" s="442" t="s">
        <v>14</v>
      </c>
      <c r="G494" s="455" t="s">
        <v>21</v>
      </c>
      <c r="H494" s="404" t="s">
        <v>28</v>
      </c>
      <c r="I494" s="404" t="s">
        <v>26</v>
      </c>
      <c r="J494" s="442"/>
      <c r="K494" s="442"/>
      <c r="L494" s="442"/>
      <c r="M494" s="442"/>
      <c r="N494" s="442"/>
      <c r="O494" s="442" t="s">
        <v>28</v>
      </c>
      <c r="P494" s="442" t="s">
        <v>291</v>
      </c>
      <c r="Q494" s="442" t="s">
        <v>288</v>
      </c>
      <c r="R494" s="493"/>
      <c r="S494" s="442"/>
      <c r="T494" s="446"/>
      <c r="U494" s="446"/>
      <c r="V494" s="445"/>
      <c r="W494" s="444"/>
    </row>
    <row r="495" spans="1:23" s="403" customFormat="1">
      <c r="A495" s="615" t="s">
        <v>396</v>
      </c>
      <c r="B495" s="448"/>
      <c r="C495" s="448" t="s">
        <v>836</v>
      </c>
      <c r="D495" s="445"/>
      <c r="E495" s="442" t="s">
        <v>18</v>
      </c>
      <c r="F495" s="442" t="s">
        <v>14</v>
      </c>
      <c r="G495" s="455" t="s">
        <v>22</v>
      </c>
      <c r="H495" s="404" t="s">
        <v>28</v>
      </c>
      <c r="I495" s="404" t="s">
        <v>24</v>
      </c>
      <c r="J495" s="442">
        <v>4</v>
      </c>
      <c r="K495" s="442"/>
      <c r="L495" s="442"/>
      <c r="M495" s="442"/>
      <c r="N495" s="442"/>
      <c r="O495" s="442"/>
      <c r="P495" s="442" t="s">
        <v>291</v>
      </c>
      <c r="Q495" s="442" t="s">
        <v>288</v>
      </c>
      <c r="R495" s="493"/>
      <c r="S495" s="442"/>
      <c r="T495" s="446"/>
      <c r="U495" s="446"/>
      <c r="V495" s="445"/>
      <c r="W495" s="444"/>
    </row>
    <row r="496" spans="1:23" s="403" customFormat="1">
      <c r="A496" s="615" t="s">
        <v>399</v>
      </c>
      <c r="B496" s="448"/>
      <c r="C496" s="448"/>
      <c r="D496" s="445"/>
      <c r="E496" s="442" t="s">
        <v>18</v>
      </c>
      <c r="F496" s="442" t="s">
        <v>15</v>
      </c>
      <c r="G496" s="455" t="s">
        <v>22</v>
      </c>
      <c r="H496" s="404" t="s">
        <v>28</v>
      </c>
      <c r="I496" s="404" t="s">
        <v>25</v>
      </c>
      <c r="J496" s="442">
        <v>3</v>
      </c>
      <c r="K496" s="442"/>
      <c r="L496" s="442"/>
      <c r="M496" s="442"/>
      <c r="N496" s="442"/>
      <c r="O496" s="442"/>
      <c r="P496" s="442" t="s">
        <v>291</v>
      </c>
      <c r="Q496" s="442" t="s">
        <v>288</v>
      </c>
      <c r="R496" s="493"/>
      <c r="S496" s="442"/>
      <c r="T496" s="446"/>
      <c r="U496" s="446"/>
      <c r="V496" s="445"/>
      <c r="W496" s="444"/>
    </row>
    <row r="497" spans="1:23" s="403" customFormat="1">
      <c r="A497" s="615" t="s">
        <v>401</v>
      </c>
      <c r="B497" s="448"/>
      <c r="C497" s="448" t="s">
        <v>834</v>
      </c>
      <c r="D497" s="445"/>
      <c r="E497" s="442" t="s">
        <v>18</v>
      </c>
      <c r="F497" s="442" t="s">
        <v>14</v>
      </c>
      <c r="G497" s="455" t="s">
        <v>22</v>
      </c>
      <c r="H497" s="404" t="s">
        <v>28</v>
      </c>
      <c r="I497" s="404" t="s">
        <v>24</v>
      </c>
      <c r="J497" s="442">
        <v>4</v>
      </c>
      <c r="K497" s="442"/>
      <c r="L497" s="442"/>
      <c r="M497" s="442"/>
      <c r="N497" s="442"/>
      <c r="O497" s="442"/>
      <c r="P497" s="442" t="s">
        <v>291</v>
      </c>
      <c r="Q497" s="442" t="s">
        <v>288</v>
      </c>
      <c r="R497" s="493"/>
      <c r="S497" s="442"/>
      <c r="T497" s="446"/>
      <c r="U497" s="446"/>
      <c r="V497" s="445"/>
      <c r="W497" s="444"/>
    </row>
    <row r="498" spans="1:23" s="403" customFormat="1">
      <c r="A498" s="615" t="s">
        <v>1307</v>
      </c>
      <c r="B498" s="448"/>
      <c r="C498" s="448"/>
      <c r="D498" s="445"/>
      <c r="E498" s="442" t="s">
        <v>18</v>
      </c>
      <c r="F498" s="442" t="s">
        <v>15</v>
      </c>
      <c r="G498" s="455" t="s">
        <v>22</v>
      </c>
      <c r="H498" s="404" t="s">
        <v>28</v>
      </c>
      <c r="I498" s="404" t="s">
        <v>24</v>
      </c>
      <c r="J498" s="442">
        <v>3</v>
      </c>
      <c r="K498" s="442"/>
      <c r="L498" s="442"/>
      <c r="M498" s="442"/>
      <c r="N498" s="442"/>
      <c r="O498" s="442"/>
      <c r="P498" s="442" t="s">
        <v>291</v>
      </c>
      <c r="Q498" s="442" t="s">
        <v>288</v>
      </c>
      <c r="R498" s="493"/>
      <c r="S498" s="442"/>
      <c r="T498" s="446"/>
      <c r="U498" s="446"/>
      <c r="V498" s="445"/>
      <c r="W498" s="444"/>
    </row>
    <row r="499" spans="1:23" s="403" customFormat="1">
      <c r="A499" s="615" t="s">
        <v>404</v>
      </c>
      <c r="B499" s="448"/>
      <c r="C499" s="448" t="s">
        <v>832</v>
      </c>
      <c r="D499" s="445"/>
      <c r="E499" s="442" t="s">
        <v>17</v>
      </c>
      <c r="F499" s="442" t="s">
        <v>15</v>
      </c>
      <c r="G499" s="455" t="s">
        <v>22</v>
      </c>
      <c r="H499" s="404" t="s">
        <v>28</v>
      </c>
      <c r="I499" s="404" t="s">
        <v>24</v>
      </c>
      <c r="J499" s="442"/>
      <c r="K499" s="442"/>
      <c r="L499" s="442"/>
      <c r="M499" s="442"/>
      <c r="N499" s="442"/>
      <c r="O499" s="442" t="s">
        <v>28</v>
      </c>
      <c r="P499" s="442" t="s">
        <v>291</v>
      </c>
      <c r="Q499" s="442" t="s">
        <v>288</v>
      </c>
      <c r="R499" s="493"/>
      <c r="S499" s="442"/>
      <c r="T499" s="446"/>
      <c r="U499" s="446"/>
      <c r="V499" s="445"/>
      <c r="W499" s="444"/>
    </row>
    <row r="500" spans="1:23" s="403" customFormat="1">
      <c r="A500" s="615" t="s">
        <v>397</v>
      </c>
      <c r="B500" s="448"/>
      <c r="C500" s="448"/>
      <c r="D500" s="445"/>
      <c r="E500" s="442" t="s">
        <v>18</v>
      </c>
      <c r="F500" s="442" t="s">
        <v>14</v>
      </c>
      <c r="G500" s="455" t="s">
        <v>22</v>
      </c>
      <c r="H500" s="404" t="s">
        <v>28</v>
      </c>
      <c r="I500" s="404" t="s">
        <v>24</v>
      </c>
      <c r="J500" s="442"/>
      <c r="K500" s="442"/>
      <c r="L500" s="442"/>
      <c r="M500" s="442"/>
      <c r="N500" s="442"/>
      <c r="O500" s="442" t="s">
        <v>28</v>
      </c>
      <c r="P500" s="442" t="s">
        <v>291</v>
      </c>
      <c r="Q500" s="442" t="s">
        <v>288</v>
      </c>
      <c r="R500" s="493"/>
      <c r="S500" s="442"/>
      <c r="T500" s="446"/>
      <c r="U500" s="446"/>
      <c r="V500" s="445"/>
      <c r="W500" s="444"/>
    </row>
    <row r="501" spans="1:23" s="403" customFormat="1">
      <c r="A501" s="615" t="s">
        <v>405</v>
      </c>
      <c r="B501" s="448"/>
      <c r="C501" s="448" t="s">
        <v>830</v>
      </c>
      <c r="D501" s="445"/>
      <c r="E501" s="442" t="s">
        <v>18</v>
      </c>
      <c r="F501" s="442" t="s">
        <v>15</v>
      </c>
      <c r="G501" s="455" t="s">
        <v>22</v>
      </c>
      <c r="H501" s="404" t="s">
        <v>28</v>
      </c>
      <c r="I501" s="404" t="s">
        <v>24</v>
      </c>
      <c r="J501" s="442">
        <v>3</v>
      </c>
      <c r="K501" s="442"/>
      <c r="L501" s="442"/>
      <c r="M501" s="442"/>
      <c r="N501" s="442"/>
      <c r="O501" s="442"/>
      <c r="P501" s="442" t="s">
        <v>291</v>
      </c>
      <c r="Q501" s="442" t="s">
        <v>288</v>
      </c>
      <c r="R501" s="493"/>
      <c r="S501" s="442"/>
      <c r="T501" s="446"/>
      <c r="U501" s="446"/>
      <c r="V501" s="445"/>
      <c r="W501" s="444"/>
    </row>
    <row r="502" spans="1:23" s="403" customFormat="1">
      <c r="A502" s="615" t="s">
        <v>406</v>
      </c>
      <c r="B502" s="448"/>
      <c r="C502" s="448"/>
      <c r="D502" s="445"/>
      <c r="E502" s="442" t="s">
        <v>18</v>
      </c>
      <c r="F502" s="442" t="s">
        <v>14</v>
      </c>
      <c r="G502" s="455" t="s">
        <v>22</v>
      </c>
      <c r="H502" s="404" t="s">
        <v>28</v>
      </c>
      <c r="I502" s="404" t="s">
        <v>24</v>
      </c>
      <c r="J502" s="442">
        <v>3</v>
      </c>
      <c r="K502" s="442"/>
      <c r="L502" s="442"/>
      <c r="M502" s="442"/>
      <c r="N502" s="442"/>
      <c r="O502" s="442"/>
      <c r="P502" s="442" t="s">
        <v>291</v>
      </c>
      <c r="Q502" s="442" t="s">
        <v>288</v>
      </c>
      <c r="R502" s="493"/>
      <c r="S502" s="442"/>
      <c r="T502" s="446"/>
      <c r="U502" s="446"/>
      <c r="V502" s="445"/>
      <c r="W502" s="444"/>
    </row>
    <row r="503" spans="1:23" s="403" customFormat="1">
      <c r="A503" s="615" t="s">
        <v>407</v>
      </c>
      <c r="B503" s="448"/>
      <c r="C503" s="448" t="s">
        <v>829</v>
      </c>
      <c r="D503" s="445"/>
      <c r="E503" s="442" t="s">
        <v>17</v>
      </c>
      <c r="F503" s="442" t="s">
        <v>14</v>
      </c>
      <c r="G503" s="455" t="s">
        <v>22</v>
      </c>
      <c r="H503" s="404" t="s">
        <v>28</v>
      </c>
      <c r="I503" s="404" t="s">
        <v>24</v>
      </c>
      <c r="J503" s="442">
        <v>4</v>
      </c>
      <c r="K503" s="442"/>
      <c r="L503" s="442"/>
      <c r="M503" s="442"/>
      <c r="N503" s="442"/>
      <c r="O503" s="442"/>
      <c r="P503" s="442" t="s">
        <v>291</v>
      </c>
      <c r="Q503" s="442" t="s">
        <v>288</v>
      </c>
      <c r="R503" s="493"/>
      <c r="S503" s="442"/>
      <c r="T503" s="446"/>
      <c r="U503" s="446"/>
      <c r="V503" s="445"/>
      <c r="W503" s="444"/>
    </row>
    <row r="504" spans="1:23" s="403" customFormat="1">
      <c r="A504" s="615" t="s">
        <v>408</v>
      </c>
      <c r="B504" s="448"/>
      <c r="C504" s="448"/>
      <c r="D504" s="445"/>
      <c r="E504" s="442" t="s">
        <v>17</v>
      </c>
      <c r="F504" s="442" t="s">
        <v>15</v>
      </c>
      <c r="G504" s="455" t="s">
        <v>22</v>
      </c>
      <c r="H504" s="404" t="s">
        <v>28</v>
      </c>
      <c r="I504" s="404" t="s">
        <v>26</v>
      </c>
      <c r="J504" s="442">
        <v>4</v>
      </c>
      <c r="K504" s="442"/>
      <c r="L504" s="442"/>
      <c r="M504" s="442"/>
      <c r="N504" s="442"/>
      <c r="O504" s="442"/>
      <c r="P504" s="442" t="s">
        <v>291</v>
      </c>
      <c r="Q504" s="442" t="s">
        <v>288</v>
      </c>
      <c r="R504" s="493"/>
      <c r="S504" s="442"/>
      <c r="T504" s="446"/>
      <c r="U504" s="446"/>
      <c r="V504" s="445"/>
      <c r="W504" s="444"/>
    </row>
    <row r="505" spans="1:23" s="403" customFormat="1">
      <c r="A505" s="615" t="s">
        <v>409</v>
      </c>
      <c r="B505" s="448"/>
      <c r="C505" s="448" t="s">
        <v>824</v>
      </c>
      <c r="D505" s="445"/>
      <c r="E505" s="442" t="s">
        <v>18</v>
      </c>
      <c r="F505" s="442" t="s">
        <v>15</v>
      </c>
      <c r="G505" s="455" t="s">
        <v>262</v>
      </c>
      <c r="H505" s="404" t="s">
        <v>28</v>
      </c>
      <c r="I505" s="404" t="s">
        <v>24</v>
      </c>
      <c r="J505" s="442">
        <v>4</v>
      </c>
      <c r="K505" s="442"/>
      <c r="L505" s="442"/>
      <c r="M505" s="442"/>
      <c r="N505" s="442"/>
      <c r="O505" s="442"/>
      <c r="P505" s="442" t="s">
        <v>291</v>
      </c>
      <c r="Q505" s="442" t="s">
        <v>288</v>
      </c>
      <c r="R505" s="493"/>
      <c r="S505" s="442"/>
      <c r="T505" s="446"/>
      <c r="U505" s="446"/>
      <c r="V505" s="445"/>
      <c r="W505" s="444"/>
    </row>
    <row r="506" spans="1:23" s="403" customFormat="1">
      <c r="A506" s="615" t="s">
        <v>410</v>
      </c>
      <c r="B506" s="448"/>
      <c r="C506" s="448"/>
      <c r="D506" s="445"/>
      <c r="E506" s="442" t="s">
        <v>17</v>
      </c>
      <c r="F506" s="442" t="s">
        <v>14</v>
      </c>
      <c r="G506" s="455" t="s">
        <v>22</v>
      </c>
      <c r="H506" s="404" t="s">
        <v>28</v>
      </c>
      <c r="I506" s="404" t="s">
        <v>24</v>
      </c>
      <c r="J506" s="442"/>
      <c r="K506" s="442"/>
      <c r="L506" s="442"/>
      <c r="M506" s="442"/>
      <c r="N506" s="442"/>
      <c r="O506" s="442" t="s">
        <v>28</v>
      </c>
      <c r="P506" s="442" t="s">
        <v>291</v>
      </c>
      <c r="Q506" s="442" t="s">
        <v>288</v>
      </c>
      <c r="R506" s="493"/>
      <c r="S506" s="442"/>
      <c r="T506" s="446"/>
      <c r="U506" s="446"/>
      <c r="V506" s="445"/>
      <c r="W506" s="444"/>
    </row>
    <row r="507" spans="1:23" s="496" customFormat="1">
      <c r="A507" s="615" t="s">
        <v>411</v>
      </c>
      <c r="B507" s="457"/>
      <c r="C507" s="457" t="s">
        <v>823</v>
      </c>
      <c r="D507" s="452"/>
      <c r="E507" s="454" t="s">
        <v>18</v>
      </c>
      <c r="F507" s="454" t="s">
        <v>14</v>
      </c>
      <c r="G507" s="455" t="s">
        <v>22</v>
      </c>
      <c r="H507" s="455" t="s">
        <v>28</v>
      </c>
      <c r="I507" s="455" t="s">
        <v>24</v>
      </c>
      <c r="J507" s="454">
        <v>3</v>
      </c>
      <c r="K507" s="454"/>
      <c r="L507" s="454"/>
      <c r="M507" s="454"/>
      <c r="N507" s="454"/>
      <c r="O507" s="454"/>
      <c r="P507" s="442" t="s">
        <v>291</v>
      </c>
      <c r="Q507" s="442" t="s">
        <v>288</v>
      </c>
      <c r="R507" s="497"/>
      <c r="S507" s="454"/>
      <c r="T507" s="453"/>
      <c r="U507" s="453"/>
      <c r="V507" s="452"/>
      <c r="W507" s="451"/>
    </row>
    <row r="508" spans="1:23" s="403" customFormat="1">
      <c r="A508" s="615" t="s">
        <v>412</v>
      </c>
      <c r="B508" s="448"/>
      <c r="C508" s="448"/>
      <c r="D508" s="445"/>
      <c r="E508" s="442" t="s">
        <v>18</v>
      </c>
      <c r="F508" s="442" t="s">
        <v>15</v>
      </c>
      <c r="G508" s="404" t="s">
        <v>22</v>
      </c>
      <c r="H508" s="404" t="s">
        <v>28</v>
      </c>
      <c r="I508" s="404" t="s">
        <v>24</v>
      </c>
      <c r="J508" s="442">
        <v>3</v>
      </c>
      <c r="K508" s="442"/>
      <c r="L508" s="442"/>
      <c r="M508" s="442"/>
      <c r="N508" s="442"/>
      <c r="O508" s="442"/>
      <c r="P508" s="442" t="s">
        <v>291</v>
      </c>
      <c r="Q508" s="442" t="s">
        <v>288</v>
      </c>
      <c r="R508" s="493"/>
      <c r="S508" s="442"/>
      <c r="T508" s="446"/>
      <c r="U508" s="446"/>
      <c r="V508" s="445"/>
      <c r="W508" s="444"/>
    </row>
    <row r="509" spans="1:23" s="403" customFormat="1">
      <c r="A509" s="615" t="s">
        <v>413</v>
      </c>
      <c r="B509" s="448"/>
      <c r="C509" s="448" t="s">
        <v>822</v>
      </c>
      <c r="D509" s="445"/>
      <c r="E509" s="442" t="s">
        <v>18</v>
      </c>
      <c r="F509" s="442" t="s">
        <v>15</v>
      </c>
      <c r="G509" s="404" t="s">
        <v>22</v>
      </c>
      <c r="H509" s="404" t="s">
        <v>28</v>
      </c>
      <c r="I509" s="404" t="s">
        <v>24</v>
      </c>
      <c r="J509" s="442">
        <v>3</v>
      </c>
      <c r="K509" s="442"/>
      <c r="L509" s="442"/>
      <c r="M509" s="442"/>
      <c r="N509" s="442"/>
      <c r="O509" s="442"/>
      <c r="P509" s="442" t="s">
        <v>291</v>
      </c>
      <c r="Q509" s="442" t="s">
        <v>288</v>
      </c>
      <c r="R509" s="495" t="s">
        <v>1014</v>
      </c>
      <c r="S509" s="442"/>
      <c r="T509" s="446"/>
      <c r="U509" s="446"/>
      <c r="V509" s="445"/>
      <c r="W509" s="444"/>
    </row>
    <row r="510" spans="1:23" s="403" customFormat="1">
      <c r="A510" s="615" t="s">
        <v>414</v>
      </c>
      <c r="B510" s="448"/>
      <c r="C510" s="448" t="s">
        <v>821</v>
      </c>
      <c r="D510" s="445"/>
      <c r="E510" s="442" t="s">
        <v>18</v>
      </c>
      <c r="F510" s="442" t="s">
        <v>15</v>
      </c>
      <c r="G510" s="404" t="s">
        <v>19</v>
      </c>
      <c r="H510" s="404" t="s">
        <v>28</v>
      </c>
      <c r="I510" s="404" t="s">
        <v>26</v>
      </c>
      <c r="J510" s="442"/>
      <c r="K510" s="442"/>
      <c r="L510" s="442"/>
      <c r="M510" s="442"/>
      <c r="N510" s="442"/>
      <c r="O510" s="442" t="s">
        <v>28</v>
      </c>
      <c r="P510" s="442" t="s">
        <v>291</v>
      </c>
      <c r="Q510" s="442" t="s">
        <v>289</v>
      </c>
      <c r="R510" s="493"/>
      <c r="S510" s="442"/>
      <c r="T510" s="446"/>
      <c r="U510" s="446"/>
      <c r="V510" s="445"/>
      <c r="W510" s="444"/>
    </row>
    <row r="511" spans="1:23" s="403" customFormat="1">
      <c r="A511" s="615" t="s">
        <v>1308</v>
      </c>
      <c r="B511" s="448"/>
      <c r="C511" s="448" t="s">
        <v>820</v>
      </c>
      <c r="D511" s="445"/>
      <c r="E511" s="442" t="s">
        <v>18</v>
      </c>
      <c r="F511" s="442" t="s">
        <v>15</v>
      </c>
      <c r="G511" s="404" t="s">
        <v>19</v>
      </c>
      <c r="H511" s="404" t="s">
        <v>28</v>
      </c>
      <c r="I511" s="404" t="s">
        <v>25</v>
      </c>
      <c r="J511" s="442">
        <v>3</v>
      </c>
      <c r="K511" s="442"/>
      <c r="L511" s="442"/>
      <c r="M511" s="442"/>
      <c r="N511" s="442"/>
      <c r="O511" s="442"/>
      <c r="P511" s="442" t="s">
        <v>291</v>
      </c>
      <c r="Q511" s="442" t="s">
        <v>289</v>
      </c>
      <c r="R511" s="493"/>
      <c r="S511" s="442"/>
      <c r="T511" s="446"/>
      <c r="U511" s="446"/>
      <c r="V511" s="445"/>
      <c r="W511" s="444"/>
    </row>
    <row r="512" spans="1:23" s="403" customFormat="1">
      <c r="A512" s="615" t="s">
        <v>415</v>
      </c>
      <c r="B512" s="448"/>
      <c r="C512" s="448" t="s">
        <v>819</v>
      </c>
      <c r="D512" s="445"/>
      <c r="E512" s="442" t="s">
        <v>18</v>
      </c>
      <c r="F512" s="442" t="s">
        <v>15</v>
      </c>
      <c r="G512" s="404" t="s">
        <v>19</v>
      </c>
      <c r="H512" s="404" t="s">
        <v>28</v>
      </c>
      <c r="I512" s="404" t="s">
        <v>24</v>
      </c>
      <c r="J512" s="442">
        <v>4</v>
      </c>
      <c r="K512" s="442"/>
      <c r="L512" s="442"/>
      <c r="M512" s="442"/>
      <c r="N512" s="442"/>
      <c r="O512" s="442"/>
      <c r="P512" s="442" t="s">
        <v>291</v>
      </c>
      <c r="Q512" s="442" t="s">
        <v>289</v>
      </c>
      <c r="R512" s="493"/>
      <c r="S512" s="442"/>
      <c r="T512" s="446"/>
      <c r="U512" s="446"/>
      <c r="V512" s="445"/>
      <c r="W512" s="444"/>
    </row>
    <row r="513" spans="1:23" s="403" customFormat="1">
      <c r="A513" s="615" t="s">
        <v>416</v>
      </c>
      <c r="B513" s="448"/>
      <c r="C513" s="448"/>
      <c r="D513" s="445"/>
      <c r="E513" s="442" t="s">
        <v>18</v>
      </c>
      <c r="F513" s="442" t="s">
        <v>14</v>
      </c>
      <c r="G513" s="404" t="s">
        <v>19</v>
      </c>
      <c r="H513" s="404" t="s">
        <v>28</v>
      </c>
      <c r="I513" s="404" t="s">
        <v>24</v>
      </c>
      <c r="J513" s="442"/>
      <c r="K513" s="442"/>
      <c r="L513" s="442"/>
      <c r="M513" s="442"/>
      <c r="N513" s="442"/>
      <c r="O513" s="442" t="s">
        <v>28</v>
      </c>
      <c r="P513" s="442" t="s">
        <v>291</v>
      </c>
      <c r="Q513" s="442" t="s">
        <v>289</v>
      </c>
      <c r="R513" s="493"/>
      <c r="S513" s="442"/>
      <c r="T513" s="446"/>
      <c r="U513" s="446"/>
      <c r="V513" s="445"/>
      <c r="W513" s="444"/>
    </row>
    <row r="514" spans="1:23" s="403" customFormat="1">
      <c r="A514" s="615" t="s">
        <v>417</v>
      </c>
      <c r="B514" s="448"/>
      <c r="C514" s="448" t="s">
        <v>818</v>
      </c>
      <c r="D514" s="445"/>
      <c r="E514" s="442" t="s">
        <v>17</v>
      </c>
      <c r="F514" s="442" t="s">
        <v>14</v>
      </c>
      <c r="G514" s="404" t="s">
        <v>19</v>
      </c>
      <c r="H514" s="404" t="s">
        <v>28</v>
      </c>
      <c r="I514" s="404" t="s">
        <v>24</v>
      </c>
      <c r="J514" s="442">
        <v>2</v>
      </c>
      <c r="K514" s="442"/>
      <c r="L514" s="442"/>
      <c r="M514" s="442"/>
      <c r="N514" s="442" t="s">
        <v>545</v>
      </c>
      <c r="O514" s="442"/>
      <c r="P514" s="442" t="s">
        <v>291</v>
      </c>
      <c r="Q514" s="442" t="s">
        <v>289</v>
      </c>
      <c r="R514" s="493"/>
      <c r="S514" s="442"/>
      <c r="T514" s="446"/>
      <c r="U514" s="446"/>
      <c r="V514" s="445"/>
      <c r="W514" s="444"/>
    </row>
    <row r="515" spans="1:23" s="403" customFormat="1">
      <c r="A515" s="615" t="s">
        <v>1309</v>
      </c>
      <c r="B515" s="448"/>
      <c r="C515" s="448"/>
      <c r="D515" s="445"/>
      <c r="E515" s="442" t="s">
        <v>18</v>
      </c>
      <c r="F515" s="442" t="s">
        <v>15</v>
      </c>
      <c r="G515" s="404" t="s">
        <v>19</v>
      </c>
      <c r="H515" s="404" t="s">
        <v>28</v>
      </c>
      <c r="I515" s="404" t="s">
        <v>24</v>
      </c>
      <c r="J515" s="442">
        <v>3</v>
      </c>
      <c r="K515" s="442"/>
      <c r="L515" s="442"/>
      <c r="M515" s="442"/>
      <c r="N515" s="442"/>
      <c r="O515" s="442"/>
      <c r="P515" s="442" t="s">
        <v>291</v>
      </c>
      <c r="Q515" s="442" t="s">
        <v>289</v>
      </c>
      <c r="R515" s="493"/>
      <c r="S515" s="442"/>
      <c r="T515" s="446"/>
      <c r="U515" s="446"/>
      <c r="V515" s="445"/>
      <c r="W515" s="444"/>
    </row>
    <row r="516" spans="1:23" s="403" customFormat="1">
      <c r="A516" s="615" t="s">
        <v>418</v>
      </c>
      <c r="B516" s="448"/>
      <c r="C516" s="448" t="s">
        <v>955</v>
      </c>
      <c r="D516" s="445"/>
      <c r="E516" s="442" t="s">
        <v>18</v>
      </c>
      <c r="F516" s="442" t="s">
        <v>14</v>
      </c>
      <c r="G516" s="404" t="s">
        <v>22</v>
      </c>
      <c r="H516" s="404" t="s">
        <v>28</v>
      </c>
      <c r="I516" s="404" t="s">
        <v>24</v>
      </c>
      <c r="J516" s="442"/>
      <c r="K516" s="442"/>
      <c r="L516" s="442"/>
      <c r="M516" s="442"/>
      <c r="N516" s="442"/>
      <c r="O516" s="442" t="s">
        <v>28</v>
      </c>
      <c r="P516" s="442" t="s">
        <v>291</v>
      </c>
      <c r="Q516" s="442" t="s">
        <v>288</v>
      </c>
      <c r="R516" s="493"/>
      <c r="S516" s="442"/>
      <c r="T516" s="446"/>
      <c r="U516" s="446"/>
      <c r="V516" s="445"/>
      <c r="W516" s="444"/>
    </row>
    <row r="517" spans="1:23" s="403" customFormat="1">
      <c r="A517" s="615" t="s">
        <v>419</v>
      </c>
      <c r="B517" s="448"/>
      <c r="C517" s="448"/>
      <c r="D517" s="445"/>
      <c r="E517" s="442" t="s">
        <v>18</v>
      </c>
      <c r="F517" s="442" t="s">
        <v>15</v>
      </c>
      <c r="G517" s="404" t="s">
        <v>22</v>
      </c>
      <c r="H517" s="404" t="s">
        <v>28</v>
      </c>
      <c r="I517" s="404" t="s">
        <v>24</v>
      </c>
      <c r="J517" s="442"/>
      <c r="K517" s="442"/>
      <c r="L517" s="442"/>
      <c r="M517" s="442"/>
      <c r="N517" s="442"/>
      <c r="O517" s="442" t="s">
        <v>28</v>
      </c>
      <c r="P517" s="442" t="s">
        <v>291</v>
      </c>
      <c r="Q517" s="442" t="s">
        <v>288</v>
      </c>
      <c r="R517" s="493"/>
      <c r="S517" s="442"/>
      <c r="T517" s="446"/>
      <c r="U517" s="446"/>
      <c r="V517" s="445"/>
      <c r="W517" s="444"/>
    </row>
    <row r="518" spans="1:23" s="403" customFormat="1">
      <c r="A518" s="615" t="s">
        <v>420</v>
      </c>
      <c r="B518" s="448"/>
      <c r="C518" s="448" t="s">
        <v>954</v>
      </c>
      <c r="D518" s="445"/>
      <c r="E518" s="442" t="s">
        <v>18</v>
      </c>
      <c r="F518" s="442" t="s">
        <v>14</v>
      </c>
      <c r="G518" s="404" t="s">
        <v>22</v>
      </c>
      <c r="H518" s="404" t="s">
        <v>28</v>
      </c>
      <c r="I518" s="404" t="s">
        <v>24</v>
      </c>
      <c r="J518" s="442"/>
      <c r="K518" s="442"/>
      <c r="L518" s="442"/>
      <c r="M518" s="442"/>
      <c r="N518" s="442"/>
      <c r="O518" s="442" t="s">
        <v>28</v>
      </c>
      <c r="P518" s="442" t="s">
        <v>291</v>
      </c>
      <c r="Q518" s="442" t="s">
        <v>288</v>
      </c>
      <c r="R518" s="493"/>
      <c r="S518" s="442"/>
      <c r="T518" s="446"/>
      <c r="U518" s="446"/>
      <c r="V518" s="445"/>
      <c r="W518" s="444"/>
    </row>
    <row r="519" spans="1:23" s="403" customFormat="1">
      <c r="A519" s="615" t="s">
        <v>421</v>
      </c>
      <c r="B519" s="448"/>
      <c r="C519" s="448"/>
      <c r="D519" s="445"/>
      <c r="E519" s="442" t="s">
        <v>18</v>
      </c>
      <c r="F519" s="442" t="s">
        <v>15</v>
      </c>
      <c r="G519" s="404" t="s">
        <v>22</v>
      </c>
      <c r="H519" s="404" t="s">
        <v>28</v>
      </c>
      <c r="I519" s="404" t="s">
        <v>24</v>
      </c>
      <c r="J519" s="442"/>
      <c r="K519" s="442"/>
      <c r="L519" s="442"/>
      <c r="M519" s="442"/>
      <c r="N519" s="442"/>
      <c r="O519" s="442" t="s">
        <v>28</v>
      </c>
      <c r="P519" s="442" t="s">
        <v>291</v>
      </c>
      <c r="Q519" s="442" t="s">
        <v>288</v>
      </c>
      <c r="R519" s="493"/>
      <c r="S519" s="442"/>
      <c r="T519" s="446"/>
      <c r="U519" s="446"/>
      <c r="V519" s="445"/>
      <c r="W519" s="444"/>
    </row>
    <row r="520" spans="1:23" s="403" customFormat="1">
      <c r="A520" s="615" t="s">
        <v>422</v>
      </c>
      <c r="B520" s="448"/>
      <c r="C520" s="448" t="s">
        <v>953</v>
      </c>
      <c r="D520" s="445"/>
      <c r="E520" s="442" t="s">
        <v>18</v>
      </c>
      <c r="F520" s="442" t="s">
        <v>14</v>
      </c>
      <c r="G520" s="404" t="s">
        <v>22</v>
      </c>
      <c r="H520" s="404" t="s">
        <v>28</v>
      </c>
      <c r="I520" s="404" t="s">
        <v>24</v>
      </c>
      <c r="J520" s="442"/>
      <c r="K520" s="442"/>
      <c r="L520" s="442"/>
      <c r="M520" s="442"/>
      <c r="N520" s="442"/>
      <c r="O520" s="442" t="s">
        <v>28</v>
      </c>
      <c r="P520" s="442" t="s">
        <v>291</v>
      </c>
      <c r="Q520" s="442" t="s">
        <v>288</v>
      </c>
      <c r="R520" s="493"/>
      <c r="S520" s="442"/>
      <c r="T520" s="446"/>
      <c r="U520" s="446"/>
      <c r="V520" s="445"/>
      <c r="W520" s="444"/>
    </row>
    <row r="521" spans="1:23" s="403" customFormat="1">
      <c r="A521" s="615" t="s">
        <v>423</v>
      </c>
      <c r="B521" s="448"/>
      <c r="C521" s="448"/>
      <c r="D521" s="445"/>
      <c r="E521" s="442" t="s">
        <v>18</v>
      </c>
      <c r="F521" s="442" t="s">
        <v>15</v>
      </c>
      <c r="G521" s="404" t="s">
        <v>22</v>
      </c>
      <c r="H521" s="404" t="s">
        <v>28</v>
      </c>
      <c r="I521" s="404" t="s">
        <v>24</v>
      </c>
      <c r="J521" s="442"/>
      <c r="K521" s="442"/>
      <c r="L521" s="442"/>
      <c r="M521" s="442"/>
      <c r="N521" s="442"/>
      <c r="O521" s="442" t="s">
        <v>28</v>
      </c>
      <c r="P521" s="442" t="s">
        <v>291</v>
      </c>
      <c r="Q521" s="442" t="s">
        <v>288</v>
      </c>
      <c r="R521" s="493"/>
      <c r="S521" s="442"/>
      <c r="T521" s="446"/>
      <c r="U521" s="446"/>
      <c r="V521" s="445"/>
      <c r="W521" s="444"/>
    </row>
    <row r="522" spans="1:23" s="403" customFormat="1">
      <c r="A522" s="615" t="s">
        <v>424</v>
      </c>
      <c r="B522" s="448"/>
      <c r="C522" s="448" t="s">
        <v>952</v>
      </c>
      <c r="D522" s="445"/>
      <c r="E522" s="442" t="s">
        <v>18</v>
      </c>
      <c r="F522" s="442" t="s">
        <v>14</v>
      </c>
      <c r="G522" s="404" t="s">
        <v>22</v>
      </c>
      <c r="H522" s="404" t="s">
        <v>28</v>
      </c>
      <c r="I522" s="404" t="s">
        <v>24</v>
      </c>
      <c r="J522" s="442">
        <v>3</v>
      </c>
      <c r="K522" s="442"/>
      <c r="L522" s="442"/>
      <c r="M522" s="442"/>
      <c r="N522" s="442"/>
      <c r="O522" s="442"/>
      <c r="P522" s="442" t="s">
        <v>291</v>
      </c>
      <c r="Q522" s="442" t="s">
        <v>288</v>
      </c>
      <c r="R522" s="493"/>
      <c r="S522" s="442"/>
      <c r="T522" s="446"/>
      <c r="U522" s="446"/>
      <c r="V522" s="445"/>
      <c r="W522" s="444"/>
    </row>
    <row r="523" spans="1:23" s="403" customFormat="1">
      <c r="A523" s="615" t="s">
        <v>425</v>
      </c>
      <c r="B523" s="448"/>
      <c r="C523" s="448"/>
      <c r="D523" s="445"/>
      <c r="E523" s="442" t="s">
        <v>18</v>
      </c>
      <c r="F523" s="442" t="s">
        <v>15</v>
      </c>
      <c r="G523" s="404" t="s">
        <v>22</v>
      </c>
      <c r="H523" s="404" t="s">
        <v>28</v>
      </c>
      <c r="I523" s="404" t="s">
        <v>24</v>
      </c>
      <c r="J523" s="442">
        <v>3</v>
      </c>
      <c r="K523" s="442"/>
      <c r="L523" s="442"/>
      <c r="M523" s="442"/>
      <c r="N523" s="442"/>
      <c r="O523" s="442"/>
      <c r="P523" s="442" t="s">
        <v>291</v>
      </c>
      <c r="Q523" s="442" t="s">
        <v>288</v>
      </c>
      <c r="R523" s="493"/>
      <c r="S523" s="442"/>
      <c r="T523" s="446"/>
      <c r="U523" s="446"/>
      <c r="V523" s="445"/>
      <c r="W523" s="444"/>
    </row>
    <row r="524" spans="1:23" s="403" customFormat="1">
      <c r="A524" s="615" t="s">
        <v>426</v>
      </c>
      <c r="B524" s="448"/>
      <c r="C524" s="448" t="s">
        <v>996</v>
      </c>
      <c r="D524" s="445"/>
      <c r="E524" s="442" t="s">
        <v>18</v>
      </c>
      <c r="F524" s="442" t="s">
        <v>14</v>
      </c>
      <c r="G524" s="404" t="s">
        <v>22</v>
      </c>
      <c r="H524" s="404" t="s">
        <v>28</v>
      </c>
      <c r="I524" s="404" t="s">
        <v>24</v>
      </c>
      <c r="J524" s="442"/>
      <c r="K524" s="442"/>
      <c r="L524" s="442"/>
      <c r="M524" s="442"/>
      <c r="N524" s="442"/>
      <c r="O524" s="442" t="s">
        <v>28</v>
      </c>
      <c r="P524" s="442" t="s">
        <v>291</v>
      </c>
      <c r="Q524" s="442" t="s">
        <v>288</v>
      </c>
      <c r="R524" s="493"/>
      <c r="S524" s="442"/>
      <c r="T524" s="446"/>
      <c r="U524" s="446"/>
      <c r="V524" s="445"/>
      <c r="W524" s="444"/>
    </row>
    <row r="525" spans="1:23" s="403" customFormat="1">
      <c r="A525" s="615" t="s">
        <v>427</v>
      </c>
      <c r="B525" s="448"/>
      <c r="C525" s="448"/>
      <c r="D525" s="445"/>
      <c r="E525" s="442" t="s">
        <v>18</v>
      </c>
      <c r="F525" s="442" t="s">
        <v>15</v>
      </c>
      <c r="G525" s="404" t="s">
        <v>22</v>
      </c>
      <c r="H525" s="404" t="s">
        <v>28</v>
      </c>
      <c r="I525" s="404" t="s">
        <v>24</v>
      </c>
      <c r="J525" s="442">
        <v>3</v>
      </c>
      <c r="K525" s="442"/>
      <c r="L525" s="442"/>
      <c r="M525" s="442"/>
      <c r="N525" s="442"/>
      <c r="O525" s="442"/>
      <c r="P525" s="442" t="s">
        <v>291</v>
      </c>
      <c r="Q525" s="442" t="s">
        <v>288</v>
      </c>
      <c r="R525" s="493" t="s">
        <v>1013</v>
      </c>
      <c r="S525" s="442"/>
      <c r="T525" s="446"/>
      <c r="U525" s="446"/>
      <c r="V525" s="445"/>
      <c r="W525" s="444"/>
    </row>
    <row r="526" spans="1:23" s="403" customFormat="1">
      <c r="A526" s="615" t="s">
        <v>428</v>
      </c>
      <c r="B526" s="448"/>
      <c r="C526" s="448" t="s">
        <v>951</v>
      </c>
      <c r="D526" s="445"/>
      <c r="E526" s="442" t="s">
        <v>18</v>
      </c>
      <c r="F526" s="442" t="s">
        <v>14</v>
      </c>
      <c r="G526" s="404" t="s">
        <v>22</v>
      </c>
      <c r="H526" s="404" t="s">
        <v>28</v>
      </c>
      <c r="I526" s="404" t="s">
        <v>24</v>
      </c>
      <c r="J526" s="442">
        <v>3</v>
      </c>
      <c r="K526" s="442"/>
      <c r="L526" s="442"/>
      <c r="M526" s="442"/>
      <c r="N526" s="442"/>
      <c r="O526" s="442"/>
      <c r="P526" s="442" t="s">
        <v>291</v>
      </c>
      <c r="Q526" s="442" t="s">
        <v>288</v>
      </c>
      <c r="R526" s="493"/>
      <c r="S526" s="442"/>
      <c r="T526" s="446"/>
      <c r="U526" s="446"/>
      <c r="V526" s="445"/>
      <c r="W526" s="444"/>
    </row>
    <row r="527" spans="1:23" s="403" customFormat="1">
      <c r="A527" s="615" t="s">
        <v>429</v>
      </c>
      <c r="B527" s="448"/>
      <c r="C527" s="448"/>
      <c r="D527" s="445"/>
      <c r="E527" s="442" t="s">
        <v>18</v>
      </c>
      <c r="F527" s="442" t="s">
        <v>15</v>
      </c>
      <c r="G527" s="404" t="s">
        <v>22</v>
      </c>
      <c r="H527" s="404" t="s">
        <v>28</v>
      </c>
      <c r="I527" s="404" t="s">
        <v>24</v>
      </c>
      <c r="J527" s="442">
        <v>4</v>
      </c>
      <c r="K527" s="442"/>
      <c r="L527" s="442"/>
      <c r="M527" s="442"/>
      <c r="N527" s="442"/>
      <c r="O527" s="442"/>
      <c r="P527" s="442" t="s">
        <v>291</v>
      </c>
      <c r="Q527" s="442" t="s">
        <v>288</v>
      </c>
      <c r="R527" s="493"/>
      <c r="S527" s="442"/>
      <c r="T527" s="446"/>
      <c r="U527" s="446"/>
      <c r="V527" s="445"/>
      <c r="W527" s="444"/>
    </row>
    <row r="528" spans="1:23" s="403" customFormat="1">
      <c r="A528" s="615" t="s">
        <v>530</v>
      </c>
      <c r="B528" s="448"/>
      <c r="C528" s="448" t="s">
        <v>995</v>
      </c>
      <c r="D528" s="445"/>
      <c r="E528" s="442" t="s">
        <v>18</v>
      </c>
      <c r="F528" s="442" t="s">
        <v>14</v>
      </c>
      <c r="G528" s="404" t="s">
        <v>22</v>
      </c>
      <c r="H528" s="404" t="s">
        <v>28</v>
      </c>
      <c r="I528" s="404" t="s">
        <v>24</v>
      </c>
      <c r="J528" s="442">
        <v>3</v>
      </c>
      <c r="K528" s="442"/>
      <c r="L528" s="442"/>
      <c r="M528" s="442"/>
      <c r="N528" s="442"/>
      <c r="O528" s="442"/>
      <c r="P528" s="442" t="s">
        <v>291</v>
      </c>
      <c r="Q528" s="442" t="s">
        <v>288</v>
      </c>
      <c r="R528" s="493"/>
      <c r="S528" s="442"/>
      <c r="T528" s="446"/>
      <c r="U528" s="446"/>
      <c r="V528" s="445"/>
      <c r="W528" s="444"/>
    </row>
    <row r="529" spans="1:23" s="403" customFormat="1">
      <c r="A529" s="615" t="s">
        <v>430</v>
      </c>
      <c r="B529" s="448"/>
      <c r="C529" s="448"/>
      <c r="D529" s="445"/>
      <c r="E529" s="442" t="s">
        <v>18</v>
      </c>
      <c r="F529" s="442" t="s">
        <v>15</v>
      </c>
      <c r="G529" s="404" t="s">
        <v>22</v>
      </c>
      <c r="H529" s="404" t="s">
        <v>28</v>
      </c>
      <c r="I529" s="404" t="s">
        <v>24</v>
      </c>
      <c r="J529" s="442">
        <v>3</v>
      </c>
      <c r="K529" s="442"/>
      <c r="L529" s="442"/>
      <c r="M529" s="442"/>
      <c r="N529" s="442"/>
      <c r="O529" s="442"/>
      <c r="P529" s="442" t="s">
        <v>291</v>
      </c>
      <c r="Q529" s="442" t="s">
        <v>288</v>
      </c>
      <c r="R529" s="493"/>
      <c r="S529" s="442"/>
      <c r="T529" s="446"/>
      <c r="U529" s="446"/>
      <c r="V529" s="445"/>
      <c r="W529" s="444"/>
    </row>
    <row r="530" spans="1:23" s="403" customFormat="1">
      <c r="A530" s="615" t="s">
        <v>473</v>
      </c>
      <c r="B530" s="448"/>
      <c r="C530" s="448" t="s">
        <v>950</v>
      </c>
      <c r="D530" s="445"/>
      <c r="E530" s="442" t="s">
        <v>17</v>
      </c>
      <c r="F530" s="442" t="s">
        <v>14</v>
      </c>
      <c r="G530" s="404" t="s">
        <v>22</v>
      </c>
      <c r="H530" s="404" t="s">
        <v>28</v>
      </c>
      <c r="I530" s="404" t="s">
        <v>24</v>
      </c>
      <c r="J530" s="442">
        <v>1</v>
      </c>
      <c r="K530" s="442"/>
      <c r="L530" s="442"/>
      <c r="M530" s="442"/>
      <c r="N530" s="442" t="s">
        <v>545</v>
      </c>
      <c r="O530" s="442"/>
      <c r="P530" s="442" t="s">
        <v>291</v>
      </c>
      <c r="Q530" s="442" t="s">
        <v>288</v>
      </c>
      <c r="R530" s="493"/>
      <c r="S530" s="442"/>
      <c r="T530" s="446"/>
      <c r="U530" s="446"/>
      <c r="V530" s="445"/>
      <c r="W530" s="444"/>
    </row>
    <row r="531" spans="1:23" s="403" customFormat="1">
      <c r="A531" s="615" t="s">
        <v>1310</v>
      </c>
      <c r="B531" s="448"/>
      <c r="C531" s="448"/>
      <c r="D531" s="445"/>
      <c r="E531" s="442" t="s">
        <v>18</v>
      </c>
      <c r="F531" s="442" t="s">
        <v>15</v>
      </c>
      <c r="G531" s="404" t="s">
        <v>22</v>
      </c>
      <c r="H531" s="404" t="s">
        <v>28</v>
      </c>
      <c r="I531" s="404" t="s">
        <v>24</v>
      </c>
      <c r="J531" s="442">
        <v>3</v>
      </c>
      <c r="K531" s="442"/>
      <c r="L531" s="442"/>
      <c r="M531" s="442"/>
      <c r="N531" s="442"/>
      <c r="O531" s="442"/>
      <c r="P531" s="442" t="s">
        <v>291</v>
      </c>
      <c r="Q531" s="442" t="s">
        <v>288</v>
      </c>
      <c r="R531" s="493"/>
      <c r="S531" s="442"/>
      <c r="T531" s="446"/>
      <c r="U531" s="446"/>
      <c r="V531" s="445"/>
      <c r="W531" s="444"/>
    </row>
    <row r="532" spans="1:23" s="403" customFormat="1">
      <c r="A532" s="615" t="s">
        <v>1311</v>
      </c>
      <c r="B532" s="448"/>
      <c r="C532" s="448" t="s">
        <v>949</v>
      </c>
      <c r="D532" s="445"/>
      <c r="E532" s="442" t="s">
        <v>18</v>
      </c>
      <c r="F532" s="442" t="s">
        <v>14</v>
      </c>
      <c r="G532" s="404" t="s">
        <v>22</v>
      </c>
      <c r="H532" s="404" t="s">
        <v>28</v>
      </c>
      <c r="I532" s="404" t="s">
        <v>24</v>
      </c>
      <c r="J532" s="442"/>
      <c r="K532" s="442"/>
      <c r="L532" s="442"/>
      <c r="M532" s="442"/>
      <c r="N532" s="442"/>
      <c r="O532" s="442" t="s">
        <v>28</v>
      </c>
      <c r="P532" s="442" t="s">
        <v>291</v>
      </c>
      <c r="Q532" s="442" t="s">
        <v>288</v>
      </c>
      <c r="R532" s="493"/>
      <c r="S532" s="442"/>
      <c r="T532" s="446"/>
      <c r="U532" s="446"/>
      <c r="V532" s="445"/>
      <c r="W532" s="444"/>
    </row>
    <row r="533" spans="1:23" s="403" customFormat="1">
      <c r="A533" s="615" t="s">
        <v>1312</v>
      </c>
      <c r="B533" s="448"/>
      <c r="C533" s="448"/>
      <c r="D533" s="445"/>
      <c r="E533" s="442" t="s">
        <v>18</v>
      </c>
      <c r="F533" s="442" t="s">
        <v>15</v>
      </c>
      <c r="G533" s="404" t="s">
        <v>22</v>
      </c>
      <c r="H533" s="404" t="s">
        <v>28</v>
      </c>
      <c r="I533" s="404" t="s">
        <v>24</v>
      </c>
      <c r="J533" s="442"/>
      <c r="K533" s="442"/>
      <c r="L533" s="442"/>
      <c r="M533" s="442"/>
      <c r="N533" s="442"/>
      <c r="O533" s="442" t="s">
        <v>28</v>
      </c>
      <c r="P533" s="442" t="s">
        <v>291</v>
      </c>
      <c r="Q533" s="442" t="s">
        <v>288</v>
      </c>
      <c r="R533" s="493"/>
      <c r="S533" s="442"/>
      <c r="T533" s="446"/>
      <c r="U533" s="446"/>
      <c r="V533" s="445"/>
      <c r="W533" s="444"/>
    </row>
    <row r="534" spans="1:23" s="403" customFormat="1">
      <c r="A534" s="615" t="s">
        <v>472</v>
      </c>
      <c r="B534" s="448"/>
      <c r="C534" s="448" t="s">
        <v>946</v>
      </c>
      <c r="D534" s="445"/>
      <c r="E534" s="442" t="s">
        <v>18</v>
      </c>
      <c r="F534" s="442" t="s">
        <v>14</v>
      </c>
      <c r="G534" s="404" t="s">
        <v>19</v>
      </c>
      <c r="H534" s="404" t="s">
        <v>28</v>
      </c>
      <c r="I534" s="404" t="s">
        <v>24</v>
      </c>
      <c r="J534" s="442"/>
      <c r="K534" s="442"/>
      <c r="L534" s="442"/>
      <c r="M534" s="442"/>
      <c r="N534" s="442"/>
      <c r="O534" s="442" t="s">
        <v>28</v>
      </c>
      <c r="P534" s="442" t="s">
        <v>291</v>
      </c>
      <c r="Q534" s="442" t="s">
        <v>288</v>
      </c>
      <c r="R534" s="493"/>
      <c r="S534" s="442"/>
      <c r="T534" s="446"/>
      <c r="U534" s="446"/>
      <c r="V534" s="445"/>
      <c r="W534" s="444"/>
    </row>
    <row r="535" spans="1:23" s="403" customFormat="1">
      <c r="A535" s="615" t="s">
        <v>471</v>
      </c>
      <c r="B535" s="448"/>
      <c r="C535" s="448"/>
      <c r="D535" s="445"/>
      <c r="E535" s="442" t="s">
        <v>18</v>
      </c>
      <c r="F535" s="442" t="s">
        <v>15</v>
      </c>
      <c r="G535" s="404" t="s">
        <v>19</v>
      </c>
      <c r="H535" s="404" t="s">
        <v>28</v>
      </c>
      <c r="I535" s="404" t="s">
        <v>24</v>
      </c>
      <c r="J535" s="442"/>
      <c r="K535" s="442"/>
      <c r="L535" s="442"/>
      <c r="M535" s="442"/>
      <c r="N535" s="442"/>
      <c r="O535" s="442" t="s">
        <v>28</v>
      </c>
      <c r="P535" s="442" t="s">
        <v>291</v>
      </c>
      <c r="Q535" s="442" t="s">
        <v>288</v>
      </c>
      <c r="R535" s="493"/>
      <c r="S535" s="442"/>
      <c r="T535" s="446"/>
      <c r="U535" s="446"/>
      <c r="V535" s="445"/>
      <c r="W535" s="444"/>
    </row>
    <row r="536" spans="1:23" s="403" customFormat="1">
      <c r="A536" s="615" t="s">
        <v>474</v>
      </c>
      <c r="B536" s="448"/>
      <c r="C536" s="448" t="s">
        <v>945</v>
      </c>
      <c r="D536" s="445"/>
      <c r="E536" s="442" t="s">
        <v>17</v>
      </c>
      <c r="F536" s="442" t="s">
        <v>14</v>
      </c>
      <c r="G536" s="404" t="s">
        <v>20</v>
      </c>
      <c r="H536" s="404" t="s">
        <v>304</v>
      </c>
      <c r="I536" s="404" t="s">
        <v>24</v>
      </c>
      <c r="J536" s="442">
        <v>1</v>
      </c>
      <c r="K536" s="442"/>
      <c r="L536" s="442"/>
      <c r="M536" s="442"/>
      <c r="N536" s="442"/>
      <c r="O536" s="442"/>
      <c r="P536" s="442" t="s">
        <v>291</v>
      </c>
      <c r="Q536" s="442" t="s">
        <v>288</v>
      </c>
      <c r="R536" s="493" t="s">
        <v>1012</v>
      </c>
      <c r="S536" s="442"/>
      <c r="T536" s="446"/>
      <c r="U536" s="446"/>
      <c r="V536" s="445"/>
      <c r="W536" s="444"/>
    </row>
    <row r="537" spans="1:23" s="403" customFormat="1">
      <c r="A537" s="615" t="s">
        <v>475</v>
      </c>
      <c r="B537" s="448"/>
      <c r="C537" s="448" t="s">
        <v>944</v>
      </c>
      <c r="D537" s="445"/>
      <c r="E537" s="442" t="s">
        <v>18</v>
      </c>
      <c r="F537" s="442" t="s">
        <v>14</v>
      </c>
      <c r="G537" s="404" t="s">
        <v>23</v>
      </c>
      <c r="H537" s="404" t="s">
        <v>304</v>
      </c>
      <c r="I537" s="404" t="s">
        <v>24</v>
      </c>
      <c r="J537" s="442"/>
      <c r="K537" s="442"/>
      <c r="L537" s="442"/>
      <c r="M537" s="442"/>
      <c r="N537" s="442"/>
      <c r="O537" s="442" t="s">
        <v>48</v>
      </c>
      <c r="P537" s="442" t="s">
        <v>291</v>
      </c>
      <c r="Q537" s="442" t="s">
        <v>288</v>
      </c>
      <c r="R537" s="493"/>
      <c r="S537" s="442"/>
      <c r="T537" s="446"/>
      <c r="U537" s="446"/>
      <c r="V537" s="445"/>
      <c r="W537" s="444"/>
    </row>
    <row r="538" spans="1:23" s="403" customFormat="1">
      <c r="A538" s="615" t="s">
        <v>431</v>
      </c>
      <c r="B538" s="448"/>
      <c r="C538" s="448"/>
      <c r="D538" s="445"/>
      <c r="E538" s="442" t="s">
        <v>18</v>
      </c>
      <c r="F538" s="442" t="s">
        <v>15</v>
      </c>
      <c r="G538" s="404" t="s">
        <v>23</v>
      </c>
      <c r="H538" s="404" t="s">
        <v>304</v>
      </c>
      <c r="I538" s="404" t="s">
        <v>24</v>
      </c>
      <c r="J538" s="442"/>
      <c r="K538" s="442"/>
      <c r="L538" s="442"/>
      <c r="M538" s="442"/>
      <c r="N538" s="442"/>
      <c r="O538" s="442" t="s">
        <v>48</v>
      </c>
      <c r="P538" s="442" t="s">
        <v>291</v>
      </c>
      <c r="Q538" s="442" t="s">
        <v>288</v>
      </c>
      <c r="R538" s="493"/>
      <c r="S538" s="442"/>
      <c r="T538" s="446"/>
      <c r="U538" s="446"/>
      <c r="V538" s="445"/>
      <c r="W538" s="444"/>
    </row>
    <row r="539" spans="1:23" s="403" customFormat="1">
      <c r="A539" s="615" t="s">
        <v>432</v>
      </c>
      <c r="B539" s="448"/>
      <c r="C539" s="448" t="s">
        <v>943</v>
      </c>
      <c r="D539" s="445"/>
      <c r="E539" s="442" t="s">
        <v>18</v>
      </c>
      <c r="F539" s="442" t="s">
        <v>14</v>
      </c>
      <c r="G539" s="404" t="s">
        <v>22</v>
      </c>
      <c r="H539" s="404" t="s">
        <v>28</v>
      </c>
      <c r="I539" s="404" t="s">
        <v>24</v>
      </c>
      <c r="J539" s="442">
        <v>3</v>
      </c>
      <c r="K539" s="442"/>
      <c r="L539" s="442"/>
      <c r="M539" s="442"/>
      <c r="N539" s="442"/>
      <c r="O539" s="442"/>
      <c r="P539" s="442" t="s">
        <v>291</v>
      </c>
      <c r="Q539" s="442" t="s">
        <v>288</v>
      </c>
      <c r="R539" s="493"/>
      <c r="S539" s="442"/>
      <c r="T539" s="446"/>
      <c r="U539" s="446"/>
      <c r="V539" s="445"/>
      <c r="W539" s="444"/>
    </row>
    <row r="540" spans="1:23" s="403" customFormat="1">
      <c r="A540" s="615" t="s">
        <v>433</v>
      </c>
      <c r="B540" s="448"/>
      <c r="C540" s="448"/>
      <c r="D540" s="445"/>
      <c r="E540" s="442" t="s">
        <v>18</v>
      </c>
      <c r="F540" s="442" t="s">
        <v>15</v>
      </c>
      <c r="G540" s="404" t="s">
        <v>22</v>
      </c>
      <c r="H540" s="404" t="s">
        <v>28</v>
      </c>
      <c r="I540" s="404" t="s">
        <v>24</v>
      </c>
      <c r="J540" s="442">
        <v>3</v>
      </c>
      <c r="K540" s="442"/>
      <c r="L540" s="442"/>
      <c r="M540" s="442"/>
      <c r="N540" s="442"/>
      <c r="O540" s="442"/>
      <c r="P540" s="442" t="s">
        <v>291</v>
      </c>
      <c r="Q540" s="442" t="s">
        <v>288</v>
      </c>
      <c r="R540" s="493"/>
      <c r="S540" s="442"/>
      <c r="T540" s="446"/>
      <c r="U540" s="446"/>
      <c r="V540" s="445"/>
      <c r="W540" s="444"/>
    </row>
    <row r="541" spans="1:23" s="403" customFormat="1">
      <c r="A541" s="615" t="s">
        <v>434</v>
      </c>
      <c r="B541" s="448"/>
      <c r="C541" s="448" t="s">
        <v>942</v>
      </c>
      <c r="D541" s="445"/>
      <c r="E541" s="442" t="s">
        <v>18</v>
      </c>
      <c r="F541" s="442" t="s">
        <v>14</v>
      </c>
      <c r="G541" s="404" t="s">
        <v>22</v>
      </c>
      <c r="H541" s="404" t="s">
        <v>28</v>
      </c>
      <c r="I541" s="404" t="s">
        <v>25</v>
      </c>
      <c r="J541" s="442">
        <v>3</v>
      </c>
      <c r="K541" s="442"/>
      <c r="L541" s="442"/>
      <c r="M541" s="442"/>
      <c r="N541" s="442"/>
      <c r="O541" s="442"/>
      <c r="P541" s="442" t="s">
        <v>291</v>
      </c>
      <c r="Q541" s="442" t="s">
        <v>288</v>
      </c>
      <c r="R541" s="493"/>
      <c r="S541" s="442"/>
      <c r="T541" s="446"/>
      <c r="U541" s="446"/>
      <c r="V541" s="445"/>
      <c r="W541" s="444"/>
    </row>
    <row r="542" spans="1:23" s="403" customFormat="1">
      <c r="A542" s="615" t="s">
        <v>435</v>
      </c>
      <c r="B542" s="448"/>
      <c r="C542" s="448"/>
      <c r="D542" s="445"/>
      <c r="E542" s="442" t="s">
        <v>18</v>
      </c>
      <c r="F542" s="442" t="s">
        <v>15</v>
      </c>
      <c r="G542" s="404" t="s">
        <v>22</v>
      </c>
      <c r="H542" s="404" t="s">
        <v>28</v>
      </c>
      <c r="I542" s="404" t="s">
        <v>24</v>
      </c>
      <c r="J542" s="442">
        <v>3</v>
      </c>
      <c r="K542" s="442"/>
      <c r="L542" s="442"/>
      <c r="M542" s="442"/>
      <c r="N542" s="442"/>
      <c r="O542" s="442"/>
      <c r="P542" s="442" t="s">
        <v>291</v>
      </c>
      <c r="Q542" s="442" t="s">
        <v>288</v>
      </c>
      <c r="R542" s="493"/>
      <c r="S542" s="442"/>
      <c r="T542" s="446"/>
      <c r="U542" s="446"/>
      <c r="V542" s="445"/>
      <c r="W542" s="444"/>
    </row>
    <row r="543" spans="1:23" s="403" customFormat="1">
      <c r="A543" s="615" t="s">
        <v>436</v>
      </c>
      <c r="B543" s="448"/>
      <c r="C543" s="448" t="s">
        <v>941</v>
      </c>
      <c r="D543" s="445" t="s">
        <v>1011</v>
      </c>
      <c r="E543" s="442" t="s">
        <v>17</v>
      </c>
      <c r="F543" s="442" t="s">
        <v>14</v>
      </c>
      <c r="G543" s="404" t="s">
        <v>20</v>
      </c>
      <c r="H543" s="404" t="s">
        <v>29</v>
      </c>
      <c r="I543" s="404" t="s">
        <v>30</v>
      </c>
      <c r="J543" s="442">
        <v>3</v>
      </c>
      <c r="K543" s="442"/>
      <c r="L543" s="442"/>
      <c r="M543" s="442"/>
      <c r="N543" s="442"/>
      <c r="O543" s="442"/>
      <c r="P543" s="442" t="s">
        <v>291</v>
      </c>
      <c r="Q543" s="442" t="s">
        <v>288</v>
      </c>
      <c r="R543" s="493"/>
      <c r="S543" s="442"/>
      <c r="T543" s="446"/>
      <c r="U543" s="446" t="s">
        <v>45</v>
      </c>
      <c r="V543" s="445" t="s">
        <v>1011</v>
      </c>
      <c r="W543" s="444" t="s">
        <v>1010</v>
      </c>
    </row>
    <row r="544" spans="1:23" s="403" customFormat="1">
      <c r="A544" s="615" t="s">
        <v>437</v>
      </c>
      <c r="B544" s="448"/>
      <c r="C544" s="448"/>
      <c r="D544" s="445"/>
      <c r="E544" s="442" t="s">
        <v>17</v>
      </c>
      <c r="F544" s="442" t="s">
        <v>15</v>
      </c>
      <c r="G544" s="404" t="s">
        <v>262</v>
      </c>
      <c r="H544" s="404" t="s">
        <v>28</v>
      </c>
      <c r="I544" s="404" t="s">
        <v>26</v>
      </c>
      <c r="J544" s="442">
        <v>4</v>
      </c>
      <c r="K544" s="442"/>
      <c r="L544" s="442"/>
      <c r="M544" s="442"/>
      <c r="N544" s="442"/>
      <c r="O544" s="442"/>
      <c r="P544" s="442" t="s">
        <v>291</v>
      </c>
      <c r="Q544" s="442" t="s">
        <v>288</v>
      </c>
      <c r="R544" s="493"/>
      <c r="S544" s="442"/>
      <c r="T544" s="446"/>
      <c r="U544" s="446"/>
      <c r="V544" s="445"/>
      <c r="W544" s="444"/>
    </row>
    <row r="545" spans="1:23" s="403" customFormat="1">
      <c r="A545" s="615" t="s">
        <v>438</v>
      </c>
      <c r="B545" s="448"/>
      <c r="C545" s="448"/>
      <c r="D545" s="445"/>
      <c r="E545" s="442" t="s">
        <v>18</v>
      </c>
      <c r="F545" s="442" t="s">
        <v>15</v>
      </c>
      <c r="G545" s="404" t="s">
        <v>19</v>
      </c>
      <c r="H545" s="404" t="s">
        <v>28</v>
      </c>
      <c r="I545" s="404" t="s">
        <v>26</v>
      </c>
      <c r="J545" s="442">
        <v>3</v>
      </c>
      <c r="K545" s="442"/>
      <c r="L545" s="442"/>
      <c r="M545" s="442"/>
      <c r="N545" s="442"/>
      <c r="O545" s="442"/>
      <c r="P545" s="442" t="s">
        <v>291</v>
      </c>
      <c r="Q545" s="442" t="s">
        <v>288</v>
      </c>
      <c r="R545" s="493"/>
      <c r="S545" s="442"/>
      <c r="T545" s="446"/>
      <c r="U545" s="446"/>
      <c r="V545" s="445"/>
      <c r="W545" s="444"/>
    </row>
    <row r="546" spans="1:23" s="403" customFormat="1">
      <c r="A546" s="615" t="s">
        <v>439</v>
      </c>
      <c r="B546" s="448"/>
      <c r="C546" s="448" t="s">
        <v>940</v>
      </c>
      <c r="D546" s="445"/>
      <c r="E546" s="442" t="s">
        <v>18</v>
      </c>
      <c r="F546" s="442" t="s">
        <v>14</v>
      </c>
      <c r="G546" s="404" t="s">
        <v>22</v>
      </c>
      <c r="H546" s="404" t="s">
        <v>28</v>
      </c>
      <c r="I546" s="404" t="s">
        <v>24</v>
      </c>
      <c r="J546" s="442">
        <v>3</v>
      </c>
      <c r="K546" s="442"/>
      <c r="L546" s="442"/>
      <c r="M546" s="442"/>
      <c r="N546" s="442"/>
      <c r="O546" s="442"/>
      <c r="P546" s="442" t="s">
        <v>291</v>
      </c>
      <c r="Q546" s="442" t="s">
        <v>288</v>
      </c>
      <c r="R546" s="493"/>
      <c r="S546" s="442"/>
      <c r="T546" s="446"/>
      <c r="U546" s="446"/>
      <c r="V546" s="445"/>
      <c r="W546" s="444"/>
    </row>
    <row r="547" spans="1:23" s="403" customFormat="1">
      <c r="A547" s="615" t="s">
        <v>440</v>
      </c>
      <c r="B547" s="448"/>
      <c r="C547" s="448" t="s">
        <v>939</v>
      </c>
      <c r="D547" s="445"/>
      <c r="E547" s="442" t="s">
        <v>18</v>
      </c>
      <c r="F547" s="442" t="s">
        <v>15</v>
      </c>
      <c r="G547" s="404" t="s">
        <v>22</v>
      </c>
      <c r="H547" s="404" t="s">
        <v>28</v>
      </c>
      <c r="I547" s="404" t="s">
        <v>24</v>
      </c>
      <c r="J547" s="442">
        <v>4</v>
      </c>
      <c r="K547" s="442"/>
      <c r="L547" s="442"/>
      <c r="M547" s="442"/>
      <c r="N547" s="442"/>
      <c r="O547" s="442"/>
      <c r="P547" s="442" t="s">
        <v>291</v>
      </c>
      <c r="Q547" s="442" t="s">
        <v>288</v>
      </c>
      <c r="R547" s="493"/>
      <c r="S547" s="442"/>
      <c r="T547" s="446"/>
      <c r="U547" s="446"/>
      <c r="V547" s="445"/>
      <c r="W547" s="444"/>
    </row>
    <row r="548" spans="1:23" s="403" customFormat="1">
      <c r="A548" s="615" t="s">
        <v>441</v>
      </c>
      <c r="B548" s="448"/>
      <c r="C548" s="448" t="s">
        <v>937</v>
      </c>
      <c r="D548" s="445"/>
      <c r="E548" s="442" t="s">
        <v>18</v>
      </c>
      <c r="F548" s="442" t="s">
        <v>14</v>
      </c>
      <c r="G548" s="404" t="s">
        <v>22</v>
      </c>
      <c r="H548" s="404" t="s">
        <v>28</v>
      </c>
      <c r="I548" s="404" t="s">
        <v>25</v>
      </c>
      <c r="J548" s="442"/>
      <c r="K548" s="442"/>
      <c r="L548" s="442"/>
      <c r="M548" s="442"/>
      <c r="N548" s="442"/>
      <c r="O548" s="442" t="s">
        <v>28</v>
      </c>
      <c r="P548" s="442" t="s">
        <v>291</v>
      </c>
      <c r="Q548" s="442" t="s">
        <v>288</v>
      </c>
      <c r="R548" s="493"/>
      <c r="S548" s="442"/>
      <c r="T548" s="446"/>
      <c r="U548" s="446"/>
      <c r="V548" s="445"/>
      <c r="W548" s="444"/>
    </row>
    <row r="549" spans="1:23" s="403" customFormat="1">
      <c r="A549" s="615" t="s">
        <v>442</v>
      </c>
      <c r="B549" s="448"/>
      <c r="C549" s="448"/>
      <c r="D549" s="445"/>
      <c r="E549" s="442" t="s">
        <v>18</v>
      </c>
      <c r="F549" s="442" t="s">
        <v>15</v>
      </c>
      <c r="G549" s="404" t="s">
        <v>22</v>
      </c>
      <c r="H549" s="404" t="s">
        <v>28</v>
      </c>
      <c r="I549" s="404" t="s">
        <v>26</v>
      </c>
      <c r="J549" s="442">
        <v>4</v>
      </c>
      <c r="K549" s="442"/>
      <c r="L549" s="442"/>
      <c r="M549" s="442"/>
      <c r="N549" s="442"/>
      <c r="O549" s="442"/>
      <c r="P549" s="442" t="s">
        <v>291</v>
      </c>
      <c r="Q549" s="442" t="s">
        <v>288</v>
      </c>
      <c r="R549" s="493" t="s">
        <v>1009</v>
      </c>
      <c r="S549" s="442"/>
      <c r="T549" s="446"/>
      <c r="U549" s="446"/>
      <c r="V549" s="445"/>
      <c r="W549" s="444"/>
    </row>
    <row r="550" spans="1:23" s="403" customFormat="1">
      <c r="A550" s="615" t="s">
        <v>443</v>
      </c>
      <c r="B550" s="448"/>
      <c r="C550" s="448"/>
      <c r="D550" s="445"/>
      <c r="E550" s="442" t="s">
        <v>18</v>
      </c>
      <c r="F550" s="442" t="s">
        <v>14</v>
      </c>
      <c r="G550" s="404" t="s">
        <v>22</v>
      </c>
      <c r="H550" s="404" t="s">
        <v>28</v>
      </c>
      <c r="I550" s="404" t="s">
        <v>26</v>
      </c>
      <c r="J550" s="442">
        <v>4</v>
      </c>
      <c r="K550" s="442"/>
      <c r="L550" s="442"/>
      <c r="M550" s="442"/>
      <c r="N550" s="442"/>
      <c r="O550" s="442"/>
      <c r="P550" s="442" t="s">
        <v>291</v>
      </c>
      <c r="Q550" s="442" t="s">
        <v>288</v>
      </c>
      <c r="R550" s="493"/>
      <c r="S550" s="442"/>
      <c r="T550" s="446"/>
      <c r="U550" s="446"/>
      <c r="V550" s="445"/>
      <c r="W550" s="444"/>
    </row>
    <row r="551" spans="1:23" s="403" customFormat="1">
      <c r="A551" s="615" t="s">
        <v>444</v>
      </c>
      <c r="B551" s="448"/>
      <c r="C551" s="448"/>
      <c r="D551" s="445"/>
      <c r="E551" s="442" t="s">
        <v>18</v>
      </c>
      <c r="F551" s="442" t="s">
        <v>15</v>
      </c>
      <c r="G551" s="404" t="s">
        <v>22</v>
      </c>
      <c r="H551" s="404" t="s">
        <v>28</v>
      </c>
      <c r="I551" s="404" t="s">
        <v>25</v>
      </c>
      <c r="J551" s="442">
        <v>4</v>
      </c>
      <c r="K551" s="442"/>
      <c r="L551" s="442"/>
      <c r="M551" s="442"/>
      <c r="N551" s="442"/>
      <c r="O551" s="442"/>
      <c r="P551" s="442" t="s">
        <v>291</v>
      </c>
      <c r="Q551" s="442" t="s">
        <v>288</v>
      </c>
      <c r="R551" s="493"/>
      <c r="S551" s="442"/>
      <c r="T551" s="446"/>
      <c r="U551" s="446"/>
      <c r="V551" s="445"/>
      <c r="W551" s="444"/>
    </row>
    <row r="552" spans="1:23" s="403" customFormat="1">
      <c r="A552" s="615" t="s">
        <v>445</v>
      </c>
      <c r="B552" s="448"/>
      <c r="C552" s="448" t="s">
        <v>935</v>
      </c>
      <c r="D552" s="445"/>
      <c r="E552" s="442" t="s">
        <v>17</v>
      </c>
      <c r="F552" s="442" t="s">
        <v>14</v>
      </c>
      <c r="G552" s="404" t="s">
        <v>22</v>
      </c>
      <c r="H552" s="404" t="s">
        <v>28</v>
      </c>
      <c r="I552" s="404" t="s">
        <v>26</v>
      </c>
      <c r="J552" s="442">
        <v>3</v>
      </c>
      <c r="K552" s="442"/>
      <c r="L552" s="442"/>
      <c r="M552" s="442"/>
      <c r="N552" s="442"/>
      <c r="O552" s="442"/>
      <c r="P552" s="442" t="s">
        <v>291</v>
      </c>
      <c r="Q552" s="442" t="s">
        <v>288</v>
      </c>
      <c r="R552" s="493"/>
      <c r="S552" s="442"/>
      <c r="T552" s="446"/>
      <c r="U552" s="446"/>
      <c r="V552" s="445"/>
      <c r="W552" s="444"/>
    </row>
    <row r="553" spans="1:23" s="403" customFormat="1">
      <c r="A553" s="615" t="s">
        <v>446</v>
      </c>
      <c r="B553" s="448"/>
      <c r="C553" s="448"/>
      <c r="D553" s="445"/>
      <c r="E553" s="442" t="s">
        <v>17</v>
      </c>
      <c r="F553" s="442" t="s">
        <v>15</v>
      </c>
      <c r="G553" s="404" t="s">
        <v>22</v>
      </c>
      <c r="H553" s="404" t="s">
        <v>28</v>
      </c>
      <c r="I553" s="404" t="s">
        <v>24</v>
      </c>
      <c r="J553" s="442">
        <v>3</v>
      </c>
      <c r="K553" s="442"/>
      <c r="L553" s="442"/>
      <c r="M553" s="442"/>
      <c r="N553" s="442"/>
      <c r="O553" s="442"/>
      <c r="P553" s="442" t="s">
        <v>291</v>
      </c>
      <c r="Q553" s="442" t="s">
        <v>288</v>
      </c>
      <c r="R553" s="493"/>
      <c r="S553" s="442"/>
      <c r="T553" s="446"/>
      <c r="U553" s="446"/>
      <c r="V553" s="445"/>
      <c r="W553" s="444"/>
    </row>
    <row r="554" spans="1:23" s="403" customFormat="1">
      <c r="A554" s="615" t="s">
        <v>447</v>
      </c>
      <c r="B554" s="448"/>
      <c r="C554" s="448" t="s">
        <v>930</v>
      </c>
      <c r="D554" s="445"/>
      <c r="E554" s="442" t="s">
        <v>17</v>
      </c>
      <c r="F554" s="442" t="s">
        <v>14</v>
      </c>
      <c r="G554" s="404" t="s">
        <v>22</v>
      </c>
      <c r="H554" s="404" t="s">
        <v>28</v>
      </c>
      <c r="I554" s="404" t="s">
        <v>24</v>
      </c>
      <c r="J554" s="442">
        <v>2</v>
      </c>
      <c r="K554" s="442"/>
      <c r="L554" s="442"/>
      <c r="M554" s="442"/>
      <c r="N554" s="442"/>
      <c r="O554" s="442"/>
      <c r="P554" s="442" t="s">
        <v>291</v>
      </c>
      <c r="Q554" s="442" t="s">
        <v>288</v>
      </c>
      <c r="R554" s="493"/>
      <c r="S554" s="442"/>
      <c r="T554" s="446"/>
      <c r="U554" s="446"/>
      <c r="V554" s="445"/>
      <c r="W554" s="444"/>
    </row>
    <row r="555" spans="1:23" s="403" customFormat="1">
      <c r="A555" s="615" t="s">
        <v>448</v>
      </c>
      <c r="B555" s="448"/>
      <c r="C555" s="448" t="s">
        <v>929</v>
      </c>
      <c r="D555" s="445"/>
      <c r="E555" s="442" t="s">
        <v>17</v>
      </c>
      <c r="F555" s="442" t="s">
        <v>14</v>
      </c>
      <c r="G555" s="404" t="s">
        <v>22</v>
      </c>
      <c r="H555" s="404" t="s">
        <v>28</v>
      </c>
      <c r="I555" s="404" t="s">
        <v>24</v>
      </c>
      <c r="J555" s="442">
        <v>3</v>
      </c>
      <c r="K555" s="442"/>
      <c r="L555" s="442"/>
      <c r="M555" s="442"/>
      <c r="N555" s="442"/>
      <c r="O555" s="442"/>
      <c r="P555" s="442" t="s">
        <v>291</v>
      </c>
      <c r="Q555" s="442" t="s">
        <v>288</v>
      </c>
      <c r="R555" s="493"/>
      <c r="S555" s="442"/>
      <c r="T555" s="446"/>
      <c r="U555" s="446"/>
      <c r="V555" s="445"/>
      <c r="W555" s="444"/>
    </row>
    <row r="556" spans="1:23" s="403" customFormat="1">
      <c r="A556" s="615" t="s">
        <v>449</v>
      </c>
      <c r="B556" s="448"/>
      <c r="C556" s="448"/>
      <c r="D556" s="445"/>
      <c r="E556" s="442" t="s">
        <v>17</v>
      </c>
      <c r="F556" s="442" t="s">
        <v>15</v>
      </c>
      <c r="G556" s="404" t="s">
        <v>22</v>
      </c>
      <c r="H556" s="404" t="s">
        <v>28</v>
      </c>
      <c r="I556" s="404" t="s">
        <v>24</v>
      </c>
      <c r="J556" s="442">
        <v>3</v>
      </c>
      <c r="K556" s="442"/>
      <c r="L556" s="442"/>
      <c r="M556" s="442"/>
      <c r="N556" s="442"/>
      <c r="O556" s="442"/>
      <c r="P556" s="442" t="s">
        <v>291</v>
      </c>
      <c r="Q556" s="442" t="s">
        <v>288</v>
      </c>
      <c r="R556" s="493"/>
      <c r="S556" s="442"/>
      <c r="T556" s="446"/>
      <c r="U556" s="446"/>
      <c r="V556" s="445"/>
      <c r="W556" s="444"/>
    </row>
    <row r="557" spans="1:23" s="403" customFormat="1">
      <c r="A557" s="615" t="s">
        <v>450</v>
      </c>
      <c r="B557" s="448"/>
      <c r="C557" s="448" t="s">
        <v>928</v>
      </c>
      <c r="D557" s="445"/>
      <c r="E557" s="442" t="s">
        <v>17</v>
      </c>
      <c r="F557" s="442" t="s">
        <v>14</v>
      </c>
      <c r="G557" s="404" t="s">
        <v>22</v>
      </c>
      <c r="H557" s="404" t="s">
        <v>28</v>
      </c>
      <c r="I557" s="404" t="s">
        <v>24</v>
      </c>
      <c r="J557" s="442">
        <v>3</v>
      </c>
      <c r="K557" s="442"/>
      <c r="L557" s="442"/>
      <c r="M557" s="442"/>
      <c r="N557" s="442"/>
      <c r="O557" s="442"/>
      <c r="P557" s="442" t="s">
        <v>291</v>
      </c>
      <c r="Q557" s="442" t="s">
        <v>288</v>
      </c>
      <c r="R557" s="493"/>
      <c r="S557" s="442"/>
      <c r="T557" s="446"/>
      <c r="U557" s="446"/>
      <c r="V557" s="445"/>
      <c r="W557" s="444"/>
    </row>
    <row r="558" spans="1:23" s="403" customFormat="1">
      <c r="A558" s="615" t="s">
        <v>451</v>
      </c>
      <c r="B558" s="448"/>
      <c r="C558" s="448"/>
      <c r="D558" s="445"/>
      <c r="E558" s="442" t="s">
        <v>17</v>
      </c>
      <c r="F558" s="442" t="s">
        <v>15</v>
      </c>
      <c r="G558" s="404" t="s">
        <v>22</v>
      </c>
      <c r="H558" s="404" t="s">
        <v>28</v>
      </c>
      <c r="I558" s="404" t="s">
        <v>24</v>
      </c>
      <c r="J558" s="442">
        <v>3</v>
      </c>
      <c r="K558" s="442"/>
      <c r="L558" s="442"/>
      <c r="M558" s="442"/>
      <c r="N558" s="442"/>
      <c r="O558" s="442"/>
      <c r="P558" s="442" t="s">
        <v>291</v>
      </c>
      <c r="Q558" s="442" t="s">
        <v>288</v>
      </c>
      <c r="R558" s="493"/>
      <c r="S558" s="442"/>
      <c r="T558" s="446"/>
      <c r="U558" s="446"/>
      <c r="V558" s="445"/>
      <c r="W558" s="444"/>
    </row>
    <row r="559" spans="1:23" s="403" customFormat="1">
      <c r="A559" s="615" t="s">
        <v>1313</v>
      </c>
      <c r="B559" s="448"/>
      <c r="C559" s="448" t="s">
        <v>927</v>
      </c>
      <c r="D559" s="445"/>
      <c r="E559" s="442" t="s">
        <v>17</v>
      </c>
      <c r="F559" s="442" t="s">
        <v>14</v>
      </c>
      <c r="G559" s="404" t="s">
        <v>22</v>
      </c>
      <c r="H559" s="404" t="s">
        <v>28</v>
      </c>
      <c r="I559" s="404" t="s">
        <v>25</v>
      </c>
      <c r="J559" s="442">
        <v>3</v>
      </c>
      <c r="K559" s="442"/>
      <c r="L559" s="442"/>
      <c r="M559" s="442"/>
      <c r="N559" s="442"/>
      <c r="O559" s="442"/>
      <c r="P559" s="442" t="s">
        <v>291</v>
      </c>
      <c r="Q559" s="442" t="s">
        <v>288</v>
      </c>
      <c r="R559" s="493"/>
      <c r="S559" s="442"/>
      <c r="T559" s="446"/>
      <c r="U559" s="446"/>
      <c r="V559" s="445"/>
      <c r="W559" s="444"/>
    </row>
    <row r="560" spans="1:23" s="403" customFormat="1">
      <c r="A560" s="615" t="s">
        <v>452</v>
      </c>
      <c r="B560" s="448"/>
      <c r="C560" s="448"/>
      <c r="D560" s="445"/>
      <c r="E560" s="442" t="s">
        <v>18</v>
      </c>
      <c r="F560" s="442" t="s">
        <v>15</v>
      </c>
      <c r="G560" s="404" t="s">
        <v>20</v>
      </c>
      <c r="H560" s="404" t="s">
        <v>304</v>
      </c>
      <c r="I560" s="404" t="s">
        <v>24</v>
      </c>
      <c r="J560" s="442">
        <v>3</v>
      </c>
      <c r="K560" s="442"/>
      <c r="L560" s="442"/>
      <c r="M560" s="442"/>
      <c r="N560" s="442"/>
      <c r="O560" s="442"/>
      <c r="P560" s="442" t="s">
        <v>291</v>
      </c>
      <c r="Q560" s="442" t="s">
        <v>288</v>
      </c>
      <c r="R560" s="493"/>
      <c r="S560" s="442"/>
      <c r="T560" s="446"/>
      <c r="U560" s="446"/>
      <c r="V560" s="445"/>
      <c r="W560" s="444"/>
    </row>
    <row r="561" spans="1:23" s="403" customFormat="1">
      <c r="A561" s="615" t="s">
        <v>453</v>
      </c>
      <c r="B561" s="448"/>
      <c r="C561" s="448"/>
      <c r="D561" s="445"/>
      <c r="E561" s="442" t="s">
        <v>17</v>
      </c>
      <c r="F561" s="442" t="s">
        <v>14</v>
      </c>
      <c r="G561" s="404" t="s">
        <v>22</v>
      </c>
      <c r="H561" s="404" t="s">
        <v>28</v>
      </c>
      <c r="I561" s="404" t="s">
        <v>24</v>
      </c>
      <c r="J561" s="442">
        <v>4</v>
      </c>
      <c r="K561" s="442"/>
      <c r="L561" s="442"/>
      <c r="M561" s="442"/>
      <c r="N561" s="442"/>
      <c r="O561" s="442"/>
      <c r="P561" s="442" t="s">
        <v>291</v>
      </c>
      <c r="Q561" s="442" t="s">
        <v>288</v>
      </c>
      <c r="R561" s="493"/>
      <c r="S561" s="442"/>
      <c r="T561" s="446"/>
      <c r="U561" s="446"/>
      <c r="V561" s="445"/>
      <c r="W561" s="444"/>
    </row>
    <row r="562" spans="1:23" s="403" customFormat="1">
      <c r="A562" s="615" t="s">
        <v>454</v>
      </c>
      <c r="B562" s="448"/>
      <c r="C562" s="448"/>
      <c r="D562" s="445"/>
      <c r="E562" s="442" t="s">
        <v>18</v>
      </c>
      <c r="F562" s="442" t="s">
        <v>16</v>
      </c>
      <c r="G562" s="404" t="s">
        <v>57</v>
      </c>
      <c r="H562" s="404" t="s">
        <v>61</v>
      </c>
      <c r="I562" s="404" t="s">
        <v>863</v>
      </c>
      <c r="J562" s="442">
        <v>4</v>
      </c>
      <c r="K562" s="442"/>
      <c r="L562" s="442"/>
      <c r="M562" s="442"/>
      <c r="N562" s="442"/>
      <c r="O562" s="442"/>
      <c r="P562" s="442" t="s">
        <v>291</v>
      </c>
      <c r="Q562" s="442" t="s">
        <v>288</v>
      </c>
      <c r="R562" s="493" t="s">
        <v>1008</v>
      </c>
      <c r="S562" s="442"/>
      <c r="T562" s="446"/>
      <c r="U562" s="446"/>
      <c r="V562" s="445"/>
      <c r="W562" s="444"/>
    </row>
    <row r="563" spans="1:23" s="403" customFormat="1">
      <c r="A563" s="615" t="s">
        <v>455</v>
      </c>
      <c r="B563" s="448"/>
      <c r="C563" s="448" t="s">
        <v>926</v>
      </c>
      <c r="D563" s="445"/>
      <c r="E563" s="442" t="s">
        <v>17</v>
      </c>
      <c r="F563" s="442" t="s">
        <v>14</v>
      </c>
      <c r="G563" s="404" t="s">
        <v>19</v>
      </c>
      <c r="H563" s="404" t="s">
        <v>28</v>
      </c>
      <c r="I563" s="404" t="s">
        <v>24</v>
      </c>
      <c r="J563" s="442">
        <v>2</v>
      </c>
      <c r="K563" s="442"/>
      <c r="L563" s="442"/>
      <c r="M563" s="442"/>
      <c r="N563" s="442" t="s">
        <v>545</v>
      </c>
      <c r="O563" s="442"/>
      <c r="P563" s="442" t="s">
        <v>291</v>
      </c>
      <c r="Q563" s="442" t="s">
        <v>288</v>
      </c>
      <c r="R563" s="493"/>
      <c r="S563" s="442"/>
      <c r="T563" s="446"/>
      <c r="U563" s="446"/>
      <c r="V563" s="445"/>
      <c r="W563" s="444"/>
    </row>
    <row r="564" spans="1:23" s="403" customFormat="1">
      <c r="A564" s="615" t="s">
        <v>458</v>
      </c>
      <c r="B564" s="448"/>
      <c r="C564" s="448"/>
      <c r="D564" s="445"/>
      <c r="E564" s="442" t="s">
        <v>17</v>
      </c>
      <c r="F564" s="442" t="s">
        <v>15</v>
      </c>
      <c r="G564" s="404" t="s">
        <v>19</v>
      </c>
      <c r="H564" s="404" t="s">
        <v>28</v>
      </c>
      <c r="I564" s="404" t="s">
        <v>24</v>
      </c>
      <c r="J564" s="442"/>
      <c r="K564" s="442"/>
      <c r="L564" s="442"/>
      <c r="M564" s="442"/>
      <c r="N564" s="442"/>
      <c r="O564" s="442" t="s">
        <v>28</v>
      </c>
      <c r="P564" s="442" t="s">
        <v>291</v>
      </c>
      <c r="Q564" s="442" t="s">
        <v>288</v>
      </c>
      <c r="R564" s="493"/>
      <c r="S564" s="442"/>
      <c r="T564" s="446"/>
      <c r="U564" s="446"/>
      <c r="V564" s="445"/>
      <c r="W564" s="444"/>
    </row>
    <row r="565" spans="1:23" s="403" customFormat="1">
      <c r="A565" s="615" t="s">
        <v>459</v>
      </c>
      <c r="B565" s="448"/>
      <c r="C565" s="448" t="s">
        <v>924</v>
      </c>
      <c r="D565" s="445"/>
      <c r="E565" s="442" t="s">
        <v>17</v>
      </c>
      <c r="F565" s="442" t="s">
        <v>14</v>
      </c>
      <c r="G565" s="404" t="s">
        <v>19</v>
      </c>
      <c r="H565" s="404" t="s">
        <v>28</v>
      </c>
      <c r="I565" s="404" t="s">
        <v>24</v>
      </c>
      <c r="J565" s="442">
        <v>4</v>
      </c>
      <c r="K565" s="442"/>
      <c r="L565" s="442"/>
      <c r="M565" s="442"/>
      <c r="N565" s="442"/>
      <c r="O565" s="442"/>
      <c r="P565" s="442" t="s">
        <v>291</v>
      </c>
      <c r="Q565" s="442" t="s">
        <v>290</v>
      </c>
      <c r="R565" s="493"/>
      <c r="S565" s="442"/>
      <c r="T565" s="446"/>
      <c r="U565" s="446"/>
      <c r="V565" s="445"/>
      <c r="W565" s="444"/>
    </row>
    <row r="566" spans="1:23" s="403" customFormat="1">
      <c r="A566" s="615" t="s">
        <v>460</v>
      </c>
      <c r="B566" s="448"/>
      <c r="C566" s="448"/>
      <c r="D566" s="445"/>
      <c r="E566" s="442" t="s">
        <v>18</v>
      </c>
      <c r="F566" s="442" t="s">
        <v>15</v>
      </c>
      <c r="G566" s="404" t="s">
        <v>19</v>
      </c>
      <c r="H566" s="404" t="s">
        <v>28</v>
      </c>
      <c r="I566" s="404" t="s">
        <v>24</v>
      </c>
      <c r="J566" s="442">
        <v>3</v>
      </c>
      <c r="K566" s="442"/>
      <c r="L566" s="442"/>
      <c r="M566" s="442"/>
      <c r="N566" s="442"/>
      <c r="O566" s="442"/>
      <c r="P566" s="442" t="s">
        <v>291</v>
      </c>
      <c r="Q566" s="442" t="s">
        <v>290</v>
      </c>
      <c r="R566" s="493"/>
      <c r="S566" s="442"/>
      <c r="T566" s="446"/>
      <c r="U566" s="446"/>
      <c r="V566" s="445"/>
      <c r="W566" s="444"/>
    </row>
    <row r="567" spans="1:23" s="403" customFormat="1">
      <c r="A567" s="615" t="s">
        <v>461</v>
      </c>
      <c r="B567" s="448"/>
      <c r="C567" s="448" t="s">
        <v>923</v>
      </c>
      <c r="D567" s="445"/>
      <c r="E567" s="442" t="s">
        <v>17</v>
      </c>
      <c r="F567" s="442" t="s">
        <v>14</v>
      </c>
      <c r="G567" s="404" t="s">
        <v>19</v>
      </c>
      <c r="H567" s="404" t="s">
        <v>28</v>
      </c>
      <c r="I567" s="404" t="s">
        <v>24</v>
      </c>
      <c r="J567" s="442">
        <v>4</v>
      </c>
      <c r="K567" s="442"/>
      <c r="L567" s="442"/>
      <c r="M567" s="442"/>
      <c r="N567" s="442"/>
      <c r="O567" s="442"/>
      <c r="P567" s="442" t="s">
        <v>291</v>
      </c>
      <c r="Q567" s="442" t="s">
        <v>290</v>
      </c>
      <c r="R567" s="493"/>
      <c r="S567" s="442"/>
      <c r="T567" s="446"/>
      <c r="U567" s="446"/>
      <c r="V567" s="445"/>
      <c r="W567" s="444"/>
    </row>
    <row r="568" spans="1:23" s="403" customFormat="1">
      <c r="A568" s="615" t="s">
        <v>462</v>
      </c>
      <c r="B568" s="448"/>
      <c r="C568" s="448"/>
      <c r="D568" s="445"/>
      <c r="E568" s="442" t="s">
        <v>18</v>
      </c>
      <c r="F568" s="442" t="s">
        <v>15</v>
      </c>
      <c r="G568" s="404" t="s">
        <v>19</v>
      </c>
      <c r="H568" s="404" t="s">
        <v>28</v>
      </c>
      <c r="I568" s="404" t="s">
        <v>24</v>
      </c>
      <c r="J568" s="442">
        <v>4</v>
      </c>
      <c r="K568" s="442"/>
      <c r="L568" s="442"/>
      <c r="M568" s="442"/>
      <c r="N568" s="442"/>
      <c r="O568" s="442"/>
      <c r="P568" s="442" t="s">
        <v>291</v>
      </c>
      <c r="Q568" s="442" t="s">
        <v>290</v>
      </c>
      <c r="R568" s="493"/>
      <c r="S568" s="442"/>
      <c r="T568" s="446"/>
      <c r="U568" s="446"/>
      <c r="V568" s="445"/>
      <c r="W568" s="444"/>
    </row>
    <row r="569" spans="1:23" s="403" customFormat="1">
      <c r="A569" s="615" t="s">
        <v>463</v>
      </c>
      <c r="B569" s="448"/>
      <c r="C569" s="448" t="s">
        <v>922</v>
      </c>
      <c r="D569" s="445"/>
      <c r="E569" s="442" t="s">
        <v>17</v>
      </c>
      <c r="F569" s="442" t="s">
        <v>14</v>
      </c>
      <c r="G569" s="404" t="s">
        <v>22</v>
      </c>
      <c r="H569" s="404" t="s">
        <v>28</v>
      </c>
      <c r="I569" s="404" t="s">
        <v>24</v>
      </c>
      <c r="J569" s="442"/>
      <c r="K569" s="442"/>
      <c r="L569" s="442"/>
      <c r="M569" s="442"/>
      <c r="N569" s="442"/>
      <c r="O569" s="442" t="s">
        <v>28</v>
      </c>
      <c r="P569" s="442" t="s">
        <v>291</v>
      </c>
      <c r="Q569" s="442" t="s">
        <v>288</v>
      </c>
      <c r="R569" s="493"/>
      <c r="S569" s="442"/>
      <c r="T569" s="446"/>
      <c r="U569" s="446"/>
      <c r="V569" s="445"/>
      <c r="W569" s="444"/>
    </row>
    <row r="570" spans="1:23" s="403" customFormat="1">
      <c r="A570" s="615" t="s">
        <v>464</v>
      </c>
      <c r="B570" s="448"/>
      <c r="C570" s="448"/>
      <c r="D570" s="445"/>
      <c r="E570" s="442" t="s">
        <v>18</v>
      </c>
      <c r="F570" s="442" t="s">
        <v>15</v>
      </c>
      <c r="G570" s="404" t="s">
        <v>22</v>
      </c>
      <c r="H570" s="404" t="s">
        <v>28</v>
      </c>
      <c r="I570" s="404" t="s">
        <v>24</v>
      </c>
      <c r="J570" s="442"/>
      <c r="K570" s="442"/>
      <c r="L570" s="442"/>
      <c r="M570" s="442"/>
      <c r="N570" s="442"/>
      <c r="O570" s="442" t="s">
        <v>28</v>
      </c>
      <c r="P570" s="442" t="s">
        <v>291</v>
      </c>
      <c r="Q570" s="442" t="s">
        <v>288</v>
      </c>
      <c r="R570" s="493"/>
      <c r="S570" s="442"/>
      <c r="T570" s="446"/>
      <c r="U570" s="446"/>
      <c r="V570" s="445"/>
      <c r="W570" s="444"/>
    </row>
    <row r="571" spans="1:23" s="403" customFormat="1">
      <c r="A571" s="615" t="s">
        <v>465</v>
      </c>
      <c r="B571" s="448"/>
      <c r="C571" s="448" t="s">
        <v>921</v>
      </c>
      <c r="D571" s="445"/>
      <c r="E571" s="442" t="s">
        <v>17</v>
      </c>
      <c r="F571" s="442" t="s">
        <v>14</v>
      </c>
      <c r="G571" s="404" t="s">
        <v>22</v>
      </c>
      <c r="H571" s="404" t="s">
        <v>28</v>
      </c>
      <c r="I571" s="404" t="s">
        <v>25</v>
      </c>
      <c r="J571" s="442">
        <v>3</v>
      </c>
      <c r="K571" s="442"/>
      <c r="L571" s="442"/>
      <c r="M571" s="442"/>
      <c r="N571" s="442"/>
      <c r="O571" s="442"/>
      <c r="P571" s="442" t="s">
        <v>291</v>
      </c>
      <c r="Q571" s="442" t="s">
        <v>288</v>
      </c>
      <c r="R571" s="493"/>
      <c r="S571" s="442"/>
      <c r="T571" s="446"/>
      <c r="U571" s="446"/>
      <c r="V571" s="445"/>
      <c r="W571" s="444"/>
    </row>
    <row r="572" spans="1:23" s="403" customFormat="1">
      <c r="A572" s="615" t="s">
        <v>466</v>
      </c>
      <c r="B572" s="448"/>
      <c r="C572" s="448"/>
      <c r="D572" s="445"/>
      <c r="E572" s="442" t="s">
        <v>18</v>
      </c>
      <c r="F572" s="442" t="s">
        <v>15</v>
      </c>
      <c r="G572" s="404" t="s">
        <v>22</v>
      </c>
      <c r="H572" s="404" t="s">
        <v>28</v>
      </c>
      <c r="I572" s="404" t="s">
        <v>24</v>
      </c>
      <c r="J572" s="442">
        <v>2</v>
      </c>
      <c r="K572" s="442"/>
      <c r="L572" s="442"/>
      <c r="M572" s="442"/>
      <c r="N572" s="442" t="s">
        <v>545</v>
      </c>
      <c r="O572" s="442"/>
      <c r="P572" s="442" t="s">
        <v>291</v>
      </c>
      <c r="Q572" s="442" t="s">
        <v>288</v>
      </c>
      <c r="R572" s="493"/>
      <c r="S572" s="442"/>
      <c r="T572" s="446"/>
      <c r="U572" s="446"/>
      <c r="V572" s="445"/>
      <c r="W572" s="444"/>
    </row>
    <row r="573" spans="1:23" s="403" customFormat="1">
      <c r="A573" s="615" t="s">
        <v>467</v>
      </c>
      <c r="B573" s="448"/>
      <c r="C573" s="448" t="s">
        <v>920</v>
      </c>
      <c r="D573" s="445"/>
      <c r="E573" s="442" t="s">
        <v>17</v>
      </c>
      <c r="F573" s="442" t="s">
        <v>16</v>
      </c>
      <c r="G573" s="404" t="s">
        <v>57</v>
      </c>
      <c r="H573" s="404" t="s">
        <v>61</v>
      </c>
      <c r="I573" s="404" t="s">
        <v>863</v>
      </c>
      <c r="J573" s="442"/>
      <c r="K573" s="442"/>
      <c r="L573" s="442"/>
      <c r="M573" s="442"/>
      <c r="N573" s="442"/>
      <c r="O573" s="442"/>
      <c r="P573" s="442" t="s">
        <v>291</v>
      </c>
      <c r="Q573" s="442" t="s">
        <v>288</v>
      </c>
      <c r="R573" s="493" t="s">
        <v>1007</v>
      </c>
      <c r="S573" s="442"/>
      <c r="T573" s="446"/>
      <c r="U573" s="446"/>
      <c r="V573" s="445"/>
      <c r="W573" s="444"/>
    </row>
    <row r="574" spans="1:23" s="403" customFormat="1">
      <c r="A574" s="615" t="s">
        <v>468</v>
      </c>
      <c r="B574" s="448"/>
      <c r="C574" s="448" t="s">
        <v>917</v>
      </c>
      <c r="D574" s="445"/>
      <c r="E574" s="442" t="s">
        <v>18</v>
      </c>
      <c r="F574" s="442" t="s">
        <v>14</v>
      </c>
      <c r="G574" s="404" t="s">
        <v>22</v>
      </c>
      <c r="H574" s="404" t="s">
        <v>28</v>
      </c>
      <c r="I574" s="404" t="s">
        <v>24</v>
      </c>
      <c r="J574" s="442">
        <v>4</v>
      </c>
      <c r="K574" s="442"/>
      <c r="L574" s="442"/>
      <c r="M574" s="442"/>
      <c r="N574" s="442"/>
      <c r="O574" s="442"/>
      <c r="P574" s="442" t="s">
        <v>291</v>
      </c>
      <c r="Q574" s="442" t="s">
        <v>288</v>
      </c>
      <c r="R574" s="493"/>
      <c r="S574" s="442"/>
      <c r="T574" s="446"/>
      <c r="U574" s="446"/>
      <c r="V574" s="445"/>
      <c r="W574" s="444"/>
    </row>
    <row r="575" spans="1:23" s="403" customFormat="1">
      <c r="A575" s="615" t="s">
        <v>469</v>
      </c>
      <c r="B575" s="448"/>
      <c r="C575" s="448"/>
      <c r="D575" s="445"/>
      <c r="E575" s="442" t="s">
        <v>18</v>
      </c>
      <c r="F575" s="442" t="s">
        <v>15</v>
      </c>
      <c r="G575" s="404" t="s">
        <v>22</v>
      </c>
      <c r="H575" s="404" t="s">
        <v>28</v>
      </c>
      <c r="I575" s="404" t="s">
        <v>26</v>
      </c>
      <c r="J575" s="442">
        <v>4</v>
      </c>
      <c r="K575" s="442"/>
      <c r="L575" s="442"/>
      <c r="M575" s="442"/>
      <c r="N575" s="442"/>
      <c r="O575" s="442"/>
      <c r="P575" s="442" t="s">
        <v>291</v>
      </c>
      <c r="Q575" s="442" t="s">
        <v>288</v>
      </c>
      <c r="R575" s="493"/>
      <c r="S575" s="442"/>
      <c r="T575" s="446"/>
      <c r="U575" s="446"/>
      <c r="V575" s="445"/>
      <c r="W575" s="444"/>
    </row>
    <row r="576" spans="1:23" s="403" customFormat="1">
      <c r="A576" s="615" t="s">
        <v>470</v>
      </c>
      <c r="B576" s="448"/>
      <c r="C576" s="448" t="s">
        <v>916</v>
      </c>
      <c r="D576" s="445"/>
      <c r="E576" s="442" t="s">
        <v>18</v>
      </c>
      <c r="F576" s="442" t="s">
        <v>14</v>
      </c>
      <c r="G576" s="404" t="s">
        <v>22</v>
      </c>
      <c r="H576" s="404" t="s">
        <v>28</v>
      </c>
      <c r="I576" s="404" t="s">
        <v>24</v>
      </c>
      <c r="J576" s="442">
        <v>2</v>
      </c>
      <c r="K576" s="442"/>
      <c r="L576" s="442"/>
      <c r="M576" s="442"/>
      <c r="N576" s="442" t="s">
        <v>545</v>
      </c>
      <c r="O576" s="442"/>
      <c r="P576" s="442" t="s">
        <v>291</v>
      </c>
      <c r="Q576" s="442" t="s">
        <v>288</v>
      </c>
      <c r="R576" s="493" t="s">
        <v>1006</v>
      </c>
      <c r="S576" s="442"/>
      <c r="T576" s="446"/>
      <c r="U576" s="446"/>
      <c r="V576" s="445"/>
      <c r="W576" s="444"/>
    </row>
    <row r="577" spans="1:23" s="403" customFormat="1">
      <c r="A577" s="615" t="s">
        <v>1314</v>
      </c>
      <c r="B577" s="448"/>
      <c r="C577" s="448" t="s">
        <v>915</v>
      </c>
      <c r="D577" s="445"/>
      <c r="E577" s="442" t="s">
        <v>18</v>
      </c>
      <c r="F577" s="442" t="s">
        <v>14</v>
      </c>
      <c r="G577" s="404" t="s">
        <v>22</v>
      </c>
      <c r="H577" s="404" t="s">
        <v>28</v>
      </c>
      <c r="I577" s="404" t="s">
        <v>26</v>
      </c>
      <c r="J577" s="442">
        <v>3</v>
      </c>
      <c r="K577" s="442"/>
      <c r="L577" s="442"/>
      <c r="M577" s="442"/>
      <c r="N577" s="442" t="s">
        <v>545</v>
      </c>
      <c r="O577" s="442"/>
      <c r="P577" s="442" t="s">
        <v>291</v>
      </c>
      <c r="Q577" s="442" t="s">
        <v>288</v>
      </c>
      <c r="R577" s="493"/>
      <c r="S577" s="442"/>
      <c r="T577" s="446"/>
      <c r="U577" s="446"/>
      <c r="V577" s="445"/>
      <c r="W577" s="444"/>
    </row>
    <row r="578" spans="1:23" s="403" customFormat="1">
      <c r="A578" s="615" t="s">
        <v>1315</v>
      </c>
      <c r="B578" s="448"/>
      <c r="C578" s="448"/>
      <c r="D578" s="445"/>
      <c r="E578" s="442" t="s">
        <v>18</v>
      </c>
      <c r="F578" s="442" t="s">
        <v>15</v>
      </c>
      <c r="G578" s="404" t="s">
        <v>22</v>
      </c>
      <c r="H578" s="404" t="s">
        <v>28</v>
      </c>
      <c r="I578" s="404" t="s">
        <v>25</v>
      </c>
      <c r="J578" s="442">
        <v>3</v>
      </c>
      <c r="K578" s="442"/>
      <c r="L578" s="442"/>
      <c r="M578" s="442"/>
      <c r="N578" s="442" t="s">
        <v>545</v>
      </c>
      <c r="O578" s="442"/>
      <c r="P578" s="442" t="s">
        <v>291</v>
      </c>
      <c r="Q578" s="442" t="s">
        <v>288</v>
      </c>
      <c r="R578" s="493"/>
      <c r="S578" s="442"/>
      <c r="T578" s="446"/>
      <c r="U578" s="446"/>
      <c r="V578" s="445"/>
      <c r="W578" s="444"/>
    </row>
    <row r="579" spans="1:23" s="403" customFormat="1">
      <c r="A579" s="615" t="s">
        <v>1316</v>
      </c>
      <c r="B579" s="448"/>
      <c r="C579" s="448"/>
      <c r="D579" s="445"/>
      <c r="E579" s="442" t="s">
        <v>18</v>
      </c>
      <c r="F579" s="442" t="s">
        <v>14</v>
      </c>
      <c r="G579" s="404" t="s">
        <v>22</v>
      </c>
      <c r="H579" s="404" t="s">
        <v>304</v>
      </c>
      <c r="I579" s="404" t="s">
        <v>24</v>
      </c>
      <c r="J579" s="442">
        <v>4</v>
      </c>
      <c r="K579" s="442"/>
      <c r="L579" s="442"/>
      <c r="M579" s="442"/>
      <c r="N579" s="442"/>
      <c r="O579" s="442"/>
      <c r="P579" s="442" t="s">
        <v>291</v>
      </c>
      <c r="Q579" s="442" t="s">
        <v>288</v>
      </c>
      <c r="R579" s="493"/>
      <c r="S579" s="442"/>
      <c r="T579" s="446"/>
      <c r="U579" s="446"/>
      <c r="V579" s="445"/>
      <c r="W579" s="444"/>
    </row>
    <row r="580" spans="1:23" s="403" customFormat="1">
      <c r="A580" s="615" t="s">
        <v>1317</v>
      </c>
      <c r="B580" s="448"/>
      <c r="C580" s="448"/>
      <c r="D580" s="445"/>
      <c r="E580" s="442" t="s">
        <v>17</v>
      </c>
      <c r="F580" s="442" t="s">
        <v>15</v>
      </c>
      <c r="G580" s="404" t="s">
        <v>22</v>
      </c>
      <c r="H580" s="404" t="s">
        <v>304</v>
      </c>
      <c r="I580" s="404" t="s">
        <v>24</v>
      </c>
      <c r="J580" s="442"/>
      <c r="K580" s="442"/>
      <c r="L580" s="442"/>
      <c r="M580" s="442"/>
      <c r="N580" s="442"/>
      <c r="O580" s="442" t="s">
        <v>48</v>
      </c>
      <c r="P580" s="442" t="s">
        <v>291</v>
      </c>
      <c r="Q580" s="442" t="s">
        <v>288</v>
      </c>
      <c r="R580" s="493"/>
      <c r="S580" s="442"/>
      <c r="T580" s="446"/>
      <c r="U580" s="446"/>
      <c r="V580" s="445"/>
      <c r="W580" s="444"/>
    </row>
    <row r="581" spans="1:23" s="403" customFormat="1">
      <c r="A581" s="615" t="s">
        <v>1318</v>
      </c>
      <c r="B581" s="448"/>
      <c r="C581" s="448" t="s">
        <v>913</v>
      </c>
      <c r="D581" s="445"/>
      <c r="E581" s="442" t="s">
        <v>18</v>
      </c>
      <c r="F581" s="442" t="s">
        <v>14</v>
      </c>
      <c r="G581" s="404" t="s">
        <v>22</v>
      </c>
      <c r="H581" s="404" t="s">
        <v>28</v>
      </c>
      <c r="I581" s="404" t="s">
        <v>24</v>
      </c>
      <c r="J581" s="442">
        <v>3</v>
      </c>
      <c r="K581" s="442"/>
      <c r="L581" s="442"/>
      <c r="M581" s="442"/>
      <c r="N581" s="442"/>
      <c r="O581" s="442"/>
      <c r="P581" s="442" t="s">
        <v>291</v>
      </c>
      <c r="Q581" s="442" t="s">
        <v>288</v>
      </c>
      <c r="R581" s="493"/>
      <c r="S581" s="442"/>
      <c r="T581" s="446"/>
      <c r="U581" s="446"/>
      <c r="V581" s="445"/>
      <c r="W581" s="444"/>
    </row>
    <row r="582" spans="1:23" s="403" customFormat="1">
      <c r="A582" s="615" t="s">
        <v>1319</v>
      </c>
      <c r="B582" s="448"/>
      <c r="C582" s="448"/>
      <c r="D582" s="445"/>
      <c r="E582" s="442" t="s">
        <v>18</v>
      </c>
      <c r="F582" s="442" t="s">
        <v>15</v>
      </c>
      <c r="G582" s="404" t="s">
        <v>22</v>
      </c>
      <c r="H582" s="404" t="s">
        <v>28</v>
      </c>
      <c r="I582" s="404" t="s">
        <v>24</v>
      </c>
      <c r="J582" s="442">
        <v>3</v>
      </c>
      <c r="K582" s="442"/>
      <c r="L582" s="442"/>
      <c r="M582" s="442"/>
      <c r="N582" s="442"/>
      <c r="O582" s="442"/>
      <c r="P582" s="442" t="s">
        <v>291</v>
      </c>
      <c r="Q582" s="442" t="s">
        <v>288</v>
      </c>
      <c r="R582" s="493"/>
      <c r="S582" s="442"/>
      <c r="T582" s="446"/>
      <c r="U582" s="446"/>
      <c r="V582" s="445"/>
      <c r="W582" s="444"/>
    </row>
    <row r="583" spans="1:23" s="403" customFormat="1">
      <c r="A583" s="615" t="s">
        <v>1320</v>
      </c>
      <c r="B583" s="448"/>
      <c r="C583" s="448" t="s">
        <v>912</v>
      </c>
      <c r="D583" s="445"/>
      <c r="E583" s="442" t="s">
        <v>18</v>
      </c>
      <c r="F583" s="442" t="s">
        <v>14</v>
      </c>
      <c r="G583" s="404" t="s">
        <v>22</v>
      </c>
      <c r="H583" s="404" t="s">
        <v>28</v>
      </c>
      <c r="I583" s="404" t="s">
        <v>24</v>
      </c>
      <c r="J583" s="442"/>
      <c r="K583" s="442"/>
      <c r="L583" s="442"/>
      <c r="M583" s="442"/>
      <c r="N583" s="442"/>
      <c r="O583" s="442" t="s">
        <v>28</v>
      </c>
      <c r="P583" s="442" t="s">
        <v>291</v>
      </c>
      <c r="Q583" s="442" t="s">
        <v>288</v>
      </c>
      <c r="R583" s="493"/>
      <c r="S583" s="442"/>
      <c r="T583" s="446"/>
      <c r="U583" s="446"/>
      <c r="V583" s="445"/>
      <c r="W583" s="444"/>
    </row>
    <row r="584" spans="1:23" s="403" customFormat="1">
      <c r="A584" s="615" t="s">
        <v>1321</v>
      </c>
      <c r="B584" s="448"/>
      <c r="C584" s="448" t="s">
        <v>910</v>
      </c>
      <c r="D584" s="445"/>
      <c r="E584" s="442" t="s">
        <v>17</v>
      </c>
      <c r="F584" s="442" t="s">
        <v>14</v>
      </c>
      <c r="G584" s="404" t="s">
        <v>19</v>
      </c>
      <c r="H584" s="404" t="s">
        <v>28</v>
      </c>
      <c r="I584" s="404" t="s">
        <v>24</v>
      </c>
      <c r="J584" s="442">
        <v>4</v>
      </c>
      <c r="K584" s="442"/>
      <c r="L584" s="442"/>
      <c r="M584" s="442"/>
      <c r="N584" s="442"/>
      <c r="O584" s="442"/>
      <c r="P584" s="442" t="s">
        <v>291</v>
      </c>
      <c r="Q584" s="442" t="s">
        <v>289</v>
      </c>
      <c r="R584" s="493"/>
      <c r="S584" s="442"/>
      <c r="T584" s="446"/>
      <c r="U584" s="446"/>
      <c r="V584" s="445"/>
      <c r="W584" s="444"/>
    </row>
    <row r="585" spans="1:23" s="403" customFormat="1">
      <c r="A585" s="615" t="s">
        <v>1322</v>
      </c>
      <c r="B585" s="448"/>
      <c r="C585" s="448"/>
      <c r="D585" s="445"/>
      <c r="E585" s="442" t="s">
        <v>18</v>
      </c>
      <c r="F585" s="442" t="s">
        <v>15</v>
      </c>
      <c r="G585" s="404" t="s">
        <v>19</v>
      </c>
      <c r="H585" s="404" t="s">
        <v>28</v>
      </c>
      <c r="I585" s="404" t="s">
        <v>24</v>
      </c>
      <c r="J585" s="442">
        <v>4</v>
      </c>
      <c r="K585" s="442"/>
      <c r="L585" s="442"/>
      <c r="M585" s="442"/>
      <c r="N585" s="442"/>
      <c r="O585" s="442"/>
      <c r="P585" s="442" t="s">
        <v>291</v>
      </c>
      <c r="Q585" s="442" t="s">
        <v>289</v>
      </c>
      <c r="R585" s="493"/>
      <c r="S585" s="442"/>
      <c r="T585" s="446"/>
      <c r="U585" s="446"/>
      <c r="V585" s="445"/>
      <c r="W585" s="444"/>
    </row>
    <row r="586" spans="1:23" s="403" customFormat="1">
      <c r="A586" s="615" t="s">
        <v>1323</v>
      </c>
      <c r="B586" s="448"/>
      <c r="C586" s="448" t="s">
        <v>908</v>
      </c>
      <c r="D586" s="445"/>
      <c r="E586" s="442" t="s">
        <v>17</v>
      </c>
      <c r="F586" s="442" t="s">
        <v>14</v>
      </c>
      <c r="G586" s="404" t="s">
        <v>19</v>
      </c>
      <c r="H586" s="404" t="s">
        <v>28</v>
      </c>
      <c r="I586" s="404" t="s">
        <v>24</v>
      </c>
      <c r="J586" s="442">
        <v>4</v>
      </c>
      <c r="K586" s="442"/>
      <c r="L586" s="442"/>
      <c r="M586" s="442"/>
      <c r="N586" s="442"/>
      <c r="O586" s="442"/>
      <c r="P586" s="442" t="s">
        <v>291</v>
      </c>
      <c r="Q586" s="442" t="s">
        <v>289</v>
      </c>
      <c r="R586" s="493"/>
      <c r="S586" s="442"/>
      <c r="T586" s="446"/>
      <c r="U586" s="446"/>
      <c r="V586" s="445"/>
      <c r="W586" s="444"/>
    </row>
    <row r="587" spans="1:23" s="403" customFormat="1">
      <c r="A587" s="615" t="s">
        <v>1324</v>
      </c>
      <c r="B587" s="448"/>
      <c r="C587" s="448"/>
      <c r="D587" s="445"/>
      <c r="E587" s="442" t="s">
        <v>17</v>
      </c>
      <c r="F587" s="442" t="s">
        <v>15</v>
      </c>
      <c r="G587" s="404" t="s">
        <v>19</v>
      </c>
      <c r="H587" s="404" t="s">
        <v>28</v>
      </c>
      <c r="I587" s="404" t="s">
        <v>24</v>
      </c>
      <c r="J587" s="442">
        <v>3</v>
      </c>
      <c r="K587" s="442"/>
      <c r="L587" s="442"/>
      <c r="M587" s="442" t="s">
        <v>50</v>
      </c>
      <c r="N587" s="442"/>
      <c r="O587" s="442"/>
      <c r="P587" s="442" t="s">
        <v>291</v>
      </c>
      <c r="Q587" s="442" t="s">
        <v>289</v>
      </c>
      <c r="R587" s="493"/>
      <c r="S587" s="442"/>
      <c r="T587" s="446"/>
      <c r="U587" s="446"/>
      <c r="V587" s="445"/>
      <c r="W587" s="444"/>
    </row>
    <row r="588" spans="1:23" s="403" customFormat="1">
      <c r="A588" s="615" t="s">
        <v>1325</v>
      </c>
      <c r="B588" s="448"/>
      <c r="C588" s="448" t="s">
        <v>904</v>
      </c>
      <c r="D588" s="445"/>
      <c r="E588" s="442" t="s">
        <v>17</v>
      </c>
      <c r="F588" s="442" t="s">
        <v>14</v>
      </c>
      <c r="G588" s="404" t="s">
        <v>19</v>
      </c>
      <c r="H588" s="404" t="s">
        <v>28</v>
      </c>
      <c r="I588" s="404" t="s">
        <v>24</v>
      </c>
      <c r="J588" s="442">
        <v>4</v>
      </c>
      <c r="K588" s="442"/>
      <c r="L588" s="442"/>
      <c r="M588" s="442" t="s">
        <v>50</v>
      </c>
      <c r="N588" s="442"/>
      <c r="O588" s="442"/>
      <c r="P588" s="442" t="s">
        <v>291</v>
      </c>
      <c r="Q588" s="442" t="s">
        <v>289</v>
      </c>
      <c r="R588" s="493"/>
      <c r="S588" s="442"/>
      <c r="T588" s="446"/>
      <c r="U588" s="446"/>
      <c r="V588" s="445"/>
      <c r="W588" s="444"/>
    </row>
    <row r="589" spans="1:23" s="403" customFormat="1">
      <c r="A589" s="615" t="s">
        <v>1326</v>
      </c>
      <c r="B589" s="448"/>
      <c r="C589" s="448"/>
      <c r="D589" s="445"/>
      <c r="E589" s="442" t="s">
        <v>18</v>
      </c>
      <c r="F589" s="442" t="s">
        <v>15</v>
      </c>
      <c r="G589" s="404" t="s">
        <v>19</v>
      </c>
      <c r="H589" s="404" t="s">
        <v>28</v>
      </c>
      <c r="I589" s="404" t="s">
        <v>24</v>
      </c>
      <c r="J589" s="442">
        <v>3</v>
      </c>
      <c r="K589" s="442"/>
      <c r="L589" s="442"/>
      <c r="M589" s="442"/>
      <c r="N589" s="442"/>
      <c r="O589" s="442"/>
      <c r="P589" s="442" t="s">
        <v>291</v>
      </c>
      <c r="Q589" s="442" t="s">
        <v>289</v>
      </c>
      <c r="R589" s="493"/>
      <c r="S589" s="442"/>
      <c r="T589" s="446"/>
      <c r="U589" s="446"/>
      <c r="V589" s="445"/>
      <c r="W589" s="444"/>
    </row>
    <row r="590" spans="1:23" s="403" customFormat="1">
      <c r="A590" s="615" t="s">
        <v>1327</v>
      </c>
      <c r="B590" s="448"/>
      <c r="C590" s="448" t="s">
        <v>903</v>
      </c>
      <c r="D590" s="445"/>
      <c r="E590" s="442" t="s">
        <v>18</v>
      </c>
      <c r="F590" s="442" t="s">
        <v>14</v>
      </c>
      <c r="G590" s="404" t="s">
        <v>19</v>
      </c>
      <c r="H590" s="404" t="s">
        <v>28</v>
      </c>
      <c r="I590" s="404" t="s">
        <v>24</v>
      </c>
      <c r="J590" s="442">
        <v>4</v>
      </c>
      <c r="K590" s="442"/>
      <c r="L590" s="442"/>
      <c r="M590" s="442"/>
      <c r="N590" s="442"/>
      <c r="O590" s="442"/>
      <c r="P590" s="442" t="s">
        <v>291</v>
      </c>
      <c r="Q590" s="442" t="s">
        <v>289</v>
      </c>
      <c r="R590" s="493"/>
      <c r="S590" s="442"/>
      <c r="T590" s="446"/>
      <c r="U590" s="446"/>
      <c r="V590" s="445"/>
      <c r="W590" s="444"/>
    </row>
    <row r="591" spans="1:23" s="403" customFormat="1">
      <c r="A591" s="615" t="s">
        <v>1328</v>
      </c>
      <c r="B591" s="448"/>
      <c r="C591" s="448"/>
      <c r="D591" s="445"/>
      <c r="E591" s="442" t="s">
        <v>18</v>
      </c>
      <c r="F591" s="442" t="s">
        <v>15</v>
      </c>
      <c r="G591" s="404" t="s">
        <v>19</v>
      </c>
      <c r="H591" s="404" t="s">
        <v>28</v>
      </c>
      <c r="I591" s="404" t="s">
        <v>24</v>
      </c>
      <c r="J591" s="442">
        <v>4</v>
      </c>
      <c r="K591" s="442"/>
      <c r="L591" s="442"/>
      <c r="M591" s="442"/>
      <c r="N591" s="442"/>
      <c r="O591" s="442"/>
      <c r="P591" s="442" t="s">
        <v>291</v>
      </c>
      <c r="Q591" s="442" t="s">
        <v>289</v>
      </c>
      <c r="R591" s="493"/>
      <c r="S591" s="442"/>
      <c r="T591" s="446"/>
      <c r="U591" s="446"/>
      <c r="V591" s="445"/>
      <c r="W591" s="444"/>
    </row>
    <row r="592" spans="1:23" s="403" customFormat="1">
      <c r="A592" s="615" t="s">
        <v>1329</v>
      </c>
      <c r="B592" s="448"/>
      <c r="C592" s="448" t="s">
        <v>902</v>
      </c>
      <c r="D592" s="445"/>
      <c r="E592" s="442" t="s">
        <v>17</v>
      </c>
      <c r="F592" s="442" t="s">
        <v>14</v>
      </c>
      <c r="G592" s="404" t="s">
        <v>19</v>
      </c>
      <c r="H592" s="404" t="s">
        <v>28</v>
      </c>
      <c r="I592" s="404" t="s">
        <v>26</v>
      </c>
      <c r="J592" s="442">
        <v>4</v>
      </c>
      <c r="K592" s="442"/>
      <c r="L592" s="442"/>
      <c r="M592" s="442"/>
      <c r="N592" s="442"/>
      <c r="O592" s="442"/>
      <c r="P592" s="442" t="s">
        <v>286</v>
      </c>
      <c r="Q592" s="442" t="s">
        <v>290</v>
      </c>
      <c r="R592" s="493"/>
      <c r="S592" s="442"/>
      <c r="T592" s="446"/>
      <c r="U592" s="446"/>
      <c r="V592" s="445"/>
      <c r="W592" s="444"/>
    </row>
    <row r="593" spans="1:23" s="403" customFormat="1">
      <c r="A593" s="615" t="s">
        <v>1330</v>
      </c>
      <c r="B593" s="448"/>
      <c r="C593" s="448"/>
      <c r="D593" s="445"/>
      <c r="E593" s="442" t="s">
        <v>18</v>
      </c>
      <c r="F593" s="442" t="s">
        <v>15</v>
      </c>
      <c r="G593" s="404" t="s">
        <v>19</v>
      </c>
      <c r="H593" s="404" t="s">
        <v>28</v>
      </c>
      <c r="I593" s="404" t="s">
        <v>24</v>
      </c>
      <c r="J593" s="442">
        <v>3</v>
      </c>
      <c r="K593" s="442"/>
      <c r="L593" s="442"/>
      <c r="M593" s="442"/>
      <c r="N593" s="442"/>
      <c r="O593" s="442"/>
      <c r="P593" s="442" t="s">
        <v>286</v>
      </c>
      <c r="Q593" s="442" t="s">
        <v>290</v>
      </c>
      <c r="R593" s="493"/>
      <c r="S593" s="442"/>
      <c r="T593" s="446"/>
      <c r="U593" s="446"/>
      <c r="V593" s="445"/>
      <c r="W593" s="444"/>
    </row>
    <row r="594" spans="1:23" s="403" customFormat="1">
      <c r="A594" s="615" t="s">
        <v>1331</v>
      </c>
      <c r="B594" s="448"/>
      <c r="C594" s="448" t="s">
        <v>901</v>
      </c>
      <c r="D594" s="445"/>
      <c r="E594" s="442" t="s">
        <v>18</v>
      </c>
      <c r="F594" s="442" t="s">
        <v>14</v>
      </c>
      <c r="G594" s="404" t="s">
        <v>19</v>
      </c>
      <c r="H594" s="404" t="s">
        <v>28</v>
      </c>
      <c r="I594" s="404" t="s">
        <v>26</v>
      </c>
      <c r="J594" s="442">
        <v>4</v>
      </c>
      <c r="K594" s="442"/>
      <c r="L594" s="442"/>
      <c r="M594" s="442"/>
      <c r="N594" s="442"/>
      <c r="O594" s="442"/>
      <c r="P594" s="442" t="s">
        <v>286</v>
      </c>
      <c r="Q594" s="442" t="s">
        <v>290</v>
      </c>
      <c r="R594" s="493"/>
      <c r="S594" s="442"/>
      <c r="T594" s="446"/>
      <c r="U594" s="446"/>
      <c r="V594" s="445"/>
      <c r="W594" s="444"/>
    </row>
    <row r="595" spans="1:23" s="403" customFormat="1">
      <c r="A595" s="615" t="s">
        <v>1332</v>
      </c>
      <c r="B595" s="448"/>
      <c r="C595" s="448"/>
      <c r="D595" s="445"/>
      <c r="E595" s="442" t="s">
        <v>17</v>
      </c>
      <c r="F595" s="442" t="s">
        <v>14</v>
      </c>
      <c r="G595" s="404" t="s">
        <v>19</v>
      </c>
      <c r="H595" s="404" t="s">
        <v>28</v>
      </c>
      <c r="I595" s="404" t="s">
        <v>24</v>
      </c>
      <c r="J595" s="442">
        <v>4</v>
      </c>
      <c r="K595" s="442"/>
      <c r="L595" s="442"/>
      <c r="M595" s="442"/>
      <c r="N595" s="442"/>
      <c r="O595" s="442"/>
      <c r="P595" s="442" t="s">
        <v>286</v>
      </c>
      <c r="Q595" s="442" t="s">
        <v>290</v>
      </c>
      <c r="R595" s="493"/>
      <c r="S595" s="442"/>
      <c r="T595" s="446"/>
      <c r="U595" s="446"/>
      <c r="V595" s="445"/>
      <c r="W595" s="444"/>
    </row>
    <row r="596" spans="1:23" s="403" customFormat="1">
      <c r="A596" s="615" t="s">
        <v>1333</v>
      </c>
      <c r="B596" s="448"/>
      <c r="C596" s="448"/>
      <c r="D596" s="445"/>
      <c r="E596" s="442" t="s">
        <v>17</v>
      </c>
      <c r="F596" s="442" t="s">
        <v>15</v>
      </c>
      <c r="G596" s="404" t="s">
        <v>19</v>
      </c>
      <c r="H596" s="404" t="s">
        <v>28</v>
      </c>
      <c r="I596" s="404" t="s">
        <v>25</v>
      </c>
      <c r="J596" s="442">
        <v>4</v>
      </c>
      <c r="K596" s="442"/>
      <c r="L596" s="442"/>
      <c r="M596" s="442"/>
      <c r="N596" s="442"/>
      <c r="O596" s="442"/>
      <c r="P596" s="442" t="s">
        <v>286</v>
      </c>
      <c r="Q596" s="442" t="s">
        <v>290</v>
      </c>
      <c r="R596" s="493"/>
      <c r="S596" s="442"/>
      <c r="T596" s="446"/>
      <c r="U596" s="446"/>
      <c r="V596" s="445"/>
      <c r="W596" s="444"/>
    </row>
    <row r="597" spans="1:23" s="403" customFormat="1">
      <c r="A597" s="615" t="s">
        <v>1334</v>
      </c>
      <c r="B597" s="448"/>
      <c r="C597" s="448" t="s">
        <v>456</v>
      </c>
      <c r="D597" s="445"/>
      <c r="E597" s="442" t="s">
        <v>17</v>
      </c>
      <c r="F597" s="442" t="s">
        <v>14</v>
      </c>
      <c r="G597" s="404" t="s">
        <v>19</v>
      </c>
      <c r="H597" s="404" t="s">
        <v>28</v>
      </c>
      <c r="I597" s="404" t="s">
        <v>24</v>
      </c>
      <c r="J597" s="442">
        <v>4</v>
      </c>
      <c r="K597" s="442"/>
      <c r="L597" s="442"/>
      <c r="M597" s="442"/>
      <c r="N597" s="442"/>
      <c r="O597" s="442"/>
      <c r="P597" s="442" t="s">
        <v>286</v>
      </c>
      <c r="Q597" s="442" t="s">
        <v>290</v>
      </c>
      <c r="R597" s="493"/>
      <c r="S597" s="442"/>
      <c r="T597" s="446"/>
      <c r="U597" s="446"/>
      <c r="V597" s="445"/>
      <c r="W597" s="444"/>
    </row>
    <row r="598" spans="1:23" s="403" customFormat="1">
      <c r="A598" s="615" t="s">
        <v>1335</v>
      </c>
      <c r="B598" s="448"/>
      <c r="C598" s="448"/>
      <c r="D598" s="445"/>
      <c r="E598" s="442" t="s">
        <v>18</v>
      </c>
      <c r="F598" s="442" t="s">
        <v>15</v>
      </c>
      <c r="G598" s="404" t="s">
        <v>19</v>
      </c>
      <c r="H598" s="404" t="s">
        <v>28</v>
      </c>
      <c r="I598" s="404" t="s">
        <v>24</v>
      </c>
      <c r="J598" s="442">
        <v>4</v>
      </c>
      <c r="K598" s="442"/>
      <c r="L598" s="442"/>
      <c r="M598" s="442"/>
      <c r="N598" s="442"/>
      <c r="O598" s="442"/>
      <c r="P598" s="442" t="s">
        <v>286</v>
      </c>
      <c r="Q598" s="442" t="s">
        <v>290</v>
      </c>
      <c r="R598" s="493"/>
      <c r="S598" s="442"/>
      <c r="T598" s="446"/>
      <c r="U598" s="446"/>
      <c r="V598" s="445"/>
      <c r="W598" s="444"/>
    </row>
    <row r="599" spans="1:23" s="403" customFormat="1">
      <c r="A599" s="615" t="s">
        <v>1336</v>
      </c>
      <c r="B599" s="448"/>
      <c r="C599" s="448" t="s">
        <v>457</v>
      </c>
      <c r="D599" s="445"/>
      <c r="E599" s="442" t="s">
        <v>18</v>
      </c>
      <c r="F599" s="442" t="s">
        <v>14</v>
      </c>
      <c r="G599" s="404" t="s">
        <v>19</v>
      </c>
      <c r="H599" s="404" t="s">
        <v>28</v>
      </c>
      <c r="I599" s="404" t="s">
        <v>25</v>
      </c>
      <c r="J599" s="442">
        <v>4</v>
      </c>
      <c r="K599" s="442"/>
      <c r="L599" s="442"/>
      <c r="M599" s="442"/>
      <c r="N599" s="442"/>
      <c r="O599" s="442"/>
      <c r="P599" s="442" t="s">
        <v>286</v>
      </c>
      <c r="Q599" s="442" t="s">
        <v>290</v>
      </c>
      <c r="R599" s="493"/>
      <c r="S599" s="442"/>
      <c r="T599" s="446"/>
      <c r="U599" s="446"/>
      <c r="V599" s="445"/>
      <c r="W599" s="444"/>
    </row>
    <row r="600" spans="1:23" s="403" customFormat="1">
      <c r="A600" s="615" t="s">
        <v>1337</v>
      </c>
      <c r="B600" s="448"/>
      <c r="C600" s="448"/>
      <c r="D600" s="445"/>
      <c r="E600" s="442" t="s">
        <v>17</v>
      </c>
      <c r="F600" s="442" t="s">
        <v>14</v>
      </c>
      <c r="G600" s="404" t="s">
        <v>19</v>
      </c>
      <c r="H600" s="404" t="s">
        <v>28</v>
      </c>
      <c r="I600" s="404" t="s">
        <v>24</v>
      </c>
      <c r="J600" s="442">
        <v>4</v>
      </c>
      <c r="K600" s="442"/>
      <c r="L600" s="442"/>
      <c r="M600" s="442"/>
      <c r="N600" s="442"/>
      <c r="O600" s="442"/>
      <c r="P600" s="442" t="s">
        <v>286</v>
      </c>
      <c r="Q600" s="442" t="s">
        <v>290</v>
      </c>
      <c r="R600" s="493"/>
      <c r="S600" s="442"/>
      <c r="T600" s="446"/>
      <c r="U600" s="446"/>
      <c r="V600" s="445"/>
      <c r="W600" s="444"/>
    </row>
    <row r="601" spans="1:23" s="403" customFormat="1">
      <c r="A601" s="615" t="s">
        <v>1338</v>
      </c>
      <c r="B601" s="448"/>
      <c r="C601" s="448"/>
      <c r="D601" s="445"/>
      <c r="E601" s="442" t="s">
        <v>18</v>
      </c>
      <c r="F601" s="442" t="s">
        <v>15</v>
      </c>
      <c r="G601" s="404" t="s">
        <v>19</v>
      </c>
      <c r="H601" s="404" t="s">
        <v>28</v>
      </c>
      <c r="I601" s="404" t="s">
        <v>24</v>
      </c>
      <c r="J601" s="442">
        <v>4</v>
      </c>
      <c r="K601" s="442"/>
      <c r="L601" s="442"/>
      <c r="M601" s="442"/>
      <c r="N601" s="442"/>
      <c r="O601" s="442"/>
      <c r="P601" s="442" t="s">
        <v>286</v>
      </c>
      <c r="Q601" s="442" t="s">
        <v>290</v>
      </c>
      <c r="R601" s="493"/>
      <c r="S601" s="442"/>
      <c r="T601" s="446"/>
      <c r="U601" s="446"/>
      <c r="V601" s="445"/>
      <c r="W601" s="444"/>
    </row>
    <row r="602" spans="1:23" s="403" customFormat="1">
      <c r="A602" s="615" t="s">
        <v>1339</v>
      </c>
      <c r="B602" s="448"/>
      <c r="C602" s="448"/>
      <c r="D602" s="445"/>
      <c r="E602" s="442" t="s">
        <v>17</v>
      </c>
      <c r="F602" s="442" t="s">
        <v>15</v>
      </c>
      <c r="G602" s="404" t="s">
        <v>19</v>
      </c>
      <c r="H602" s="404" t="s">
        <v>28</v>
      </c>
      <c r="I602" s="404" t="s">
        <v>26</v>
      </c>
      <c r="J602" s="442">
        <v>4</v>
      </c>
      <c r="K602" s="442"/>
      <c r="L602" s="442"/>
      <c r="M602" s="442"/>
      <c r="N602" s="442"/>
      <c r="O602" s="442"/>
      <c r="P602" s="442" t="s">
        <v>286</v>
      </c>
      <c r="Q602" s="442" t="s">
        <v>290</v>
      </c>
      <c r="R602" s="493" t="s">
        <v>1005</v>
      </c>
      <c r="S602" s="442"/>
      <c r="T602" s="446"/>
      <c r="U602" s="446"/>
      <c r="V602" s="445"/>
      <c r="W602" s="444"/>
    </row>
    <row r="603" spans="1:23" s="403" customFormat="1">
      <c r="A603" s="615" t="s">
        <v>1340</v>
      </c>
      <c r="B603" s="448"/>
      <c r="C603" s="448" t="s">
        <v>900</v>
      </c>
      <c r="D603" s="445"/>
      <c r="E603" s="442" t="s">
        <v>18</v>
      </c>
      <c r="F603" s="442" t="s">
        <v>14</v>
      </c>
      <c r="G603" s="404" t="s">
        <v>19</v>
      </c>
      <c r="H603" s="404" t="s">
        <v>28</v>
      </c>
      <c r="I603" s="404" t="s">
        <v>24</v>
      </c>
      <c r="J603" s="442">
        <v>4</v>
      </c>
      <c r="K603" s="442"/>
      <c r="L603" s="442"/>
      <c r="M603" s="442"/>
      <c r="N603" s="442"/>
      <c r="O603" s="442"/>
      <c r="P603" s="442" t="s">
        <v>286</v>
      </c>
      <c r="Q603" s="442" t="s">
        <v>290</v>
      </c>
      <c r="R603" s="493"/>
      <c r="S603" s="442"/>
      <c r="T603" s="446"/>
      <c r="U603" s="446"/>
      <c r="V603" s="445"/>
      <c r="W603" s="444"/>
    </row>
    <row r="604" spans="1:23" s="403" customFormat="1">
      <c r="A604" s="615" t="s">
        <v>1341</v>
      </c>
      <c r="B604" s="448"/>
      <c r="C604" s="448"/>
      <c r="D604" s="445"/>
      <c r="E604" s="442" t="s">
        <v>18</v>
      </c>
      <c r="F604" s="442" t="s">
        <v>15</v>
      </c>
      <c r="G604" s="404" t="s">
        <v>19</v>
      </c>
      <c r="H604" s="404" t="s">
        <v>28</v>
      </c>
      <c r="I604" s="404" t="s">
        <v>24</v>
      </c>
      <c r="J604" s="442">
        <v>3</v>
      </c>
      <c r="K604" s="442"/>
      <c r="L604" s="442"/>
      <c r="M604" s="442"/>
      <c r="N604" s="442"/>
      <c r="O604" s="442"/>
      <c r="P604" s="442" t="s">
        <v>286</v>
      </c>
      <c r="Q604" s="442" t="s">
        <v>290</v>
      </c>
      <c r="R604" s="493" t="s">
        <v>1004</v>
      </c>
      <c r="S604" s="442"/>
      <c r="T604" s="446"/>
      <c r="U604" s="446"/>
      <c r="V604" s="445"/>
      <c r="W604" s="444"/>
    </row>
    <row r="605" spans="1:23" s="403" customFormat="1">
      <c r="A605" s="615" t="s">
        <v>1342</v>
      </c>
      <c r="B605" s="448"/>
      <c r="C605" s="448" t="s">
        <v>899</v>
      </c>
      <c r="D605" s="445"/>
      <c r="E605" s="442" t="s">
        <v>17</v>
      </c>
      <c r="F605" s="442" t="s">
        <v>14</v>
      </c>
      <c r="G605" s="404" t="s">
        <v>19</v>
      </c>
      <c r="H605" s="404" t="s">
        <v>28</v>
      </c>
      <c r="I605" s="404" t="s">
        <v>24</v>
      </c>
      <c r="J605" s="442">
        <v>4</v>
      </c>
      <c r="K605" s="442"/>
      <c r="L605" s="442"/>
      <c r="M605" s="442"/>
      <c r="N605" s="442"/>
      <c r="O605" s="442"/>
      <c r="P605" s="442" t="s">
        <v>286</v>
      </c>
      <c r="Q605" s="442" t="s">
        <v>290</v>
      </c>
      <c r="R605" s="493"/>
      <c r="S605" s="442"/>
      <c r="T605" s="446"/>
      <c r="U605" s="446"/>
      <c r="V605" s="445"/>
      <c r="W605" s="444"/>
    </row>
    <row r="606" spans="1:23" s="403" customFormat="1">
      <c r="A606" s="615" t="s">
        <v>1343</v>
      </c>
      <c r="B606" s="448"/>
      <c r="C606" s="448"/>
      <c r="D606" s="445"/>
      <c r="E606" s="442" t="s">
        <v>18</v>
      </c>
      <c r="F606" s="442" t="s">
        <v>15</v>
      </c>
      <c r="G606" s="404" t="s">
        <v>19</v>
      </c>
      <c r="H606" s="404" t="s">
        <v>28</v>
      </c>
      <c r="I606" s="404" t="s">
        <v>24</v>
      </c>
      <c r="J606" s="442">
        <v>4</v>
      </c>
      <c r="K606" s="442"/>
      <c r="L606" s="442"/>
      <c r="M606" s="442"/>
      <c r="N606" s="442"/>
      <c r="O606" s="442"/>
      <c r="P606" s="442" t="s">
        <v>286</v>
      </c>
      <c r="Q606" s="442" t="s">
        <v>290</v>
      </c>
      <c r="R606" s="493"/>
      <c r="S606" s="442"/>
      <c r="T606" s="446"/>
      <c r="U606" s="446"/>
      <c r="V606" s="445"/>
      <c r="W606" s="444"/>
    </row>
    <row r="607" spans="1:23" s="403" customFormat="1">
      <c r="A607" s="615" t="s">
        <v>1344</v>
      </c>
      <c r="B607" s="448"/>
      <c r="C607" s="448" t="s">
        <v>896</v>
      </c>
      <c r="D607" s="445"/>
      <c r="E607" s="442" t="s">
        <v>17</v>
      </c>
      <c r="F607" s="442" t="s">
        <v>14</v>
      </c>
      <c r="G607" s="404" t="s">
        <v>19</v>
      </c>
      <c r="H607" s="404" t="s">
        <v>28</v>
      </c>
      <c r="I607" s="404" t="s">
        <v>24</v>
      </c>
      <c r="J607" s="442">
        <v>4</v>
      </c>
      <c r="K607" s="442"/>
      <c r="L607" s="442"/>
      <c r="M607" s="442"/>
      <c r="N607" s="442"/>
      <c r="O607" s="442"/>
      <c r="P607" s="442" t="s">
        <v>291</v>
      </c>
      <c r="Q607" s="442" t="s">
        <v>290</v>
      </c>
      <c r="R607" s="493"/>
      <c r="S607" s="442"/>
      <c r="T607" s="446"/>
      <c r="U607" s="446"/>
      <c r="V607" s="445"/>
      <c r="W607" s="444"/>
    </row>
    <row r="608" spans="1:23" s="403" customFormat="1">
      <c r="A608" s="615" t="s">
        <v>1345</v>
      </c>
      <c r="B608" s="448"/>
      <c r="C608" s="448"/>
      <c r="D608" s="445"/>
      <c r="E608" s="442" t="s">
        <v>18</v>
      </c>
      <c r="F608" s="442" t="s">
        <v>15</v>
      </c>
      <c r="G608" s="404" t="s">
        <v>19</v>
      </c>
      <c r="H608" s="404" t="s">
        <v>28</v>
      </c>
      <c r="I608" s="404" t="s">
        <v>26</v>
      </c>
      <c r="J608" s="442">
        <v>2</v>
      </c>
      <c r="K608" s="442"/>
      <c r="L608" s="442"/>
      <c r="M608" s="442"/>
      <c r="N608" s="442"/>
      <c r="O608" s="442"/>
      <c r="P608" s="442" t="s">
        <v>291</v>
      </c>
      <c r="Q608" s="442" t="s">
        <v>290</v>
      </c>
      <c r="R608" s="493"/>
      <c r="S608" s="442"/>
      <c r="T608" s="446"/>
      <c r="U608" s="446"/>
      <c r="V608" s="445"/>
      <c r="W608" s="444"/>
    </row>
    <row r="609" spans="1:23" s="403" customFormat="1">
      <c r="A609" s="615" t="s">
        <v>1346</v>
      </c>
      <c r="B609" s="448"/>
      <c r="C609" s="448"/>
      <c r="D609" s="445"/>
      <c r="E609" s="442" t="s">
        <v>18</v>
      </c>
      <c r="F609" s="442" t="s">
        <v>14</v>
      </c>
      <c r="G609" s="404" t="s">
        <v>19</v>
      </c>
      <c r="H609" s="404" t="s">
        <v>28</v>
      </c>
      <c r="I609" s="404" t="s">
        <v>25</v>
      </c>
      <c r="J609" s="442">
        <v>4</v>
      </c>
      <c r="K609" s="442"/>
      <c r="L609" s="442"/>
      <c r="M609" s="442"/>
      <c r="N609" s="442"/>
      <c r="O609" s="442"/>
      <c r="P609" s="442" t="s">
        <v>291</v>
      </c>
      <c r="Q609" s="442" t="s">
        <v>290</v>
      </c>
      <c r="R609" s="493"/>
      <c r="S609" s="442"/>
      <c r="T609" s="446"/>
      <c r="U609" s="446"/>
      <c r="V609" s="445"/>
      <c r="W609" s="444"/>
    </row>
    <row r="610" spans="1:23" s="403" customFormat="1">
      <c r="A610" s="615" t="s">
        <v>1347</v>
      </c>
      <c r="B610" s="448"/>
      <c r="C610" s="448"/>
      <c r="D610" s="445"/>
      <c r="E610" s="442" t="s">
        <v>18</v>
      </c>
      <c r="F610" s="442" t="s">
        <v>15</v>
      </c>
      <c r="G610" s="404" t="s">
        <v>19</v>
      </c>
      <c r="H610" s="404" t="s">
        <v>28</v>
      </c>
      <c r="I610" s="404" t="s">
        <v>24</v>
      </c>
      <c r="J610" s="442"/>
      <c r="K610" s="442"/>
      <c r="L610" s="442"/>
      <c r="M610" s="442"/>
      <c r="N610" s="442"/>
      <c r="O610" s="442" t="s">
        <v>28</v>
      </c>
      <c r="P610" s="442" t="s">
        <v>291</v>
      </c>
      <c r="Q610" s="442" t="s">
        <v>290</v>
      </c>
      <c r="R610" s="493"/>
      <c r="S610" s="442"/>
      <c r="T610" s="446"/>
      <c r="U610" s="446"/>
      <c r="V610" s="445"/>
      <c r="W610" s="444"/>
    </row>
    <row r="611" spans="1:23" s="403" customFormat="1">
      <c r="A611" s="615" t="s">
        <v>1348</v>
      </c>
      <c r="B611" s="448"/>
      <c r="C611" s="448" t="s">
        <v>895</v>
      </c>
      <c r="D611" s="445"/>
      <c r="E611" s="442" t="s">
        <v>18</v>
      </c>
      <c r="F611" s="442" t="s">
        <v>15</v>
      </c>
      <c r="G611" s="404" t="s">
        <v>19</v>
      </c>
      <c r="H611" s="404" t="s">
        <v>28</v>
      </c>
      <c r="I611" s="404" t="s">
        <v>24</v>
      </c>
      <c r="J611" s="442">
        <v>3</v>
      </c>
      <c r="K611" s="442"/>
      <c r="L611" s="442"/>
      <c r="M611" s="442"/>
      <c r="N611" s="442"/>
      <c r="O611" s="442"/>
      <c r="P611" s="442" t="s">
        <v>291</v>
      </c>
      <c r="Q611" s="442" t="s">
        <v>290</v>
      </c>
      <c r="R611" s="493"/>
      <c r="S611" s="442"/>
      <c r="T611" s="446"/>
      <c r="U611" s="446"/>
      <c r="V611" s="445"/>
      <c r="W611" s="444"/>
    </row>
    <row r="612" spans="1:23" s="403" customFormat="1">
      <c r="A612" s="615" t="s">
        <v>1349</v>
      </c>
      <c r="B612" s="448"/>
      <c r="C612" s="448"/>
      <c r="D612" s="445"/>
      <c r="E612" s="442" t="s">
        <v>18</v>
      </c>
      <c r="F612" s="442" t="s">
        <v>14</v>
      </c>
      <c r="G612" s="404" t="s">
        <v>19</v>
      </c>
      <c r="H612" s="404" t="s">
        <v>28</v>
      </c>
      <c r="I612" s="404" t="s">
        <v>24</v>
      </c>
      <c r="J612" s="442">
        <v>4</v>
      </c>
      <c r="K612" s="442"/>
      <c r="L612" s="442"/>
      <c r="M612" s="442"/>
      <c r="N612" s="442"/>
      <c r="O612" s="442"/>
      <c r="P612" s="442" t="s">
        <v>291</v>
      </c>
      <c r="Q612" s="442" t="s">
        <v>290</v>
      </c>
      <c r="R612" s="493"/>
      <c r="S612" s="442"/>
      <c r="T612" s="446"/>
      <c r="U612" s="446"/>
      <c r="V612" s="445"/>
      <c r="W612" s="444"/>
    </row>
    <row r="613" spans="1:23" s="403" customFormat="1">
      <c r="A613" s="615" t="s">
        <v>1350</v>
      </c>
      <c r="B613" s="448"/>
      <c r="C613" s="448"/>
      <c r="D613" s="445"/>
      <c r="E613" s="442" t="s">
        <v>18</v>
      </c>
      <c r="F613" s="442" t="s">
        <v>15</v>
      </c>
      <c r="G613" s="404" t="s">
        <v>19</v>
      </c>
      <c r="H613" s="404" t="s">
        <v>28</v>
      </c>
      <c r="I613" s="404" t="s">
        <v>24</v>
      </c>
      <c r="J613" s="442">
        <v>4</v>
      </c>
      <c r="K613" s="442"/>
      <c r="L613" s="442"/>
      <c r="M613" s="442"/>
      <c r="N613" s="442"/>
      <c r="O613" s="442"/>
      <c r="P613" s="442" t="s">
        <v>291</v>
      </c>
      <c r="Q613" s="442" t="s">
        <v>290</v>
      </c>
      <c r="R613" s="493"/>
      <c r="S613" s="442"/>
      <c r="T613" s="446"/>
      <c r="U613" s="446"/>
      <c r="V613" s="445"/>
      <c r="W613" s="444"/>
    </row>
    <row r="614" spans="1:23" s="403" customFormat="1">
      <c r="A614" s="615" t="s">
        <v>1351</v>
      </c>
      <c r="B614" s="448"/>
      <c r="C614" s="448" t="s">
        <v>894</v>
      </c>
      <c r="D614" s="445"/>
      <c r="E614" s="442" t="s">
        <v>17</v>
      </c>
      <c r="F614" s="442" t="s">
        <v>14</v>
      </c>
      <c r="G614" s="404" t="s">
        <v>19</v>
      </c>
      <c r="H614" s="404" t="s">
        <v>28</v>
      </c>
      <c r="I614" s="404" t="s">
        <v>24</v>
      </c>
      <c r="J614" s="442">
        <v>3</v>
      </c>
      <c r="K614" s="442"/>
      <c r="L614" s="442"/>
      <c r="M614" s="442"/>
      <c r="N614" s="442"/>
      <c r="O614" s="442"/>
      <c r="P614" s="442" t="s">
        <v>291</v>
      </c>
      <c r="Q614" s="442" t="s">
        <v>290</v>
      </c>
      <c r="R614" s="493"/>
      <c r="S614" s="442"/>
      <c r="T614" s="446"/>
      <c r="U614" s="446"/>
      <c r="V614" s="445"/>
      <c r="W614" s="444"/>
    </row>
    <row r="615" spans="1:23" s="403" customFormat="1">
      <c r="A615" s="615" t="s">
        <v>1352</v>
      </c>
      <c r="B615" s="448"/>
      <c r="C615" s="448" t="s">
        <v>893</v>
      </c>
      <c r="D615" s="445"/>
      <c r="E615" s="442" t="s">
        <v>18</v>
      </c>
      <c r="F615" s="442" t="s">
        <v>14</v>
      </c>
      <c r="G615" s="404" t="s">
        <v>19</v>
      </c>
      <c r="H615" s="404" t="s">
        <v>28</v>
      </c>
      <c r="I615" s="404" t="s">
        <v>24</v>
      </c>
      <c r="J615" s="442">
        <v>4</v>
      </c>
      <c r="K615" s="442"/>
      <c r="L615" s="442"/>
      <c r="M615" s="442"/>
      <c r="N615" s="442"/>
      <c r="O615" s="442"/>
      <c r="P615" s="442" t="s">
        <v>291</v>
      </c>
      <c r="Q615" s="442" t="s">
        <v>290</v>
      </c>
      <c r="R615" s="493"/>
      <c r="S615" s="442"/>
      <c r="T615" s="446"/>
      <c r="U615" s="446"/>
      <c r="V615" s="445"/>
      <c r="W615" s="444"/>
    </row>
    <row r="616" spans="1:23" s="403" customFormat="1">
      <c r="A616" s="615" t="s">
        <v>1353</v>
      </c>
      <c r="B616" s="448"/>
      <c r="C616" s="448"/>
      <c r="D616" s="445"/>
      <c r="E616" s="442" t="s">
        <v>18</v>
      </c>
      <c r="F616" s="442" t="s">
        <v>15</v>
      </c>
      <c r="G616" s="404" t="s">
        <v>19</v>
      </c>
      <c r="H616" s="404" t="s">
        <v>28</v>
      </c>
      <c r="I616" s="404" t="s">
        <v>24</v>
      </c>
      <c r="J616" s="442">
        <v>4</v>
      </c>
      <c r="K616" s="442"/>
      <c r="L616" s="442"/>
      <c r="M616" s="442"/>
      <c r="N616" s="442"/>
      <c r="O616" s="442"/>
      <c r="P616" s="442" t="s">
        <v>291</v>
      </c>
      <c r="Q616" s="442" t="s">
        <v>290</v>
      </c>
      <c r="R616" s="493"/>
      <c r="S616" s="442"/>
      <c r="T616" s="446"/>
      <c r="U616" s="446"/>
      <c r="V616" s="445"/>
      <c r="W616" s="444"/>
    </row>
    <row r="617" spans="1:23" s="403" customFormat="1">
      <c r="A617" s="615" t="s">
        <v>1354</v>
      </c>
      <c r="B617" s="448"/>
      <c r="C617" s="448" t="s">
        <v>892</v>
      </c>
      <c r="D617" s="445"/>
      <c r="E617" s="442" t="s">
        <v>17</v>
      </c>
      <c r="F617" s="442" t="s">
        <v>14</v>
      </c>
      <c r="G617" s="404" t="s">
        <v>19</v>
      </c>
      <c r="H617" s="404" t="s">
        <v>28</v>
      </c>
      <c r="I617" s="404" t="s">
        <v>24</v>
      </c>
      <c r="J617" s="442">
        <v>4</v>
      </c>
      <c r="K617" s="442"/>
      <c r="L617" s="442"/>
      <c r="M617" s="442"/>
      <c r="N617" s="442"/>
      <c r="O617" s="442"/>
      <c r="P617" s="442" t="s">
        <v>291</v>
      </c>
      <c r="Q617" s="442" t="s">
        <v>290</v>
      </c>
      <c r="R617" s="493"/>
      <c r="S617" s="442"/>
      <c r="T617" s="446"/>
      <c r="U617" s="446"/>
      <c r="V617" s="445"/>
      <c r="W617" s="444"/>
    </row>
    <row r="618" spans="1:23" s="403" customFormat="1">
      <c r="A618" s="615" t="s">
        <v>1355</v>
      </c>
      <c r="B618" s="448"/>
      <c r="C618" s="448"/>
      <c r="D618" s="445"/>
      <c r="E618" s="442" t="s">
        <v>18</v>
      </c>
      <c r="F618" s="442" t="s">
        <v>15</v>
      </c>
      <c r="G618" s="404" t="s">
        <v>19</v>
      </c>
      <c r="H618" s="404" t="s">
        <v>28</v>
      </c>
      <c r="I618" s="404" t="s">
        <v>24</v>
      </c>
      <c r="J618" s="442">
        <v>4</v>
      </c>
      <c r="K618" s="442"/>
      <c r="L618" s="442"/>
      <c r="M618" s="442"/>
      <c r="N618" s="442"/>
      <c r="O618" s="442"/>
      <c r="P618" s="442" t="s">
        <v>291</v>
      </c>
      <c r="Q618" s="442" t="s">
        <v>290</v>
      </c>
      <c r="R618" s="493"/>
      <c r="S618" s="442"/>
      <c r="T618" s="446"/>
      <c r="U618" s="446"/>
      <c r="V618" s="445"/>
      <c r="W618" s="444"/>
    </row>
    <row r="619" spans="1:23">
      <c r="A619" s="615" t="s">
        <v>1356</v>
      </c>
      <c r="B619" s="448"/>
      <c r="C619" s="448" t="s">
        <v>891</v>
      </c>
      <c r="D619" s="445"/>
      <c r="E619" s="442" t="s">
        <v>17</v>
      </c>
      <c r="F619" s="442" t="s">
        <v>14</v>
      </c>
      <c r="G619" s="404" t="s">
        <v>19</v>
      </c>
      <c r="H619" s="404" t="s">
        <v>28</v>
      </c>
      <c r="I619" s="404" t="s">
        <v>24</v>
      </c>
      <c r="J619" s="442"/>
      <c r="K619" s="442"/>
      <c r="L619" s="442"/>
      <c r="M619" s="442"/>
      <c r="N619" s="442"/>
      <c r="O619" s="442" t="s">
        <v>28</v>
      </c>
      <c r="P619" s="442" t="s">
        <v>291</v>
      </c>
      <c r="Q619" s="442" t="s">
        <v>290</v>
      </c>
      <c r="R619" s="493"/>
      <c r="S619" s="442"/>
      <c r="T619" s="446"/>
      <c r="U619" s="446"/>
      <c r="V619" s="445"/>
      <c r="W619" s="444"/>
    </row>
    <row r="620" spans="1:23">
      <c r="A620" s="615" t="s">
        <v>1357</v>
      </c>
      <c r="B620" s="448"/>
      <c r="C620" s="448"/>
      <c r="D620" s="445"/>
      <c r="E620" s="442" t="s">
        <v>18</v>
      </c>
      <c r="F620" s="442" t="s">
        <v>15</v>
      </c>
      <c r="G620" s="404" t="s">
        <v>19</v>
      </c>
      <c r="H620" s="404" t="s">
        <v>28</v>
      </c>
      <c r="I620" s="404" t="s">
        <v>24</v>
      </c>
      <c r="J620" s="442"/>
      <c r="K620" s="442"/>
      <c r="L620" s="442"/>
      <c r="M620" s="442"/>
      <c r="N620" s="442"/>
      <c r="O620" s="442" t="s">
        <v>28</v>
      </c>
      <c r="P620" s="442" t="s">
        <v>291</v>
      </c>
      <c r="Q620" s="442" t="s">
        <v>290</v>
      </c>
      <c r="R620" s="493"/>
      <c r="S620" s="442"/>
      <c r="T620" s="446"/>
      <c r="U620" s="446"/>
      <c r="V620" s="445"/>
      <c r="W620" s="444"/>
    </row>
    <row r="621" spans="1:23">
      <c r="A621" s="615" t="s">
        <v>1358</v>
      </c>
      <c r="B621" s="448"/>
      <c r="C621" s="448" t="s">
        <v>890</v>
      </c>
      <c r="D621" s="445"/>
      <c r="E621" s="442" t="s">
        <v>17</v>
      </c>
      <c r="F621" s="442" t="s">
        <v>14</v>
      </c>
      <c r="G621" s="404" t="s">
        <v>19</v>
      </c>
      <c r="H621" s="404" t="s">
        <v>28</v>
      </c>
      <c r="I621" s="404" t="s">
        <v>24</v>
      </c>
      <c r="J621" s="442">
        <v>4</v>
      </c>
      <c r="K621" s="442"/>
      <c r="L621" s="442"/>
      <c r="M621" s="442"/>
      <c r="N621" s="442"/>
      <c r="O621" s="442"/>
      <c r="P621" s="442" t="s">
        <v>291</v>
      </c>
      <c r="Q621" s="442" t="s">
        <v>290</v>
      </c>
      <c r="R621" s="493"/>
      <c r="S621" s="442"/>
      <c r="T621" s="446"/>
      <c r="U621" s="446"/>
      <c r="V621" s="445"/>
      <c r="W621" s="444"/>
    </row>
    <row r="622" spans="1:23">
      <c r="A622" s="615" t="s">
        <v>1359</v>
      </c>
      <c r="B622" s="448"/>
      <c r="C622" s="448"/>
      <c r="D622" s="445"/>
      <c r="E622" s="442" t="s">
        <v>18</v>
      </c>
      <c r="F622" s="442" t="s">
        <v>15</v>
      </c>
      <c r="G622" s="404" t="s">
        <v>19</v>
      </c>
      <c r="H622" s="404" t="s">
        <v>28</v>
      </c>
      <c r="I622" s="404" t="s">
        <v>24</v>
      </c>
      <c r="J622" s="442">
        <v>3</v>
      </c>
      <c r="K622" s="442"/>
      <c r="L622" s="442"/>
      <c r="M622" s="442"/>
      <c r="N622" s="442"/>
      <c r="O622" s="442"/>
      <c r="P622" s="442" t="s">
        <v>291</v>
      </c>
      <c r="Q622" s="442" t="s">
        <v>290</v>
      </c>
      <c r="R622" s="493"/>
      <c r="S622" s="442"/>
      <c r="T622" s="446"/>
      <c r="U622" s="446"/>
      <c r="V622" s="445"/>
      <c r="W622" s="444"/>
    </row>
    <row r="623" spans="1:23">
      <c r="A623" s="615" t="s">
        <v>1360</v>
      </c>
      <c r="B623" s="448"/>
      <c r="C623" s="448" t="s">
        <v>889</v>
      </c>
      <c r="D623" s="445"/>
      <c r="E623" s="442" t="s">
        <v>17</v>
      </c>
      <c r="F623" s="442" t="s">
        <v>14</v>
      </c>
      <c r="G623" s="404" t="s">
        <v>19</v>
      </c>
      <c r="H623" s="404" t="s">
        <v>28</v>
      </c>
      <c r="I623" s="404" t="s">
        <v>26</v>
      </c>
      <c r="J623" s="442">
        <v>4</v>
      </c>
      <c r="K623" s="442"/>
      <c r="L623" s="442"/>
      <c r="M623" s="442"/>
      <c r="N623" s="442"/>
      <c r="O623" s="442"/>
      <c r="P623" s="442" t="s">
        <v>291</v>
      </c>
      <c r="Q623" s="442" t="s">
        <v>290</v>
      </c>
      <c r="R623" s="493"/>
      <c r="S623" s="442"/>
      <c r="T623" s="446"/>
      <c r="U623" s="446"/>
      <c r="V623" s="445"/>
      <c r="W623" s="444"/>
    </row>
    <row r="624" spans="1:23">
      <c r="A624" s="615" t="s">
        <v>1361</v>
      </c>
      <c r="B624" s="448"/>
      <c r="C624" s="448"/>
      <c r="D624" s="445"/>
      <c r="E624" s="442" t="s">
        <v>17</v>
      </c>
      <c r="F624" s="442" t="s">
        <v>15</v>
      </c>
      <c r="G624" s="404" t="s">
        <v>19</v>
      </c>
      <c r="H624" s="404" t="s">
        <v>28</v>
      </c>
      <c r="I624" s="404" t="s">
        <v>24</v>
      </c>
      <c r="J624" s="442">
        <v>4</v>
      </c>
      <c r="K624" s="442"/>
      <c r="L624" s="442"/>
      <c r="M624" s="442"/>
      <c r="N624" s="442"/>
      <c r="O624" s="442"/>
      <c r="P624" s="442" t="s">
        <v>291</v>
      </c>
      <c r="Q624" s="442" t="s">
        <v>290</v>
      </c>
      <c r="R624" s="493"/>
      <c r="S624" s="442"/>
      <c r="T624" s="446"/>
      <c r="U624" s="446"/>
      <c r="V624" s="445"/>
      <c r="W624" s="444"/>
    </row>
    <row r="625" spans="1:23">
      <c r="A625" s="615" t="s">
        <v>1362</v>
      </c>
      <c r="B625" s="448"/>
      <c r="C625" s="448" t="s">
        <v>888</v>
      </c>
      <c r="D625" s="445"/>
      <c r="E625" s="442" t="s">
        <v>17</v>
      </c>
      <c r="F625" s="442" t="s">
        <v>14</v>
      </c>
      <c r="G625" s="494" t="s">
        <v>19</v>
      </c>
      <c r="H625" s="404" t="s">
        <v>29</v>
      </c>
      <c r="I625" s="404" t="s">
        <v>24</v>
      </c>
      <c r="J625" s="442">
        <v>4</v>
      </c>
      <c r="K625" s="442"/>
      <c r="L625" s="442"/>
      <c r="M625" s="442"/>
      <c r="N625" s="442"/>
      <c r="O625" s="442"/>
      <c r="P625" s="442" t="s">
        <v>291</v>
      </c>
      <c r="Q625" s="442" t="s">
        <v>290</v>
      </c>
      <c r="R625" s="493"/>
      <c r="S625" s="442"/>
      <c r="T625" s="446"/>
      <c r="U625" s="446"/>
      <c r="V625" s="445"/>
      <c r="W625" s="444"/>
    </row>
    <row r="626" spans="1:23">
      <c r="A626" s="615" t="s">
        <v>1363</v>
      </c>
      <c r="B626" s="448"/>
      <c r="C626" s="448" t="s">
        <v>887</v>
      </c>
      <c r="D626" s="445"/>
      <c r="E626" s="442" t="s">
        <v>17</v>
      </c>
      <c r="F626" s="442" t="s">
        <v>14</v>
      </c>
      <c r="G626" s="404" t="s">
        <v>19</v>
      </c>
      <c r="H626" s="404" t="s">
        <v>28</v>
      </c>
      <c r="I626" s="404" t="s">
        <v>24</v>
      </c>
      <c r="J626" s="442">
        <v>3</v>
      </c>
      <c r="K626" s="442"/>
      <c r="L626" s="442"/>
      <c r="M626" s="442"/>
      <c r="N626" s="442"/>
      <c r="O626" s="442"/>
      <c r="P626" s="442" t="s">
        <v>291</v>
      </c>
      <c r="Q626" s="442" t="s">
        <v>290</v>
      </c>
      <c r="R626" s="493"/>
      <c r="S626" s="442"/>
      <c r="T626" s="446"/>
      <c r="U626" s="446"/>
      <c r="V626" s="445"/>
      <c r="W626" s="444"/>
    </row>
    <row r="627" spans="1:23">
      <c r="A627" s="615" t="s">
        <v>1364</v>
      </c>
      <c r="B627" s="448"/>
      <c r="C627" s="448"/>
      <c r="D627" s="445"/>
      <c r="E627" s="442" t="s">
        <v>17</v>
      </c>
      <c r="F627" s="442" t="s">
        <v>15</v>
      </c>
      <c r="G627" s="404" t="s">
        <v>19</v>
      </c>
      <c r="H627" s="404" t="s">
        <v>28</v>
      </c>
      <c r="I627" s="404" t="s">
        <v>25</v>
      </c>
      <c r="J627" s="442"/>
      <c r="K627" s="442"/>
      <c r="L627" s="442"/>
      <c r="M627" s="442"/>
      <c r="N627" s="442"/>
      <c r="O627" s="442" t="s">
        <v>28</v>
      </c>
      <c r="P627" s="442" t="s">
        <v>291</v>
      </c>
      <c r="Q627" s="442" t="s">
        <v>290</v>
      </c>
      <c r="R627" s="493"/>
      <c r="S627" s="442"/>
      <c r="T627" s="446"/>
      <c r="U627" s="446"/>
      <c r="V627" s="445"/>
      <c r="W627" s="444"/>
    </row>
    <row r="628" spans="1:23">
      <c r="A628" s="615" t="s">
        <v>1365</v>
      </c>
      <c r="B628" s="448"/>
      <c r="C628" s="448"/>
      <c r="D628" s="445"/>
      <c r="E628" s="442" t="s">
        <v>18</v>
      </c>
      <c r="F628" s="442" t="s">
        <v>15</v>
      </c>
      <c r="G628" s="404" t="s">
        <v>19</v>
      </c>
      <c r="H628" s="404" t="s">
        <v>28</v>
      </c>
      <c r="I628" s="404" t="s">
        <v>24</v>
      </c>
      <c r="J628" s="442"/>
      <c r="K628" s="442"/>
      <c r="L628" s="442"/>
      <c r="M628" s="442"/>
      <c r="N628" s="442"/>
      <c r="O628" s="442" t="s">
        <v>28</v>
      </c>
      <c r="P628" s="442" t="s">
        <v>291</v>
      </c>
      <c r="Q628" s="442" t="s">
        <v>290</v>
      </c>
      <c r="R628" s="493"/>
      <c r="S628" s="442"/>
      <c r="T628" s="446"/>
      <c r="U628" s="446"/>
      <c r="V628" s="445"/>
      <c r="W628" s="444"/>
    </row>
    <row r="629" spans="1:23">
      <c r="A629" s="615" t="s">
        <v>1366</v>
      </c>
      <c r="B629" s="448"/>
      <c r="C629" s="448" t="s">
        <v>886</v>
      </c>
      <c r="D629" s="445"/>
      <c r="E629" s="442" t="s">
        <v>17</v>
      </c>
      <c r="F629" s="442" t="s">
        <v>14</v>
      </c>
      <c r="G629" s="404" t="s">
        <v>19</v>
      </c>
      <c r="H629" s="404" t="s">
        <v>28</v>
      </c>
      <c r="I629" s="404" t="s">
        <v>24</v>
      </c>
      <c r="J629" s="442"/>
      <c r="K629" s="442"/>
      <c r="L629" s="442"/>
      <c r="M629" s="442"/>
      <c r="N629" s="442"/>
      <c r="O629" s="442" t="s">
        <v>28</v>
      </c>
      <c r="P629" s="442" t="s">
        <v>291</v>
      </c>
      <c r="Q629" s="442" t="s">
        <v>290</v>
      </c>
      <c r="R629" s="493"/>
      <c r="S629" s="442"/>
      <c r="T629" s="446"/>
      <c r="U629" s="446"/>
      <c r="V629" s="445"/>
      <c r="W629" s="444"/>
    </row>
    <row r="630" spans="1:23">
      <c r="A630" s="615" t="s">
        <v>1367</v>
      </c>
      <c r="B630" s="448"/>
      <c r="C630" s="448"/>
      <c r="D630" s="445"/>
      <c r="E630" s="442" t="s">
        <v>17</v>
      </c>
      <c r="F630" s="442" t="s">
        <v>15</v>
      </c>
      <c r="G630" s="404" t="s">
        <v>19</v>
      </c>
      <c r="H630" s="404" t="s">
        <v>28</v>
      </c>
      <c r="I630" s="404" t="s">
        <v>24</v>
      </c>
      <c r="J630" s="442"/>
      <c r="K630" s="442"/>
      <c r="L630" s="442"/>
      <c r="M630" s="442"/>
      <c r="N630" s="442"/>
      <c r="O630" s="442" t="s">
        <v>28</v>
      </c>
      <c r="P630" s="442" t="s">
        <v>291</v>
      </c>
      <c r="Q630" s="442" t="s">
        <v>290</v>
      </c>
      <c r="R630" s="493"/>
      <c r="S630" s="442"/>
      <c r="T630" s="446"/>
      <c r="U630" s="446"/>
      <c r="V630" s="445"/>
      <c r="W630" s="444"/>
    </row>
    <row r="631" spans="1:23">
      <c r="A631" s="615" t="s">
        <v>1368</v>
      </c>
      <c r="B631" s="448"/>
      <c r="C631" s="448" t="s">
        <v>885</v>
      </c>
      <c r="D631" s="445" t="s">
        <v>1003</v>
      </c>
      <c r="E631" s="442" t="s">
        <v>18</v>
      </c>
      <c r="F631" s="442" t="s">
        <v>15</v>
      </c>
      <c r="G631" s="404" t="s">
        <v>19</v>
      </c>
      <c r="H631" s="404" t="s">
        <v>28</v>
      </c>
      <c r="I631" s="404" t="s">
        <v>24</v>
      </c>
      <c r="J631" s="442">
        <v>3</v>
      </c>
      <c r="K631" s="442"/>
      <c r="L631" s="442"/>
      <c r="M631" s="442"/>
      <c r="N631" s="442"/>
      <c r="O631" s="442"/>
      <c r="P631" s="442" t="s">
        <v>291</v>
      </c>
      <c r="Q631" s="442" t="s">
        <v>290</v>
      </c>
      <c r="R631" s="493"/>
      <c r="S631" s="442"/>
      <c r="T631" s="446"/>
      <c r="U631" s="446"/>
      <c r="V631" s="445"/>
      <c r="W631" s="444"/>
    </row>
    <row r="632" spans="1:23">
      <c r="A632" s="492"/>
      <c r="B632" s="488"/>
      <c r="C632" s="488"/>
      <c r="D632" s="491"/>
      <c r="E632" s="462"/>
      <c r="F632" s="462"/>
      <c r="G632" s="406"/>
      <c r="H632" s="406"/>
      <c r="I632" s="406"/>
      <c r="J632" s="462"/>
      <c r="K632" s="462"/>
      <c r="L632" s="462"/>
      <c r="M632" s="462"/>
      <c r="N632" s="462"/>
      <c r="O632" s="462"/>
      <c r="P632" s="462"/>
      <c r="Q632" s="462"/>
      <c r="S632" s="462"/>
      <c r="T632" s="463"/>
      <c r="U632" s="463"/>
      <c r="V632" s="490"/>
      <c r="W632" s="489"/>
    </row>
    <row r="633" spans="1:23" ht="21">
      <c r="B633" s="440" t="s">
        <v>1372</v>
      </c>
      <c r="C633" s="474"/>
      <c r="G633" s="406"/>
    </row>
    <row r="634" spans="1:23">
      <c r="C634" s="488"/>
      <c r="G634" s="406"/>
    </row>
    <row r="635" spans="1:23">
      <c r="C635" s="488"/>
      <c r="G635" s="438" t="s">
        <v>270</v>
      </c>
      <c r="H635" s="438"/>
      <c r="I635" s="439"/>
    </row>
    <row r="636" spans="1:23">
      <c r="C636" s="488"/>
      <c r="G636" s="468" t="s">
        <v>264</v>
      </c>
      <c r="H636" s="467">
        <f>COUNTIFS(H$14:H$631,"malowany",J$14:J$631,1)</f>
        <v>11</v>
      </c>
      <c r="I636" s="466" t="s">
        <v>268</v>
      </c>
      <c r="K636" s="422" t="s">
        <v>272</v>
      </c>
      <c r="L636" s="421"/>
      <c r="M636" s="420">
        <f>COUNTIF(M14:M631,"tak")</f>
        <v>3</v>
      </c>
      <c r="N636" s="419" t="s">
        <v>273</v>
      </c>
    </row>
    <row r="637" spans="1:23">
      <c r="C637" s="488"/>
      <c r="G637" s="487" t="s">
        <v>265</v>
      </c>
      <c r="H637" s="397">
        <f>COUNTIFS(H$14:H$631,"malowany",J$14:J$631,2)</f>
        <v>23</v>
      </c>
      <c r="I637" s="486" t="s">
        <v>268</v>
      </c>
      <c r="N637" s="438"/>
    </row>
    <row r="638" spans="1:23">
      <c r="G638" s="487" t="s">
        <v>266</v>
      </c>
      <c r="H638" s="397">
        <f>COUNTIFS(H$14:H$631,"malowany",J$14:J$631,3)</f>
        <v>88</v>
      </c>
      <c r="I638" s="486" t="s">
        <v>268</v>
      </c>
      <c r="K638" s="437" t="s">
        <v>269</v>
      </c>
      <c r="L638" s="436"/>
      <c r="M638" s="435">
        <f>COUNTIF(O$14:O$631,"malowany")</f>
        <v>87</v>
      </c>
      <c r="N638" s="434" t="s">
        <v>274</v>
      </c>
    </row>
    <row r="639" spans="1:23">
      <c r="G639" s="485" t="s">
        <v>267</v>
      </c>
      <c r="H639" s="484">
        <f>COUNTIFS(H$14:H$631,"malowany",J$14:J$631,4)</f>
        <v>341</v>
      </c>
      <c r="I639" s="483" t="s">
        <v>268</v>
      </c>
      <c r="K639" s="433"/>
      <c r="L639" s="432"/>
      <c r="M639" s="431">
        <f>COUNTIF(O$14:O$631,"NALEPKA")</f>
        <v>5</v>
      </c>
      <c r="N639" s="430" t="s">
        <v>1145</v>
      </c>
    </row>
    <row r="640" spans="1:23">
      <c r="G640" s="429" t="s">
        <v>271</v>
      </c>
      <c r="H640" s="428">
        <f>SUM(H636:H639)</f>
        <v>463</v>
      </c>
      <c r="I640" s="427" t="s">
        <v>268</v>
      </c>
      <c r="K640" s="433"/>
      <c r="L640" s="432"/>
      <c r="M640" s="431">
        <f>COUNTIF(O$14:O$631,"tabliczka")</f>
        <v>2</v>
      </c>
      <c r="N640" s="430" t="s">
        <v>280</v>
      </c>
    </row>
    <row r="641" spans="3:15">
      <c r="I641" s="405"/>
      <c r="K641" s="433"/>
      <c r="L641" s="432"/>
      <c r="M641" s="431">
        <f>COUNTIF(O$14:O$631,"drogowskaz")</f>
        <v>0</v>
      </c>
      <c r="N641" s="430" t="s">
        <v>480</v>
      </c>
    </row>
    <row r="642" spans="3:15" ht="13.5" customHeight="1">
      <c r="G642" s="729" t="s">
        <v>483</v>
      </c>
      <c r="H642" s="729"/>
      <c r="I642" s="729"/>
      <c r="K642" s="426"/>
      <c r="L642" s="425"/>
      <c r="M642" s="424">
        <f>COUNTIF(O$14:O$631,"plansza")</f>
        <v>0</v>
      </c>
      <c r="N642" s="423" t="s">
        <v>481</v>
      </c>
    </row>
    <row r="643" spans="3:15">
      <c r="G643" s="404" t="s">
        <v>264</v>
      </c>
      <c r="H643" s="403">
        <f>COUNTIFS(H$14:H$631,"tabliczka",J$14:J$631,1,I$14:I$631,"&lt;&gt;drogowskaz")</f>
        <v>0</v>
      </c>
      <c r="I643" s="402" t="s">
        <v>268</v>
      </c>
    </row>
    <row r="644" spans="3:15">
      <c r="G644" s="404" t="s">
        <v>265</v>
      </c>
      <c r="H644" s="403">
        <f>COUNTIFS(H$14:H$631,"tabliczka",J$14:J$631,2,I$14:I$631,"&lt;&gt;drogowskaz")</f>
        <v>3</v>
      </c>
      <c r="I644" s="402" t="s">
        <v>268</v>
      </c>
      <c r="K644" s="422" t="s">
        <v>281</v>
      </c>
      <c r="L644" s="421"/>
      <c r="M644" s="420">
        <f>COUNTIF(N14:N631,"usunąć")</f>
        <v>0</v>
      </c>
      <c r="N644" s="419" t="s">
        <v>307</v>
      </c>
    </row>
    <row r="645" spans="3:15">
      <c r="G645" s="404" t="s">
        <v>266</v>
      </c>
      <c r="H645" s="403">
        <f>COUNTIFS(H$14:H$631,"tabliczka",J$14:J$631,3,I$14:I$631,"&lt;&gt;drogowskaz")</f>
        <v>6</v>
      </c>
      <c r="I645" s="402" t="s">
        <v>268</v>
      </c>
    </row>
    <row r="646" spans="3:15">
      <c r="G646" s="404" t="s">
        <v>267</v>
      </c>
      <c r="H646" s="403">
        <f>COUNTIFS(H$14:H$631,"tabliczka",J$14:J$631,4,I$14:I$631,"&lt;&gt;drogowskaz")</f>
        <v>26</v>
      </c>
      <c r="I646" s="402" t="s">
        <v>268</v>
      </c>
      <c r="K646" s="417" t="s">
        <v>279</v>
      </c>
      <c r="L646" s="416"/>
      <c r="M646" s="416"/>
      <c r="N646" s="465">
        <v>70.099999999999994</v>
      </c>
    </row>
    <row r="647" spans="3:15">
      <c r="G647" s="401" t="s">
        <v>271</v>
      </c>
      <c r="H647" s="400">
        <f>SUM(H643:H646)</f>
        <v>35</v>
      </c>
      <c r="I647" s="399" t="s">
        <v>268</v>
      </c>
      <c r="K647" s="417" t="s">
        <v>278</v>
      </c>
      <c r="L647" s="416"/>
      <c r="M647" s="416"/>
      <c r="N647" s="415">
        <f>(H640+H647+H654+H661+H668)/N646</f>
        <v>7.4607703281027113</v>
      </c>
    </row>
    <row r="648" spans="3:15">
      <c r="I648" s="405"/>
    </row>
    <row r="649" spans="3:15">
      <c r="G649" s="406" t="s">
        <v>482</v>
      </c>
      <c r="I649" s="405"/>
    </row>
    <row r="650" spans="3:15" ht="14.4">
      <c r="C650" s="397"/>
      <c r="G650" s="404" t="s">
        <v>264</v>
      </c>
      <c r="H650" s="403">
        <f>COUNTIFS(H$14:H$631,"naklejka",J$14:J$631,1)</f>
        <v>1</v>
      </c>
      <c r="I650" s="402" t="s">
        <v>268</v>
      </c>
      <c r="K650" s="730" t="s">
        <v>296</v>
      </c>
      <c r="L650" s="731"/>
      <c r="M650" s="731"/>
      <c r="N650" s="731"/>
      <c r="O650" s="732"/>
    </row>
    <row r="651" spans="3:15" ht="14.4">
      <c r="C651" s="397"/>
      <c r="G651" s="404" t="s">
        <v>265</v>
      </c>
      <c r="H651" s="403">
        <f>COUNTIFS(H$14:H$631,"naklejka",J$14:J$631,2)</f>
        <v>1</v>
      </c>
      <c r="I651" s="402" t="s">
        <v>268</v>
      </c>
      <c r="K651" s="413" t="s">
        <v>259</v>
      </c>
      <c r="L651" s="414">
        <f>M651/M$654</f>
        <v>0.34142394822006472</v>
      </c>
      <c r="M651" s="411">
        <f>(COUNTIF(Q14:Q631,"ZABUDOWA")/618*N646)</f>
        <v>23.933818770226534</v>
      </c>
      <c r="N651" s="402" t="s">
        <v>299</v>
      </c>
      <c r="O651" s="402"/>
    </row>
    <row r="652" spans="3:15" ht="14.4">
      <c r="C652" s="397"/>
      <c r="G652" s="404" t="s">
        <v>266</v>
      </c>
      <c r="H652" s="403">
        <f>COUNTIFS(H$14:H$631,"naklejka",J$14:J$631,3)</f>
        <v>2</v>
      </c>
      <c r="I652" s="402" t="s">
        <v>268</v>
      </c>
      <c r="K652" s="413" t="s">
        <v>258</v>
      </c>
      <c r="L652" s="414">
        <f>M652/M$654</f>
        <v>0.14886731391585761</v>
      </c>
      <c r="M652" s="411">
        <f>(COUNTIF(Q14:Q631,"OTWARTY")/618*N646)</f>
        <v>10.435598705501619</v>
      </c>
      <c r="N652" s="402" t="s">
        <v>297</v>
      </c>
      <c r="O652" s="402"/>
    </row>
    <row r="653" spans="3:15" ht="14.4">
      <c r="C653" s="397"/>
      <c r="G653" s="404" t="s">
        <v>267</v>
      </c>
      <c r="H653" s="403">
        <f>COUNTIFS(H$14:H$631,"naklejka",J$14:J$631,4)</f>
        <v>7</v>
      </c>
      <c r="I653" s="402" t="s">
        <v>268</v>
      </c>
      <c r="K653" s="413" t="s">
        <v>257</v>
      </c>
      <c r="L653" s="414">
        <f>M653/M$654</f>
        <v>0.50970873786407767</v>
      </c>
      <c r="M653" s="411">
        <f>(COUNTIF(Q14:Q631,"LAS")/618*N646)</f>
        <v>35.730582524271838</v>
      </c>
      <c r="N653" s="482" t="s">
        <v>298</v>
      </c>
      <c r="O653" s="481"/>
    </row>
    <row r="654" spans="3:15" ht="14.4">
      <c r="C654" s="397"/>
      <c r="G654" s="480" t="s">
        <v>271</v>
      </c>
      <c r="H654" s="479">
        <f>SUM(H650:H653)</f>
        <v>11</v>
      </c>
      <c r="I654" s="478" t="s">
        <v>268</v>
      </c>
      <c r="L654" s="410">
        <f>SUM(L651:L653)</f>
        <v>1</v>
      </c>
      <c r="M654" s="409">
        <f>SUM(M651:M653)</f>
        <v>70.099999999999994</v>
      </c>
      <c r="N654" s="408" t="s">
        <v>263</v>
      </c>
    </row>
    <row r="655" spans="3:15" ht="14.25" customHeight="1">
      <c r="C655" s="397"/>
      <c r="M655" s="407" t="str">
        <f>IF(M654=N$646,"","BŁĄD")</f>
        <v/>
      </c>
    </row>
    <row r="656" spans="3:15" ht="14.25" customHeight="1">
      <c r="C656" s="397"/>
      <c r="G656" s="729" t="s">
        <v>484</v>
      </c>
      <c r="H656" s="729"/>
      <c r="I656" s="729"/>
      <c r="K656" s="730" t="s">
        <v>295</v>
      </c>
      <c r="L656" s="731"/>
      <c r="M656" s="731"/>
      <c r="N656" s="731"/>
      <c r="O656" s="732"/>
    </row>
    <row r="657" spans="3:15" ht="14.4">
      <c r="C657" s="397"/>
      <c r="G657" s="404" t="s">
        <v>264</v>
      </c>
      <c r="H657" s="403">
        <f>COUNTIFS(J$14:J$631,1,I$14:I$631,"drogowskaz")</f>
        <v>0</v>
      </c>
      <c r="I657" s="402" t="s">
        <v>268</v>
      </c>
      <c r="K657" s="413" t="s">
        <v>292</v>
      </c>
      <c r="L657" s="412">
        <f>M657/M$660</f>
        <v>0.71197411003236244</v>
      </c>
      <c r="M657" s="411">
        <f>(COUNTIF(P14:P631,"UTWARDZONA")/618*N646)</f>
        <v>49.909385113268605</v>
      </c>
      <c r="N657" s="402" t="s">
        <v>301</v>
      </c>
      <c r="O657" s="403"/>
    </row>
    <row r="658" spans="3:15" ht="14.4">
      <c r="C658" s="397"/>
      <c r="G658" s="404" t="s">
        <v>265</v>
      </c>
      <c r="H658" s="403">
        <f>COUNTIFS(J$14:J$631,2,I$14:I$631,"drogowskaz")</f>
        <v>0</v>
      </c>
      <c r="I658" s="402" t="s">
        <v>268</v>
      </c>
      <c r="K658" s="413" t="s">
        <v>293</v>
      </c>
      <c r="L658" s="412">
        <f>M658/M$660</f>
        <v>0.21359223300970873</v>
      </c>
      <c r="M658" s="411">
        <f>(COUNTIF(P14:P631,"GRUNTOWA")/618*N646)</f>
        <v>14.972815533980581</v>
      </c>
      <c r="N658" s="402" t="s">
        <v>302</v>
      </c>
      <c r="O658" s="403"/>
    </row>
    <row r="659" spans="3:15" ht="14.4">
      <c r="C659" s="397"/>
      <c r="G659" s="404" t="s">
        <v>266</v>
      </c>
      <c r="H659" s="403">
        <f>COUNTIFS(J$14:J$631,3,I$14:I$631,"drogowskaz")</f>
        <v>1</v>
      </c>
      <c r="I659" s="402" t="s">
        <v>268</v>
      </c>
      <c r="K659" s="413" t="s">
        <v>294</v>
      </c>
      <c r="L659" s="412">
        <f>M659/M$660</f>
        <v>7.4433656957928807E-2</v>
      </c>
      <c r="M659" s="411">
        <f>(COUNTIF(P14:P631,"PIASZCZYSTA")/618*N646)</f>
        <v>5.2177993527508093</v>
      </c>
      <c r="N659" s="402" t="s">
        <v>303</v>
      </c>
      <c r="O659" s="403"/>
    </row>
    <row r="660" spans="3:15" ht="14.4">
      <c r="C660" s="397"/>
      <c r="G660" s="404" t="s">
        <v>267</v>
      </c>
      <c r="H660" s="403">
        <f>COUNTIFS(J$14:J$631,4,I$14:I$631,"drogowskaz")</f>
        <v>11</v>
      </c>
      <c r="I660" s="402" t="s">
        <v>268</v>
      </c>
      <c r="L660" s="410">
        <f>SUM(L657:L659)</f>
        <v>1</v>
      </c>
      <c r="M660" s="409">
        <f>SUM(M657:M659)</f>
        <v>70.099999999999994</v>
      </c>
      <c r="N660" s="408" t="s">
        <v>263</v>
      </c>
    </row>
    <row r="661" spans="3:15" ht="14.25" customHeight="1">
      <c r="C661" s="397"/>
      <c r="G661" s="401" t="s">
        <v>271</v>
      </c>
      <c r="H661" s="400">
        <f>SUM(H657:H660)</f>
        <v>12</v>
      </c>
      <c r="I661" s="399" t="s">
        <v>268</v>
      </c>
      <c r="M661" s="407"/>
    </row>
    <row r="662" spans="3:15" ht="14.25" customHeight="1">
      <c r="C662" s="397"/>
    </row>
    <row r="663" spans="3:15" ht="14.4">
      <c r="C663" s="397"/>
      <c r="G663" s="406" t="s">
        <v>485</v>
      </c>
      <c r="I663" s="405"/>
    </row>
    <row r="664" spans="3:15" ht="14.4">
      <c r="C664" s="397"/>
      <c r="G664" s="404" t="s">
        <v>264</v>
      </c>
      <c r="H664" s="403">
        <f>COUNTIFS(H$14:H$631,"plansza",J$14:J$631,1)</f>
        <v>0</v>
      </c>
      <c r="I664" s="402" t="s">
        <v>268</v>
      </c>
    </row>
    <row r="665" spans="3:15" ht="14.4">
      <c r="C665" s="397"/>
      <c r="G665" s="404" t="s">
        <v>265</v>
      </c>
      <c r="H665" s="403">
        <f>COUNTIFS(H$14:H$631,"plansza",J$14:J$631,2)</f>
        <v>0</v>
      </c>
      <c r="I665" s="402" t="s">
        <v>268</v>
      </c>
    </row>
    <row r="666" spans="3:15" ht="14.4">
      <c r="C666" s="397"/>
      <c r="G666" s="404" t="s">
        <v>266</v>
      </c>
      <c r="H666" s="403">
        <f>COUNTIFS(H$14:H$631,"plansza",J$14:J$631,3)</f>
        <v>0</v>
      </c>
      <c r="I666" s="402" t="s">
        <v>268</v>
      </c>
    </row>
    <row r="667" spans="3:15" ht="14.4">
      <c r="C667" s="397"/>
      <c r="G667" s="404" t="s">
        <v>267</v>
      </c>
      <c r="H667" s="403">
        <f>COUNTIFS(H$14:H$631,"plansza",J$14:J$631,4)</f>
        <v>2</v>
      </c>
      <c r="I667" s="402" t="s">
        <v>268</v>
      </c>
    </row>
    <row r="668" spans="3:15" ht="14.4">
      <c r="C668" s="397"/>
      <c r="G668" s="480" t="s">
        <v>271</v>
      </c>
      <c r="H668" s="479">
        <f>SUM(H664:H667)</f>
        <v>2</v>
      </c>
      <c r="I668" s="478" t="s">
        <v>268</v>
      </c>
    </row>
  </sheetData>
  <mergeCells count="4">
    <mergeCell ref="G642:I642"/>
    <mergeCell ref="K650:O650"/>
    <mergeCell ref="G656:I656"/>
    <mergeCell ref="K656:O656"/>
  </mergeCells>
  <phoneticPr fontId="39" type="noConversion"/>
  <conditionalFormatting sqref="Q76:Q95 Q14:Q34 Q98:Q228 Q231:Q368 Q381:Q632">
    <cfRule type="containsText" dxfId="756" priority="281" operator="containsText" text="zabudowa">
      <formula>NOT(ISERROR(SEARCH("zabudowa",Q14)))</formula>
    </cfRule>
  </conditionalFormatting>
  <conditionalFormatting sqref="P98:P133 P76:P95 P481:P632 P14:P34 P135:P228 P233:P368">
    <cfRule type="containsText" dxfId="755" priority="275" operator="containsText" text="UTWARDZONA">
      <formula>NOT(ISERROR(SEARCH("UTWARDZONA",P14)))</formula>
    </cfRule>
    <cfRule type="containsText" dxfId="754" priority="276" operator="containsText" text="PIASZCZYSTA">
      <formula>NOT(ISERROR(SEARCH("PIASZCZYSTA",P14)))</formula>
    </cfRule>
    <cfRule type="containsText" dxfId="753" priority="277" operator="containsText" text="UTWARDZONA">
      <formula>NOT(ISERROR(SEARCH("UTWARDZONA",P14)))</formula>
    </cfRule>
    <cfRule type="containsText" dxfId="752" priority="278" operator="containsText" text="GRUNTOWA">
      <formula>NOT(ISERROR(SEARCH("GRUNTOWA",P14)))</formula>
    </cfRule>
    <cfRule type="containsText" dxfId="751" priority="279" operator="containsText" text="UTWARDZONA">
      <formula>NOT(ISERROR(SEARCH("UTWARDZONA",P14)))</formula>
    </cfRule>
    <cfRule type="expression" dxfId="750" priority="280">
      <formula>"UTWARDZONA"</formula>
    </cfRule>
  </conditionalFormatting>
  <conditionalFormatting sqref="Q76:Q95 Q14:Q34 Q98:Q228 Q231:Q368 Q381:Q632">
    <cfRule type="containsText" dxfId="749" priority="272" operator="containsText" text="LAS">
      <formula>NOT(ISERROR(SEARCH("LAS",Q14)))</formula>
    </cfRule>
    <cfRule type="containsText" dxfId="748" priority="273" operator="containsText" text="OTWARTY">
      <formula>NOT(ISERROR(SEARCH("OTWARTY",Q14)))</formula>
    </cfRule>
    <cfRule type="containsText" dxfId="747" priority="274" operator="containsText" text="ZABUDOWA">
      <formula>NOT(ISERROR(SEARCH("ZABUDOWA",Q14)))</formula>
    </cfRule>
  </conditionalFormatting>
  <conditionalFormatting sqref="Q76:Q95 Q14:Q34 Q98:Q228 Q231:Q368 Q381:Q632">
    <cfRule type="containsText" dxfId="746" priority="270" operator="containsText" text="LAS">
      <formula>NOT(ISERROR(SEARCH("LAS",Q14)))</formula>
    </cfRule>
    <cfRule type="containsText" dxfId="745" priority="271" operator="containsText" text="OTWARTY">
      <formula>NOT(ISERROR(SEARCH("OTWARTY",Q14)))</formula>
    </cfRule>
  </conditionalFormatting>
  <conditionalFormatting sqref="Q76:Q95 Q14:Q34 Q98:Q228 Q231:Q368 Q381:Q632">
    <cfRule type="containsText" dxfId="744" priority="269" operator="containsText" text="ZABUDOWA">
      <formula>NOT(ISERROR(SEARCH("ZABUDOWA",Q14)))</formula>
    </cfRule>
  </conditionalFormatting>
  <conditionalFormatting sqref="P98:P133 P76:P95 P481:P632 P14:P34 P135:P228 P233:P368">
    <cfRule type="containsText" dxfId="743" priority="268" operator="containsText" text="PIASZCZYSTA">
      <formula>NOT(ISERROR(SEARCH("PIASZCZYSTA",P14)))</formula>
    </cfRule>
  </conditionalFormatting>
  <conditionalFormatting sqref="P98:P133 P76:P95 P481:P632 P14:P34 P135:P228 P233:P368">
    <cfRule type="containsText" dxfId="742" priority="267" operator="containsText" text="PIASZCZYSTA">
      <formula>NOT(ISERROR(SEARCH("PIASZCZYSTA",P14)))</formula>
    </cfRule>
  </conditionalFormatting>
  <conditionalFormatting sqref="P98:P133 P76:P95 P481:P632 P14:P34 P135:P228 P233:P368">
    <cfRule type="containsText" dxfId="741" priority="266" operator="containsText" text="GRUNTOWA">
      <formula>NOT(ISERROR(SEARCH("GRUNTOWA",P14)))</formula>
    </cfRule>
  </conditionalFormatting>
  <conditionalFormatting sqref="Q76:Q95 Q14:Q34 Q98:Q228 Q231:Q368 Q381:Q632">
    <cfRule type="containsText" dxfId="740" priority="265" operator="containsText" text="ZABUDOWA">
      <formula>NOT(ISERROR(SEARCH("ZABUDOWA",Q14)))</formula>
    </cfRule>
  </conditionalFormatting>
  <conditionalFormatting sqref="Q96:Q97">
    <cfRule type="containsText" dxfId="739" priority="264" operator="containsText" text="zabudowa">
      <formula>NOT(ISERROR(SEARCH("zabudowa",Q96)))</formula>
    </cfRule>
  </conditionalFormatting>
  <conditionalFormatting sqref="P96:P97">
    <cfRule type="containsText" dxfId="738" priority="258" operator="containsText" text="UTWARDZONA">
      <formula>NOT(ISERROR(SEARCH("UTWARDZONA",P96)))</formula>
    </cfRule>
    <cfRule type="containsText" dxfId="737" priority="259" operator="containsText" text="PIASZCZYSTA">
      <formula>NOT(ISERROR(SEARCH("PIASZCZYSTA",P96)))</formula>
    </cfRule>
    <cfRule type="containsText" dxfId="736" priority="260" operator="containsText" text="UTWARDZONA">
      <formula>NOT(ISERROR(SEARCH("UTWARDZONA",P96)))</formula>
    </cfRule>
    <cfRule type="containsText" dxfId="735" priority="261" operator="containsText" text="GRUNTOWA">
      <formula>NOT(ISERROR(SEARCH("GRUNTOWA",P96)))</formula>
    </cfRule>
    <cfRule type="containsText" dxfId="734" priority="262" operator="containsText" text="UTWARDZONA">
      <formula>NOT(ISERROR(SEARCH("UTWARDZONA",P96)))</formula>
    </cfRule>
    <cfRule type="expression" dxfId="733" priority="263">
      <formula>"UTWARDZONA"</formula>
    </cfRule>
  </conditionalFormatting>
  <conditionalFormatting sqref="Q96:Q97">
    <cfRule type="containsText" dxfId="732" priority="255" operator="containsText" text="LAS">
      <formula>NOT(ISERROR(SEARCH("LAS",Q96)))</formula>
    </cfRule>
    <cfRule type="containsText" dxfId="731" priority="256" operator="containsText" text="OTWARTY">
      <formula>NOT(ISERROR(SEARCH("OTWARTY",Q96)))</formula>
    </cfRule>
    <cfRule type="containsText" dxfId="730" priority="257" operator="containsText" text="ZABUDOWA">
      <formula>NOT(ISERROR(SEARCH("ZABUDOWA",Q96)))</formula>
    </cfRule>
  </conditionalFormatting>
  <conditionalFormatting sqref="Q96:Q97">
    <cfRule type="containsText" dxfId="729" priority="253" operator="containsText" text="LAS">
      <formula>NOT(ISERROR(SEARCH("LAS",Q96)))</formula>
    </cfRule>
    <cfRule type="containsText" dxfId="728" priority="254" operator="containsText" text="OTWARTY">
      <formula>NOT(ISERROR(SEARCH("OTWARTY",Q96)))</formula>
    </cfRule>
  </conditionalFormatting>
  <conditionalFormatting sqref="Q96:Q97">
    <cfRule type="containsText" dxfId="727" priority="252" operator="containsText" text="ZABUDOWA">
      <formula>NOT(ISERROR(SEARCH("ZABUDOWA",Q96)))</formula>
    </cfRule>
  </conditionalFormatting>
  <conditionalFormatting sqref="P96:P97">
    <cfRule type="containsText" dxfId="726" priority="251" operator="containsText" text="PIASZCZYSTA">
      <formula>NOT(ISERROR(SEARCH("PIASZCZYSTA",P96)))</formula>
    </cfRule>
  </conditionalFormatting>
  <conditionalFormatting sqref="P96:P97">
    <cfRule type="containsText" dxfId="725" priority="250" operator="containsText" text="PIASZCZYSTA">
      <formula>NOT(ISERROR(SEARCH("PIASZCZYSTA",P96)))</formula>
    </cfRule>
  </conditionalFormatting>
  <conditionalFormatting sqref="P96:P97">
    <cfRule type="containsText" dxfId="724" priority="249" operator="containsText" text="GRUNTOWA">
      <formula>NOT(ISERROR(SEARCH("GRUNTOWA",P96)))</formula>
    </cfRule>
  </conditionalFormatting>
  <conditionalFormatting sqref="Q96:Q97">
    <cfRule type="containsText" dxfId="723" priority="248" operator="containsText" text="ZABUDOWA">
      <formula>NOT(ISERROR(SEARCH("ZABUDOWA",Q96)))</formula>
    </cfRule>
  </conditionalFormatting>
  <conditionalFormatting sqref="P134">
    <cfRule type="containsText" dxfId="722" priority="242" operator="containsText" text="UTWARDZONA">
      <formula>NOT(ISERROR(SEARCH("UTWARDZONA",P134)))</formula>
    </cfRule>
    <cfRule type="containsText" dxfId="721" priority="243" operator="containsText" text="PIASZCZYSTA">
      <formula>NOT(ISERROR(SEARCH("PIASZCZYSTA",P134)))</formula>
    </cfRule>
    <cfRule type="containsText" dxfId="720" priority="244" operator="containsText" text="UTWARDZONA">
      <formula>NOT(ISERROR(SEARCH("UTWARDZONA",P134)))</formula>
    </cfRule>
    <cfRule type="containsText" dxfId="719" priority="245" operator="containsText" text="GRUNTOWA">
      <formula>NOT(ISERROR(SEARCH("GRUNTOWA",P134)))</formula>
    </cfRule>
    <cfRule type="containsText" dxfId="718" priority="246" operator="containsText" text="UTWARDZONA">
      <formula>NOT(ISERROR(SEARCH("UTWARDZONA",P134)))</formula>
    </cfRule>
    <cfRule type="expression" dxfId="717" priority="247">
      <formula>"UTWARDZONA"</formula>
    </cfRule>
  </conditionalFormatting>
  <conditionalFormatting sqref="P134">
    <cfRule type="containsText" dxfId="716" priority="241" operator="containsText" text="PIASZCZYSTA">
      <formula>NOT(ISERROR(SEARCH("PIASZCZYSTA",P134)))</formula>
    </cfRule>
  </conditionalFormatting>
  <conditionalFormatting sqref="P134">
    <cfRule type="containsText" dxfId="715" priority="240" operator="containsText" text="PIASZCZYSTA">
      <formula>NOT(ISERROR(SEARCH("PIASZCZYSTA",P134)))</formula>
    </cfRule>
  </conditionalFormatting>
  <conditionalFormatting sqref="P134">
    <cfRule type="containsText" dxfId="714" priority="239" operator="containsText" text="GRUNTOWA">
      <formula>NOT(ISERROR(SEARCH("GRUNTOWA",P134)))</formula>
    </cfRule>
  </conditionalFormatting>
  <conditionalFormatting sqref="Q229">
    <cfRule type="containsText" dxfId="713" priority="238" operator="containsText" text="zabudowa">
      <formula>NOT(ISERROR(SEARCH("zabudowa",Q229)))</formula>
    </cfRule>
  </conditionalFormatting>
  <conditionalFormatting sqref="P229">
    <cfRule type="containsText" dxfId="712" priority="232" operator="containsText" text="UTWARDZONA">
      <formula>NOT(ISERROR(SEARCH("UTWARDZONA",P229)))</formula>
    </cfRule>
    <cfRule type="containsText" dxfId="711" priority="233" operator="containsText" text="PIASZCZYSTA">
      <formula>NOT(ISERROR(SEARCH("PIASZCZYSTA",P229)))</formula>
    </cfRule>
    <cfRule type="containsText" dxfId="710" priority="234" operator="containsText" text="UTWARDZONA">
      <formula>NOT(ISERROR(SEARCH("UTWARDZONA",P229)))</formula>
    </cfRule>
    <cfRule type="containsText" dxfId="709" priority="235" operator="containsText" text="GRUNTOWA">
      <formula>NOT(ISERROR(SEARCH("GRUNTOWA",P229)))</formula>
    </cfRule>
    <cfRule type="containsText" dxfId="708" priority="236" operator="containsText" text="UTWARDZONA">
      <formula>NOT(ISERROR(SEARCH("UTWARDZONA",P229)))</formula>
    </cfRule>
    <cfRule type="expression" dxfId="707" priority="237">
      <formula>"UTWARDZONA"</formula>
    </cfRule>
  </conditionalFormatting>
  <conditionalFormatting sqref="Q229">
    <cfRule type="containsText" dxfId="706" priority="229" operator="containsText" text="LAS">
      <formula>NOT(ISERROR(SEARCH("LAS",Q229)))</formula>
    </cfRule>
    <cfRule type="containsText" dxfId="705" priority="230" operator="containsText" text="OTWARTY">
      <formula>NOT(ISERROR(SEARCH("OTWARTY",Q229)))</formula>
    </cfRule>
    <cfRule type="containsText" dxfId="704" priority="231" operator="containsText" text="ZABUDOWA">
      <formula>NOT(ISERROR(SEARCH("ZABUDOWA",Q229)))</formula>
    </cfRule>
  </conditionalFormatting>
  <conditionalFormatting sqref="Q229">
    <cfRule type="containsText" dxfId="703" priority="227" operator="containsText" text="LAS">
      <formula>NOT(ISERROR(SEARCH("LAS",Q229)))</formula>
    </cfRule>
    <cfRule type="containsText" dxfId="702" priority="228" operator="containsText" text="OTWARTY">
      <formula>NOT(ISERROR(SEARCH("OTWARTY",Q229)))</formula>
    </cfRule>
  </conditionalFormatting>
  <conditionalFormatting sqref="Q229">
    <cfRule type="containsText" dxfId="701" priority="226" operator="containsText" text="ZABUDOWA">
      <formula>NOT(ISERROR(SEARCH("ZABUDOWA",Q229)))</formula>
    </cfRule>
  </conditionalFormatting>
  <conditionalFormatting sqref="P229">
    <cfRule type="containsText" dxfId="700" priority="225" operator="containsText" text="PIASZCZYSTA">
      <formula>NOT(ISERROR(SEARCH("PIASZCZYSTA",P229)))</formula>
    </cfRule>
  </conditionalFormatting>
  <conditionalFormatting sqref="P229">
    <cfRule type="containsText" dxfId="699" priority="224" operator="containsText" text="PIASZCZYSTA">
      <formula>NOT(ISERROR(SEARCH("PIASZCZYSTA",P229)))</formula>
    </cfRule>
  </conditionalFormatting>
  <conditionalFormatting sqref="P229">
    <cfRule type="containsText" dxfId="698" priority="223" operator="containsText" text="GRUNTOWA">
      <formula>NOT(ISERROR(SEARCH("GRUNTOWA",P229)))</formula>
    </cfRule>
  </conditionalFormatting>
  <conditionalFormatting sqref="Q229">
    <cfRule type="containsText" dxfId="697" priority="222" operator="containsText" text="ZABUDOWA">
      <formula>NOT(ISERROR(SEARCH("ZABUDOWA",Q229)))</formula>
    </cfRule>
  </conditionalFormatting>
  <conditionalFormatting sqref="Q230">
    <cfRule type="containsText" dxfId="696" priority="221" operator="containsText" text="zabudowa">
      <formula>NOT(ISERROR(SEARCH("zabudowa",Q230)))</formula>
    </cfRule>
  </conditionalFormatting>
  <conditionalFormatting sqref="P230:P232">
    <cfRule type="containsText" dxfId="695" priority="215" operator="containsText" text="UTWARDZONA">
      <formula>NOT(ISERROR(SEARCH("UTWARDZONA",P230)))</formula>
    </cfRule>
    <cfRule type="containsText" dxfId="694" priority="216" operator="containsText" text="PIASZCZYSTA">
      <formula>NOT(ISERROR(SEARCH("PIASZCZYSTA",P230)))</formula>
    </cfRule>
    <cfRule type="containsText" dxfId="693" priority="217" operator="containsText" text="UTWARDZONA">
      <formula>NOT(ISERROR(SEARCH("UTWARDZONA",P230)))</formula>
    </cfRule>
    <cfRule type="containsText" dxfId="692" priority="218" operator="containsText" text="GRUNTOWA">
      <formula>NOT(ISERROR(SEARCH("GRUNTOWA",P230)))</formula>
    </cfRule>
    <cfRule type="containsText" dxfId="691" priority="219" operator="containsText" text="UTWARDZONA">
      <formula>NOT(ISERROR(SEARCH("UTWARDZONA",P230)))</formula>
    </cfRule>
    <cfRule type="expression" dxfId="690" priority="220">
      <formula>"UTWARDZONA"</formula>
    </cfRule>
  </conditionalFormatting>
  <conditionalFormatting sqref="Q230">
    <cfRule type="containsText" dxfId="689" priority="212" operator="containsText" text="LAS">
      <formula>NOT(ISERROR(SEARCH("LAS",Q230)))</formula>
    </cfRule>
    <cfRule type="containsText" dxfId="688" priority="213" operator="containsText" text="OTWARTY">
      <formula>NOT(ISERROR(SEARCH("OTWARTY",Q230)))</formula>
    </cfRule>
    <cfRule type="containsText" dxfId="687" priority="214" operator="containsText" text="ZABUDOWA">
      <formula>NOT(ISERROR(SEARCH("ZABUDOWA",Q230)))</formula>
    </cfRule>
  </conditionalFormatting>
  <conditionalFormatting sqref="Q230">
    <cfRule type="containsText" dxfId="686" priority="210" operator="containsText" text="LAS">
      <formula>NOT(ISERROR(SEARCH("LAS",Q230)))</formula>
    </cfRule>
    <cfRule type="containsText" dxfId="685" priority="211" operator="containsText" text="OTWARTY">
      <formula>NOT(ISERROR(SEARCH("OTWARTY",Q230)))</formula>
    </cfRule>
  </conditionalFormatting>
  <conditionalFormatting sqref="Q230">
    <cfRule type="containsText" dxfId="684" priority="209" operator="containsText" text="ZABUDOWA">
      <formula>NOT(ISERROR(SEARCH("ZABUDOWA",Q230)))</formula>
    </cfRule>
  </conditionalFormatting>
  <conditionalFormatting sqref="P230:P232">
    <cfRule type="containsText" dxfId="683" priority="208" operator="containsText" text="PIASZCZYSTA">
      <formula>NOT(ISERROR(SEARCH("PIASZCZYSTA",P230)))</formula>
    </cfRule>
  </conditionalFormatting>
  <conditionalFormatting sqref="P230:P232">
    <cfRule type="containsText" dxfId="682" priority="207" operator="containsText" text="PIASZCZYSTA">
      <formula>NOT(ISERROR(SEARCH("PIASZCZYSTA",P230)))</formula>
    </cfRule>
  </conditionalFormatting>
  <conditionalFormatting sqref="P230:P232">
    <cfRule type="containsText" dxfId="681" priority="206" operator="containsText" text="GRUNTOWA">
      <formula>NOT(ISERROR(SEARCH("GRUNTOWA",P230)))</formula>
    </cfRule>
  </conditionalFormatting>
  <conditionalFormatting sqref="Q230">
    <cfRule type="containsText" dxfId="680" priority="205" operator="containsText" text="ZABUDOWA">
      <formula>NOT(ISERROR(SEARCH("ZABUDOWA",Q230)))</formula>
    </cfRule>
  </conditionalFormatting>
  <conditionalFormatting sqref="Q369">
    <cfRule type="containsText" dxfId="679" priority="204" operator="containsText" text="zabudowa">
      <formula>NOT(ISERROR(SEARCH("zabudowa",Q369)))</formula>
    </cfRule>
  </conditionalFormatting>
  <conditionalFormatting sqref="P369">
    <cfRule type="containsText" dxfId="678" priority="198" operator="containsText" text="UTWARDZONA">
      <formula>NOT(ISERROR(SEARCH("UTWARDZONA",P369)))</formula>
    </cfRule>
    <cfRule type="containsText" dxfId="677" priority="199" operator="containsText" text="PIASZCZYSTA">
      <formula>NOT(ISERROR(SEARCH("PIASZCZYSTA",P369)))</formula>
    </cfRule>
    <cfRule type="containsText" dxfId="676" priority="200" operator="containsText" text="UTWARDZONA">
      <formula>NOT(ISERROR(SEARCH("UTWARDZONA",P369)))</formula>
    </cfRule>
    <cfRule type="containsText" dxfId="675" priority="201" operator="containsText" text="GRUNTOWA">
      <formula>NOT(ISERROR(SEARCH("GRUNTOWA",P369)))</formula>
    </cfRule>
    <cfRule type="containsText" dxfId="674" priority="202" operator="containsText" text="UTWARDZONA">
      <formula>NOT(ISERROR(SEARCH("UTWARDZONA",P369)))</formula>
    </cfRule>
    <cfRule type="expression" dxfId="673" priority="203">
      <formula>"UTWARDZONA"</formula>
    </cfRule>
  </conditionalFormatting>
  <conditionalFormatting sqref="Q369">
    <cfRule type="containsText" dxfId="672" priority="195" operator="containsText" text="LAS">
      <formula>NOT(ISERROR(SEARCH("LAS",Q369)))</formula>
    </cfRule>
    <cfRule type="containsText" dxfId="671" priority="196" operator="containsText" text="OTWARTY">
      <formula>NOT(ISERROR(SEARCH("OTWARTY",Q369)))</formula>
    </cfRule>
    <cfRule type="containsText" dxfId="670" priority="197" operator="containsText" text="ZABUDOWA">
      <formula>NOT(ISERROR(SEARCH("ZABUDOWA",Q369)))</formula>
    </cfRule>
  </conditionalFormatting>
  <conditionalFormatting sqref="Q369">
    <cfRule type="containsText" dxfId="669" priority="193" operator="containsText" text="LAS">
      <formula>NOT(ISERROR(SEARCH("LAS",Q369)))</formula>
    </cfRule>
    <cfRule type="containsText" dxfId="668" priority="194" operator="containsText" text="OTWARTY">
      <formula>NOT(ISERROR(SEARCH("OTWARTY",Q369)))</formula>
    </cfRule>
  </conditionalFormatting>
  <conditionalFormatting sqref="Q369">
    <cfRule type="containsText" dxfId="667" priority="192" operator="containsText" text="ZABUDOWA">
      <formula>NOT(ISERROR(SEARCH("ZABUDOWA",Q369)))</formula>
    </cfRule>
  </conditionalFormatting>
  <conditionalFormatting sqref="P369">
    <cfRule type="containsText" dxfId="666" priority="191" operator="containsText" text="PIASZCZYSTA">
      <formula>NOT(ISERROR(SEARCH("PIASZCZYSTA",P369)))</formula>
    </cfRule>
  </conditionalFormatting>
  <conditionalFormatting sqref="P369">
    <cfRule type="containsText" dxfId="665" priority="190" operator="containsText" text="PIASZCZYSTA">
      <formula>NOT(ISERROR(SEARCH("PIASZCZYSTA",P369)))</formula>
    </cfRule>
  </conditionalFormatting>
  <conditionalFormatting sqref="P369">
    <cfRule type="containsText" dxfId="664" priority="189" operator="containsText" text="GRUNTOWA">
      <formula>NOT(ISERROR(SEARCH("GRUNTOWA",P369)))</formula>
    </cfRule>
  </conditionalFormatting>
  <conditionalFormatting sqref="Q369">
    <cfRule type="containsText" dxfId="663" priority="188" operator="containsText" text="ZABUDOWA">
      <formula>NOT(ISERROR(SEARCH("ZABUDOWA",Q369)))</formula>
    </cfRule>
  </conditionalFormatting>
  <conditionalFormatting sqref="Q375 Q377:Q379">
    <cfRule type="containsText" dxfId="662" priority="119" operator="containsText" text="zabudowa">
      <formula>NOT(ISERROR(SEARCH("zabudowa",Q375)))</formula>
    </cfRule>
  </conditionalFormatting>
  <conditionalFormatting sqref="P375 P377 P379 P381">
    <cfRule type="containsText" dxfId="661" priority="113" operator="containsText" text="UTWARDZONA">
      <formula>NOT(ISERROR(SEARCH("UTWARDZONA",P375)))</formula>
    </cfRule>
    <cfRule type="containsText" dxfId="660" priority="114" operator="containsText" text="PIASZCZYSTA">
      <formula>NOT(ISERROR(SEARCH("PIASZCZYSTA",P375)))</formula>
    </cfRule>
    <cfRule type="containsText" dxfId="659" priority="115" operator="containsText" text="UTWARDZONA">
      <formula>NOT(ISERROR(SEARCH("UTWARDZONA",P375)))</formula>
    </cfRule>
    <cfRule type="containsText" dxfId="658" priority="116" operator="containsText" text="GRUNTOWA">
      <formula>NOT(ISERROR(SEARCH("GRUNTOWA",P375)))</formula>
    </cfRule>
    <cfRule type="containsText" dxfId="657" priority="117" operator="containsText" text="UTWARDZONA">
      <formula>NOT(ISERROR(SEARCH("UTWARDZONA",P375)))</formula>
    </cfRule>
    <cfRule type="expression" dxfId="656" priority="118">
      <formula>"UTWARDZONA"</formula>
    </cfRule>
  </conditionalFormatting>
  <conditionalFormatting sqref="Q375 Q377:Q379">
    <cfRule type="containsText" dxfId="655" priority="110" operator="containsText" text="LAS">
      <formula>NOT(ISERROR(SEARCH("LAS",Q375)))</formula>
    </cfRule>
    <cfRule type="containsText" dxfId="654" priority="111" operator="containsText" text="OTWARTY">
      <formula>NOT(ISERROR(SEARCH("OTWARTY",Q375)))</formula>
    </cfRule>
    <cfRule type="containsText" dxfId="653" priority="112" operator="containsText" text="ZABUDOWA">
      <formula>NOT(ISERROR(SEARCH("ZABUDOWA",Q375)))</formula>
    </cfRule>
  </conditionalFormatting>
  <conditionalFormatting sqref="Q375 Q377:Q379">
    <cfRule type="containsText" dxfId="652" priority="108" operator="containsText" text="LAS">
      <formula>NOT(ISERROR(SEARCH("LAS",Q375)))</formula>
    </cfRule>
    <cfRule type="containsText" dxfId="651" priority="109" operator="containsText" text="OTWARTY">
      <formula>NOT(ISERROR(SEARCH("OTWARTY",Q375)))</formula>
    </cfRule>
  </conditionalFormatting>
  <conditionalFormatting sqref="Q375 Q377:Q379">
    <cfRule type="containsText" dxfId="650" priority="107" operator="containsText" text="ZABUDOWA">
      <formula>NOT(ISERROR(SEARCH("ZABUDOWA",Q375)))</formula>
    </cfRule>
  </conditionalFormatting>
  <conditionalFormatting sqref="P375 P377 P379 P381">
    <cfRule type="containsText" dxfId="649" priority="106" operator="containsText" text="PIASZCZYSTA">
      <formula>NOT(ISERROR(SEARCH("PIASZCZYSTA",P375)))</formula>
    </cfRule>
  </conditionalFormatting>
  <conditionalFormatting sqref="P375 P377 P379 P381">
    <cfRule type="containsText" dxfId="648" priority="105" operator="containsText" text="PIASZCZYSTA">
      <formula>NOT(ISERROR(SEARCH("PIASZCZYSTA",P375)))</formula>
    </cfRule>
  </conditionalFormatting>
  <conditionalFormatting sqref="P375 P377 P379 P381">
    <cfRule type="containsText" dxfId="647" priority="104" operator="containsText" text="GRUNTOWA">
      <formula>NOT(ISERROR(SEARCH("GRUNTOWA",P375)))</formula>
    </cfRule>
  </conditionalFormatting>
  <conditionalFormatting sqref="Q375 Q377:Q379">
    <cfRule type="containsText" dxfId="646" priority="103" operator="containsText" text="ZABUDOWA">
      <formula>NOT(ISERROR(SEARCH("ZABUDOWA",Q375)))</formula>
    </cfRule>
  </conditionalFormatting>
  <conditionalFormatting sqref="Q370">
    <cfRule type="containsText" dxfId="645" priority="187" operator="containsText" text="zabudowa">
      <formula>NOT(ISERROR(SEARCH("zabudowa",Q370)))</formula>
    </cfRule>
  </conditionalFormatting>
  <conditionalFormatting sqref="P370">
    <cfRule type="containsText" dxfId="644" priority="181" operator="containsText" text="UTWARDZONA">
      <formula>NOT(ISERROR(SEARCH("UTWARDZONA",P370)))</formula>
    </cfRule>
    <cfRule type="containsText" dxfId="643" priority="182" operator="containsText" text="PIASZCZYSTA">
      <formula>NOT(ISERROR(SEARCH("PIASZCZYSTA",P370)))</formula>
    </cfRule>
    <cfRule type="containsText" dxfId="642" priority="183" operator="containsText" text="UTWARDZONA">
      <formula>NOT(ISERROR(SEARCH("UTWARDZONA",P370)))</formula>
    </cfRule>
    <cfRule type="containsText" dxfId="641" priority="184" operator="containsText" text="GRUNTOWA">
      <formula>NOT(ISERROR(SEARCH("GRUNTOWA",P370)))</formula>
    </cfRule>
    <cfRule type="containsText" dxfId="640" priority="185" operator="containsText" text="UTWARDZONA">
      <formula>NOT(ISERROR(SEARCH("UTWARDZONA",P370)))</formula>
    </cfRule>
    <cfRule type="expression" dxfId="639" priority="186">
      <formula>"UTWARDZONA"</formula>
    </cfRule>
  </conditionalFormatting>
  <conditionalFormatting sqref="Q370">
    <cfRule type="containsText" dxfId="638" priority="178" operator="containsText" text="LAS">
      <formula>NOT(ISERROR(SEARCH("LAS",Q370)))</formula>
    </cfRule>
    <cfRule type="containsText" dxfId="637" priority="179" operator="containsText" text="OTWARTY">
      <formula>NOT(ISERROR(SEARCH("OTWARTY",Q370)))</formula>
    </cfRule>
    <cfRule type="containsText" dxfId="636" priority="180" operator="containsText" text="ZABUDOWA">
      <formula>NOT(ISERROR(SEARCH("ZABUDOWA",Q370)))</formula>
    </cfRule>
  </conditionalFormatting>
  <conditionalFormatting sqref="Q370">
    <cfRule type="containsText" dxfId="635" priority="176" operator="containsText" text="LAS">
      <formula>NOT(ISERROR(SEARCH("LAS",Q370)))</formula>
    </cfRule>
    <cfRule type="containsText" dxfId="634" priority="177" operator="containsText" text="OTWARTY">
      <formula>NOT(ISERROR(SEARCH("OTWARTY",Q370)))</formula>
    </cfRule>
  </conditionalFormatting>
  <conditionalFormatting sqref="Q370">
    <cfRule type="containsText" dxfId="633" priority="175" operator="containsText" text="ZABUDOWA">
      <formula>NOT(ISERROR(SEARCH("ZABUDOWA",Q370)))</formula>
    </cfRule>
  </conditionalFormatting>
  <conditionalFormatting sqref="P370">
    <cfRule type="containsText" dxfId="632" priority="174" operator="containsText" text="PIASZCZYSTA">
      <formula>NOT(ISERROR(SEARCH("PIASZCZYSTA",P370)))</formula>
    </cfRule>
  </conditionalFormatting>
  <conditionalFormatting sqref="P370">
    <cfRule type="containsText" dxfId="631" priority="173" operator="containsText" text="PIASZCZYSTA">
      <formula>NOT(ISERROR(SEARCH("PIASZCZYSTA",P370)))</formula>
    </cfRule>
  </conditionalFormatting>
  <conditionalFormatting sqref="P370">
    <cfRule type="containsText" dxfId="630" priority="172" operator="containsText" text="GRUNTOWA">
      <formula>NOT(ISERROR(SEARCH("GRUNTOWA",P370)))</formula>
    </cfRule>
  </conditionalFormatting>
  <conditionalFormatting sqref="Q370">
    <cfRule type="containsText" dxfId="629" priority="171" operator="containsText" text="ZABUDOWA">
      <formula>NOT(ISERROR(SEARCH("ZABUDOWA",Q370)))</formula>
    </cfRule>
  </conditionalFormatting>
  <conditionalFormatting sqref="Q371">
    <cfRule type="containsText" dxfId="628" priority="170" operator="containsText" text="zabudowa">
      <formula>NOT(ISERROR(SEARCH("zabudowa",Q371)))</formula>
    </cfRule>
  </conditionalFormatting>
  <conditionalFormatting sqref="P371">
    <cfRule type="containsText" dxfId="627" priority="164" operator="containsText" text="UTWARDZONA">
      <formula>NOT(ISERROR(SEARCH("UTWARDZONA",P371)))</formula>
    </cfRule>
    <cfRule type="containsText" dxfId="626" priority="165" operator="containsText" text="PIASZCZYSTA">
      <formula>NOT(ISERROR(SEARCH("PIASZCZYSTA",P371)))</formula>
    </cfRule>
    <cfRule type="containsText" dxfId="625" priority="166" operator="containsText" text="UTWARDZONA">
      <formula>NOT(ISERROR(SEARCH("UTWARDZONA",P371)))</formula>
    </cfRule>
    <cfRule type="containsText" dxfId="624" priority="167" operator="containsText" text="GRUNTOWA">
      <formula>NOT(ISERROR(SEARCH("GRUNTOWA",P371)))</formula>
    </cfRule>
    <cfRule type="containsText" dxfId="623" priority="168" operator="containsText" text="UTWARDZONA">
      <formula>NOT(ISERROR(SEARCH("UTWARDZONA",P371)))</formula>
    </cfRule>
    <cfRule type="expression" dxfId="622" priority="169">
      <formula>"UTWARDZONA"</formula>
    </cfRule>
  </conditionalFormatting>
  <conditionalFormatting sqref="Q371">
    <cfRule type="containsText" dxfId="621" priority="161" operator="containsText" text="LAS">
      <formula>NOT(ISERROR(SEARCH("LAS",Q371)))</formula>
    </cfRule>
    <cfRule type="containsText" dxfId="620" priority="162" operator="containsText" text="OTWARTY">
      <formula>NOT(ISERROR(SEARCH("OTWARTY",Q371)))</formula>
    </cfRule>
    <cfRule type="containsText" dxfId="619" priority="163" operator="containsText" text="ZABUDOWA">
      <formula>NOT(ISERROR(SEARCH("ZABUDOWA",Q371)))</formula>
    </cfRule>
  </conditionalFormatting>
  <conditionalFormatting sqref="Q371">
    <cfRule type="containsText" dxfId="618" priority="159" operator="containsText" text="LAS">
      <formula>NOT(ISERROR(SEARCH("LAS",Q371)))</formula>
    </cfRule>
    <cfRule type="containsText" dxfId="617" priority="160" operator="containsText" text="OTWARTY">
      <formula>NOT(ISERROR(SEARCH("OTWARTY",Q371)))</formula>
    </cfRule>
  </conditionalFormatting>
  <conditionalFormatting sqref="Q371">
    <cfRule type="containsText" dxfId="616" priority="158" operator="containsText" text="ZABUDOWA">
      <formula>NOT(ISERROR(SEARCH("ZABUDOWA",Q371)))</formula>
    </cfRule>
  </conditionalFormatting>
  <conditionalFormatting sqref="P371">
    <cfRule type="containsText" dxfId="615" priority="157" operator="containsText" text="PIASZCZYSTA">
      <formula>NOT(ISERROR(SEARCH("PIASZCZYSTA",P371)))</formula>
    </cfRule>
  </conditionalFormatting>
  <conditionalFormatting sqref="P371">
    <cfRule type="containsText" dxfId="614" priority="156" operator="containsText" text="PIASZCZYSTA">
      <formula>NOT(ISERROR(SEARCH("PIASZCZYSTA",P371)))</formula>
    </cfRule>
  </conditionalFormatting>
  <conditionalFormatting sqref="P371">
    <cfRule type="containsText" dxfId="613" priority="155" operator="containsText" text="GRUNTOWA">
      <formula>NOT(ISERROR(SEARCH("GRUNTOWA",P371)))</formula>
    </cfRule>
  </conditionalFormatting>
  <conditionalFormatting sqref="Q371">
    <cfRule type="containsText" dxfId="612" priority="154" operator="containsText" text="ZABUDOWA">
      <formula>NOT(ISERROR(SEARCH("ZABUDOWA",Q371)))</formula>
    </cfRule>
  </conditionalFormatting>
  <conditionalFormatting sqref="Q372">
    <cfRule type="containsText" dxfId="611" priority="153" operator="containsText" text="zabudowa">
      <formula>NOT(ISERROR(SEARCH("zabudowa",Q372)))</formula>
    </cfRule>
  </conditionalFormatting>
  <conditionalFormatting sqref="P372">
    <cfRule type="containsText" dxfId="610" priority="147" operator="containsText" text="UTWARDZONA">
      <formula>NOT(ISERROR(SEARCH("UTWARDZONA",P372)))</formula>
    </cfRule>
    <cfRule type="containsText" dxfId="609" priority="148" operator="containsText" text="PIASZCZYSTA">
      <formula>NOT(ISERROR(SEARCH("PIASZCZYSTA",P372)))</formula>
    </cfRule>
    <cfRule type="containsText" dxfId="608" priority="149" operator="containsText" text="UTWARDZONA">
      <formula>NOT(ISERROR(SEARCH("UTWARDZONA",P372)))</formula>
    </cfRule>
    <cfRule type="containsText" dxfId="607" priority="150" operator="containsText" text="GRUNTOWA">
      <formula>NOT(ISERROR(SEARCH("GRUNTOWA",P372)))</formula>
    </cfRule>
    <cfRule type="containsText" dxfId="606" priority="151" operator="containsText" text="UTWARDZONA">
      <formula>NOT(ISERROR(SEARCH("UTWARDZONA",P372)))</formula>
    </cfRule>
    <cfRule type="expression" dxfId="605" priority="152">
      <formula>"UTWARDZONA"</formula>
    </cfRule>
  </conditionalFormatting>
  <conditionalFormatting sqref="Q372">
    <cfRule type="containsText" dxfId="604" priority="144" operator="containsText" text="LAS">
      <formula>NOT(ISERROR(SEARCH("LAS",Q372)))</formula>
    </cfRule>
    <cfRule type="containsText" dxfId="603" priority="145" operator="containsText" text="OTWARTY">
      <formula>NOT(ISERROR(SEARCH("OTWARTY",Q372)))</formula>
    </cfRule>
    <cfRule type="containsText" dxfId="602" priority="146" operator="containsText" text="ZABUDOWA">
      <formula>NOT(ISERROR(SEARCH("ZABUDOWA",Q372)))</formula>
    </cfRule>
  </conditionalFormatting>
  <conditionalFormatting sqref="Q372">
    <cfRule type="containsText" dxfId="601" priority="142" operator="containsText" text="LAS">
      <formula>NOT(ISERROR(SEARCH("LAS",Q372)))</formula>
    </cfRule>
    <cfRule type="containsText" dxfId="600" priority="143" operator="containsText" text="OTWARTY">
      <formula>NOT(ISERROR(SEARCH("OTWARTY",Q372)))</formula>
    </cfRule>
  </conditionalFormatting>
  <conditionalFormatting sqref="Q372">
    <cfRule type="containsText" dxfId="599" priority="141" operator="containsText" text="ZABUDOWA">
      <formula>NOT(ISERROR(SEARCH("ZABUDOWA",Q372)))</formula>
    </cfRule>
  </conditionalFormatting>
  <conditionalFormatting sqref="P372">
    <cfRule type="containsText" dxfId="598" priority="140" operator="containsText" text="PIASZCZYSTA">
      <formula>NOT(ISERROR(SEARCH("PIASZCZYSTA",P372)))</formula>
    </cfRule>
  </conditionalFormatting>
  <conditionalFormatting sqref="P372">
    <cfRule type="containsText" dxfId="597" priority="139" operator="containsText" text="PIASZCZYSTA">
      <formula>NOT(ISERROR(SEARCH("PIASZCZYSTA",P372)))</formula>
    </cfRule>
  </conditionalFormatting>
  <conditionalFormatting sqref="P372">
    <cfRule type="containsText" dxfId="596" priority="138" operator="containsText" text="GRUNTOWA">
      <formula>NOT(ISERROR(SEARCH("GRUNTOWA",P372)))</formula>
    </cfRule>
  </conditionalFormatting>
  <conditionalFormatting sqref="Q372">
    <cfRule type="containsText" dxfId="595" priority="137" operator="containsText" text="ZABUDOWA">
      <formula>NOT(ISERROR(SEARCH("ZABUDOWA",Q372)))</formula>
    </cfRule>
  </conditionalFormatting>
  <conditionalFormatting sqref="Q373">
    <cfRule type="containsText" dxfId="594" priority="136" operator="containsText" text="zabudowa">
      <formula>NOT(ISERROR(SEARCH("zabudowa",Q373)))</formula>
    </cfRule>
  </conditionalFormatting>
  <conditionalFormatting sqref="P373">
    <cfRule type="containsText" dxfId="593" priority="130" operator="containsText" text="UTWARDZONA">
      <formula>NOT(ISERROR(SEARCH("UTWARDZONA",P373)))</formula>
    </cfRule>
    <cfRule type="containsText" dxfId="592" priority="131" operator="containsText" text="PIASZCZYSTA">
      <formula>NOT(ISERROR(SEARCH("PIASZCZYSTA",P373)))</formula>
    </cfRule>
    <cfRule type="containsText" dxfId="591" priority="132" operator="containsText" text="UTWARDZONA">
      <formula>NOT(ISERROR(SEARCH("UTWARDZONA",P373)))</formula>
    </cfRule>
    <cfRule type="containsText" dxfId="590" priority="133" operator="containsText" text="GRUNTOWA">
      <formula>NOT(ISERROR(SEARCH("GRUNTOWA",P373)))</formula>
    </cfRule>
    <cfRule type="containsText" dxfId="589" priority="134" operator="containsText" text="UTWARDZONA">
      <formula>NOT(ISERROR(SEARCH("UTWARDZONA",P373)))</formula>
    </cfRule>
    <cfRule type="expression" dxfId="588" priority="135">
      <formula>"UTWARDZONA"</formula>
    </cfRule>
  </conditionalFormatting>
  <conditionalFormatting sqref="Q373">
    <cfRule type="containsText" dxfId="587" priority="127" operator="containsText" text="LAS">
      <formula>NOT(ISERROR(SEARCH("LAS",Q373)))</formula>
    </cfRule>
    <cfRule type="containsText" dxfId="586" priority="128" operator="containsText" text="OTWARTY">
      <formula>NOT(ISERROR(SEARCH("OTWARTY",Q373)))</formula>
    </cfRule>
    <cfRule type="containsText" dxfId="585" priority="129" operator="containsText" text="ZABUDOWA">
      <formula>NOT(ISERROR(SEARCH("ZABUDOWA",Q373)))</formula>
    </cfRule>
  </conditionalFormatting>
  <conditionalFormatting sqref="Q373">
    <cfRule type="containsText" dxfId="584" priority="125" operator="containsText" text="LAS">
      <formula>NOT(ISERROR(SEARCH("LAS",Q373)))</formula>
    </cfRule>
    <cfRule type="containsText" dxfId="583" priority="126" operator="containsText" text="OTWARTY">
      <formula>NOT(ISERROR(SEARCH("OTWARTY",Q373)))</formula>
    </cfRule>
  </conditionalFormatting>
  <conditionalFormatting sqref="Q373">
    <cfRule type="containsText" dxfId="582" priority="124" operator="containsText" text="ZABUDOWA">
      <formula>NOT(ISERROR(SEARCH("ZABUDOWA",Q373)))</formula>
    </cfRule>
  </conditionalFormatting>
  <conditionalFormatting sqref="P373">
    <cfRule type="containsText" dxfId="581" priority="123" operator="containsText" text="PIASZCZYSTA">
      <formula>NOT(ISERROR(SEARCH("PIASZCZYSTA",P373)))</formula>
    </cfRule>
  </conditionalFormatting>
  <conditionalFormatting sqref="P373">
    <cfRule type="containsText" dxfId="580" priority="122" operator="containsText" text="PIASZCZYSTA">
      <formula>NOT(ISERROR(SEARCH("PIASZCZYSTA",P373)))</formula>
    </cfRule>
  </conditionalFormatting>
  <conditionalFormatting sqref="P373">
    <cfRule type="containsText" dxfId="579" priority="121" operator="containsText" text="GRUNTOWA">
      <formula>NOT(ISERROR(SEARCH("GRUNTOWA",P373)))</formula>
    </cfRule>
  </conditionalFormatting>
  <conditionalFormatting sqref="Q373">
    <cfRule type="containsText" dxfId="578" priority="120" operator="containsText" text="ZABUDOWA">
      <formula>NOT(ISERROR(SEARCH("ZABUDOWA",Q373)))</formula>
    </cfRule>
  </conditionalFormatting>
  <conditionalFormatting sqref="Q374 Q376">
    <cfRule type="containsText" dxfId="577" priority="102" operator="containsText" text="zabudowa">
      <formula>NOT(ISERROR(SEARCH("zabudowa",Q374)))</formula>
    </cfRule>
  </conditionalFormatting>
  <conditionalFormatting sqref="P374 P376 P378 P382:P480">
    <cfRule type="containsText" dxfId="576" priority="96" operator="containsText" text="UTWARDZONA">
      <formula>NOT(ISERROR(SEARCH("UTWARDZONA",P374)))</formula>
    </cfRule>
    <cfRule type="containsText" dxfId="575" priority="97" operator="containsText" text="PIASZCZYSTA">
      <formula>NOT(ISERROR(SEARCH("PIASZCZYSTA",P374)))</formula>
    </cfRule>
    <cfRule type="containsText" dxfId="574" priority="98" operator="containsText" text="UTWARDZONA">
      <formula>NOT(ISERROR(SEARCH("UTWARDZONA",P374)))</formula>
    </cfRule>
    <cfRule type="containsText" dxfId="573" priority="99" operator="containsText" text="GRUNTOWA">
      <formula>NOT(ISERROR(SEARCH("GRUNTOWA",P374)))</formula>
    </cfRule>
    <cfRule type="containsText" dxfId="572" priority="100" operator="containsText" text="UTWARDZONA">
      <formula>NOT(ISERROR(SEARCH("UTWARDZONA",P374)))</formula>
    </cfRule>
    <cfRule type="expression" dxfId="571" priority="101">
      <formula>"UTWARDZONA"</formula>
    </cfRule>
  </conditionalFormatting>
  <conditionalFormatting sqref="Q374 Q376">
    <cfRule type="containsText" dxfId="570" priority="93" operator="containsText" text="LAS">
      <formula>NOT(ISERROR(SEARCH("LAS",Q374)))</formula>
    </cfRule>
    <cfRule type="containsText" dxfId="569" priority="94" operator="containsText" text="OTWARTY">
      <formula>NOT(ISERROR(SEARCH("OTWARTY",Q374)))</formula>
    </cfRule>
    <cfRule type="containsText" dxfId="568" priority="95" operator="containsText" text="ZABUDOWA">
      <formula>NOT(ISERROR(SEARCH("ZABUDOWA",Q374)))</formula>
    </cfRule>
  </conditionalFormatting>
  <conditionalFormatting sqref="Q374 Q376">
    <cfRule type="containsText" dxfId="567" priority="91" operator="containsText" text="LAS">
      <formula>NOT(ISERROR(SEARCH("LAS",Q374)))</formula>
    </cfRule>
    <cfRule type="containsText" dxfId="566" priority="92" operator="containsText" text="OTWARTY">
      <formula>NOT(ISERROR(SEARCH("OTWARTY",Q374)))</formula>
    </cfRule>
  </conditionalFormatting>
  <conditionalFormatting sqref="Q374 Q376">
    <cfRule type="containsText" dxfId="565" priority="90" operator="containsText" text="ZABUDOWA">
      <formula>NOT(ISERROR(SEARCH("ZABUDOWA",Q374)))</formula>
    </cfRule>
  </conditionalFormatting>
  <conditionalFormatting sqref="P374 P376 P378 P382:P480">
    <cfRule type="containsText" dxfId="564" priority="89" operator="containsText" text="PIASZCZYSTA">
      <formula>NOT(ISERROR(SEARCH("PIASZCZYSTA",P374)))</formula>
    </cfRule>
  </conditionalFormatting>
  <conditionalFormatting sqref="P374 P376 P378 P382:P480">
    <cfRule type="containsText" dxfId="563" priority="88" operator="containsText" text="PIASZCZYSTA">
      <formula>NOT(ISERROR(SEARCH("PIASZCZYSTA",P374)))</formula>
    </cfRule>
  </conditionalFormatting>
  <conditionalFormatting sqref="P374 P376 P378 P382:P480">
    <cfRule type="containsText" dxfId="562" priority="87" operator="containsText" text="GRUNTOWA">
      <formula>NOT(ISERROR(SEARCH("GRUNTOWA",P374)))</formula>
    </cfRule>
  </conditionalFormatting>
  <conditionalFormatting sqref="Q374 Q376">
    <cfRule type="containsText" dxfId="561" priority="86" operator="containsText" text="ZABUDOWA">
      <formula>NOT(ISERROR(SEARCH("ZABUDOWA",Q374)))</formula>
    </cfRule>
  </conditionalFormatting>
  <conditionalFormatting sqref="Q75">
    <cfRule type="containsText" dxfId="560" priority="85" operator="containsText" text="zabudowa">
      <formula>NOT(ISERROR(SEARCH("zabudowa",Q75)))</formula>
    </cfRule>
  </conditionalFormatting>
  <conditionalFormatting sqref="P75">
    <cfRule type="containsText" dxfId="559" priority="79" operator="containsText" text="UTWARDZONA">
      <formula>NOT(ISERROR(SEARCH("UTWARDZONA",P75)))</formula>
    </cfRule>
    <cfRule type="containsText" dxfId="558" priority="80" operator="containsText" text="PIASZCZYSTA">
      <formula>NOT(ISERROR(SEARCH("PIASZCZYSTA",P75)))</formula>
    </cfRule>
    <cfRule type="containsText" dxfId="557" priority="81" operator="containsText" text="UTWARDZONA">
      <formula>NOT(ISERROR(SEARCH("UTWARDZONA",P75)))</formula>
    </cfRule>
    <cfRule type="containsText" dxfId="556" priority="82" operator="containsText" text="GRUNTOWA">
      <formula>NOT(ISERROR(SEARCH("GRUNTOWA",P75)))</formula>
    </cfRule>
    <cfRule type="containsText" dxfId="555" priority="83" operator="containsText" text="UTWARDZONA">
      <formula>NOT(ISERROR(SEARCH("UTWARDZONA",P75)))</formula>
    </cfRule>
    <cfRule type="expression" dxfId="554" priority="84">
      <formula>"UTWARDZONA"</formula>
    </cfRule>
  </conditionalFormatting>
  <conditionalFormatting sqref="Q75">
    <cfRule type="containsText" dxfId="553" priority="76" operator="containsText" text="LAS">
      <formula>NOT(ISERROR(SEARCH("LAS",Q75)))</formula>
    </cfRule>
    <cfRule type="containsText" dxfId="552" priority="77" operator="containsText" text="OTWARTY">
      <formula>NOT(ISERROR(SEARCH("OTWARTY",Q75)))</formula>
    </cfRule>
    <cfRule type="containsText" dxfId="551" priority="78" operator="containsText" text="ZABUDOWA">
      <formula>NOT(ISERROR(SEARCH("ZABUDOWA",Q75)))</formula>
    </cfRule>
  </conditionalFormatting>
  <conditionalFormatting sqref="Q75">
    <cfRule type="containsText" dxfId="550" priority="74" operator="containsText" text="LAS">
      <formula>NOT(ISERROR(SEARCH("LAS",Q75)))</formula>
    </cfRule>
    <cfRule type="containsText" dxfId="549" priority="75" operator="containsText" text="OTWARTY">
      <formula>NOT(ISERROR(SEARCH("OTWARTY",Q75)))</formula>
    </cfRule>
  </conditionalFormatting>
  <conditionalFormatting sqref="Q75">
    <cfRule type="containsText" dxfId="548" priority="73" operator="containsText" text="ZABUDOWA">
      <formula>NOT(ISERROR(SEARCH("ZABUDOWA",Q75)))</formula>
    </cfRule>
  </conditionalFormatting>
  <conditionalFormatting sqref="P75">
    <cfRule type="containsText" dxfId="547" priority="72" operator="containsText" text="PIASZCZYSTA">
      <formula>NOT(ISERROR(SEARCH("PIASZCZYSTA",P75)))</formula>
    </cfRule>
  </conditionalFormatting>
  <conditionalFormatting sqref="P75">
    <cfRule type="containsText" dxfId="546" priority="71" operator="containsText" text="PIASZCZYSTA">
      <formula>NOT(ISERROR(SEARCH("PIASZCZYSTA",P75)))</formula>
    </cfRule>
  </conditionalFormatting>
  <conditionalFormatting sqref="P75">
    <cfRule type="containsText" dxfId="545" priority="70" operator="containsText" text="GRUNTOWA">
      <formula>NOT(ISERROR(SEARCH("GRUNTOWA",P75)))</formula>
    </cfRule>
  </conditionalFormatting>
  <conditionalFormatting sqref="Q75">
    <cfRule type="containsText" dxfId="544" priority="69" operator="containsText" text="ZABUDOWA">
      <formula>NOT(ISERROR(SEARCH("ZABUDOWA",Q75)))</formula>
    </cfRule>
  </conditionalFormatting>
  <conditionalFormatting sqref="Q380">
    <cfRule type="containsText" dxfId="543" priority="68" operator="containsText" text="zabudowa">
      <formula>NOT(ISERROR(SEARCH("zabudowa",Q380)))</formula>
    </cfRule>
  </conditionalFormatting>
  <conditionalFormatting sqref="P380">
    <cfRule type="containsText" dxfId="542" priority="62" operator="containsText" text="UTWARDZONA">
      <formula>NOT(ISERROR(SEARCH("UTWARDZONA",P380)))</formula>
    </cfRule>
    <cfRule type="containsText" dxfId="541" priority="63" operator="containsText" text="PIASZCZYSTA">
      <formula>NOT(ISERROR(SEARCH("PIASZCZYSTA",P380)))</formula>
    </cfRule>
    <cfRule type="containsText" dxfId="540" priority="64" operator="containsText" text="UTWARDZONA">
      <formula>NOT(ISERROR(SEARCH("UTWARDZONA",P380)))</formula>
    </cfRule>
    <cfRule type="containsText" dxfId="539" priority="65" operator="containsText" text="GRUNTOWA">
      <formula>NOT(ISERROR(SEARCH("GRUNTOWA",P380)))</formula>
    </cfRule>
    <cfRule type="containsText" dxfId="538" priority="66" operator="containsText" text="UTWARDZONA">
      <formula>NOT(ISERROR(SEARCH("UTWARDZONA",P380)))</formula>
    </cfRule>
    <cfRule type="expression" dxfId="537" priority="67">
      <formula>"UTWARDZONA"</formula>
    </cfRule>
  </conditionalFormatting>
  <conditionalFormatting sqref="Q380">
    <cfRule type="containsText" dxfId="536" priority="59" operator="containsText" text="LAS">
      <formula>NOT(ISERROR(SEARCH("LAS",Q380)))</formula>
    </cfRule>
    <cfRule type="containsText" dxfId="535" priority="60" operator="containsText" text="OTWARTY">
      <formula>NOT(ISERROR(SEARCH("OTWARTY",Q380)))</formula>
    </cfRule>
    <cfRule type="containsText" dxfId="534" priority="61" operator="containsText" text="ZABUDOWA">
      <formula>NOT(ISERROR(SEARCH("ZABUDOWA",Q380)))</formula>
    </cfRule>
  </conditionalFormatting>
  <conditionalFormatting sqref="Q380">
    <cfRule type="containsText" dxfId="533" priority="57" operator="containsText" text="LAS">
      <formula>NOT(ISERROR(SEARCH("LAS",Q380)))</formula>
    </cfRule>
    <cfRule type="containsText" dxfId="532" priority="58" operator="containsText" text="OTWARTY">
      <formula>NOT(ISERROR(SEARCH("OTWARTY",Q380)))</formula>
    </cfRule>
  </conditionalFormatting>
  <conditionalFormatting sqref="Q380">
    <cfRule type="containsText" dxfId="531" priority="56" operator="containsText" text="ZABUDOWA">
      <formula>NOT(ISERROR(SEARCH("ZABUDOWA",Q380)))</formula>
    </cfRule>
  </conditionalFormatting>
  <conditionalFormatting sqref="P380">
    <cfRule type="containsText" dxfId="530" priority="55" operator="containsText" text="PIASZCZYSTA">
      <formula>NOT(ISERROR(SEARCH("PIASZCZYSTA",P380)))</formula>
    </cfRule>
  </conditionalFormatting>
  <conditionalFormatting sqref="P380">
    <cfRule type="containsText" dxfId="529" priority="54" operator="containsText" text="PIASZCZYSTA">
      <formula>NOT(ISERROR(SEARCH("PIASZCZYSTA",P380)))</formula>
    </cfRule>
  </conditionalFormatting>
  <conditionalFormatting sqref="P380">
    <cfRule type="containsText" dxfId="528" priority="53" operator="containsText" text="GRUNTOWA">
      <formula>NOT(ISERROR(SEARCH("GRUNTOWA",P380)))</formula>
    </cfRule>
  </conditionalFormatting>
  <conditionalFormatting sqref="Q380">
    <cfRule type="containsText" dxfId="527" priority="52" operator="containsText" text="ZABUDOWA">
      <formula>NOT(ISERROR(SEARCH("ZABUDOWA",Q380)))</formula>
    </cfRule>
  </conditionalFormatting>
  <conditionalFormatting sqref="Q61">
    <cfRule type="containsText" dxfId="526" priority="1" operator="containsText" text="ZABUDOWA">
      <formula>NOT(ISERROR(SEARCH("ZABUDOWA",Q61)))</formula>
    </cfRule>
  </conditionalFormatting>
  <conditionalFormatting sqref="Q35:Q52 Q54:Q60 Q62:Q74">
    <cfRule type="containsText" dxfId="525" priority="51" operator="containsText" text="zabudowa">
      <formula>NOT(ISERROR(SEARCH("zabudowa",Q35)))</formula>
    </cfRule>
  </conditionalFormatting>
  <conditionalFormatting sqref="P35:P52 P54:P60 P62:P74">
    <cfRule type="containsText" dxfId="524" priority="45" operator="containsText" text="UTWARDZONA">
      <formula>NOT(ISERROR(SEARCH("UTWARDZONA",P35)))</formula>
    </cfRule>
    <cfRule type="containsText" dxfId="523" priority="46" operator="containsText" text="PIASZCZYSTA">
      <formula>NOT(ISERROR(SEARCH("PIASZCZYSTA",P35)))</formula>
    </cfRule>
    <cfRule type="containsText" dxfId="522" priority="47" operator="containsText" text="UTWARDZONA">
      <formula>NOT(ISERROR(SEARCH("UTWARDZONA",P35)))</formula>
    </cfRule>
    <cfRule type="containsText" dxfId="521" priority="48" operator="containsText" text="GRUNTOWA">
      <formula>NOT(ISERROR(SEARCH("GRUNTOWA",P35)))</formula>
    </cfRule>
    <cfRule type="containsText" dxfId="520" priority="49" operator="containsText" text="UTWARDZONA">
      <formula>NOT(ISERROR(SEARCH("UTWARDZONA",P35)))</formula>
    </cfRule>
    <cfRule type="expression" dxfId="519" priority="50">
      <formula>"UTWARDZONA"</formula>
    </cfRule>
  </conditionalFormatting>
  <conditionalFormatting sqref="Q35:Q52 Q54:Q60 Q62:Q74">
    <cfRule type="containsText" dxfId="518" priority="42" operator="containsText" text="LAS">
      <formula>NOT(ISERROR(SEARCH("LAS",Q35)))</formula>
    </cfRule>
    <cfRule type="containsText" dxfId="517" priority="43" operator="containsText" text="OTWARTY">
      <formula>NOT(ISERROR(SEARCH("OTWARTY",Q35)))</formula>
    </cfRule>
    <cfRule type="containsText" dxfId="516" priority="44" operator="containsText" text="ZABUDOWA">
      <formula>NOT(ISERROR(SEARCH("ZABUDOWA",Q35)))</formula>
    </cfRule>
  </conditionalFormatting>
  <conditionalFormatting sqref="Q35:Q52 Q54:Q60 Q62:Q74">
    <cfRule type="containsText" dxfId="515" priority="40" operator="containsText" text="LAS">
      <formula>NOT(ISERROR(SEARCH("LAS",Q35)))</formula>
    </cfRule>
    <cfRule type="containsText" dxfId="514" priority="41" operator="containsText" text="OTWARTY">
      <formula>NOT(ISERROR(SEARCH("OTWARTY",Q35)))</formula>
    </cfRule>
  </conditionalFormatting>
  <conditionalFormatting sqref="Q35:Q52 Q54:Q60 Q62:Q74">
    <cfRule type="containsText" dxfId="513" priority="39" operator="containsText" text="ZABUDOWA">
      <formula>NOT(ISERROR(SEARCH("ZABUDOWA",Q35)))</formula>
    </cfRule>
  </conditionalFormatting>
  <conditionalFormatting sqref="P35:P52 P54:P60 P62:P74">
    <cfRule type="containsText" dxfId="512" priority="38" operator="containsText" text="PIASZCZYSTA">
      <formula>NOT(ISERROR(SEARCH("PIASZCZYSTA",P35)))</formula>
    </cfRule>
  </conditionalFormatting>
  <conditionalFormatting sqref="P35:P52 P54:P60 P62:P74">
    <cfRule type="containsText" dxfId="511" priority="37" operator="containsText" text="PIASZCZYSTA">
      <formula>NOT(ISERROR(SEARCH("PIASZCZYSTA",P35)))</formula>
    </cfRule>
  </conditionalFormatting>
  <conditionalFormatting sqref="P35:P52 P54:P60 P62:P74">
    <cfRule type="containsText" dxfId="510" priority="36" operator="containsText" text="GRUNTOWA">
      <formula>NOT(ISERROR(SEARCH("GRUNTOWA",P35)))</formula>
    </cfRule>
  </conditionalFormatting>
  <conditionalFormatting sqref="Q35:Q52 Q54:Q60 Q62:Q74">
    <cfRule type="containsText" dxfId="509" priority="35" operator="containsText" text="ZABUDOWA">
      <formula>NOT(ISERROR(SEARCH("ZABUDOWA",Q35)))</formula>
    </cfRule>
  </conditionalFormatting>
  <conditionalFormatting sqref="Q53">
    <cfRule type="containsText" dxfId="508" priority="34" operator="containsText" text="zabudowa">
      <formula>NOT(ISERROR(SEARCH("zabudowa",Q53)))</formula>
    </cfRule>
  </conditionalFormatting>
  <conditionalFormatting sqref="P53">
    <cfRule type="containsText" dxfId="507" priority="28" operator="containsText" text="UTWARDZONA">
      <formula>NOT(ISERROR(SEARCH("UTWARDZONA",P53)))</formula>
    </cfRule>
    <cfRule type="containsText" dxfId="506" priority="29" operator="containsText" text="PIASZCZYSTA">
      <formula>NOT(ISERROR(SEARCH("PIASZCZYSTA",P53)))</formula>
    </cfRule>
    <cfRule type="containsText" dxfId="505" priority="30" operator="containsText" text="UTWARDZONA">
      <formula>NOT(ISERROR(SEARCH("UTWARDZONA",P53)))</formula>
    </cfRule>
    <cfRule type="containsText" dxfId="504" priority="31" operator="containsText" text="GRUNTOWA">
      <formula>NOT(ISERROR(SEARCH("GRUNTOWA",P53)))</formula>
    </cfRule>
    <cfRule type="containsText" dxfId="503" priority="32" operator="containsText" text="UTWARDZONA">
      <formula>NOT(ISERROR(SEARCH("UTWARDZONA",P53)))</formula>
    </cfRule>
    <cfRule type="expression" dxfId="502" priority="33">
      <formula>"UTWARDZONA"</formula>
    </cfRule>
  </conditionalFormatting>
  <conditionalFormatting sqref="Q53">
    <cfRule type="containsText" dxfId="501" priority="25" operator="containsText" text="LAS">
      <formula>NOT(ISERROR(SEARCH("LAS",Q53)))</formula>
    </cfRule>
    <cfRule type="containsText" dxfId="500" priority="26" operator="containsText" text="OTWARTY">
      <formula>NOT(ISERROR(SEARCH("OTWARTY",Q53)))</formula>
    </cfRule>
    <cfRule type="containsText" dxfId="499" priority="27" operator="containsText" text="ZABUDOWA">
      <formula>NOT(ISERROR(SEARCH("ZABUDOWA",Q53)))</formula>
    </cfRule>
  </conditionalFormatting>
  <conditionalFormatting sqref="Q53">
    <cfRule type="containsText" dxfId="498" priority="23" operator="containsText" text="LAS">
      <formula>NOT(ISERROR(SEARCH("LAS",Q53)))</formula>
    </cfRule>
    <cfRule type="containsText" dxfId="497" priority="24" operator="containsText" text="OTWARTY">
      <formula>NOT(ISERROR(SEARCH("OTWARTY",Q53)))</formula>
    </cfRule>
  </conditionalFormatting>
  <conditionalFormatting sqref="Q53">
    <cfRule type="containsText" dxfId="496" priority="22" operator="containsText" text="ZABUDOWA">
      <formula>NOT(ISERROR(SEARCH("ZABUDOWA",Q53)))</formula>
    </cfRule>
  </conditionalFormatting>
  <conditionalFormatting sqref="P53">
    <cfRule type="containsText" dxfId="495" priority="21" operator="containsText" text="PIASZCZYSTA">
      <formula>NOT(ISERROR(SEARCH("PIASZCZYSTA",P53)))</formula>
    </cfRule>
  </conditionalFormatting>
  <conditionalFormatting sqref="P53">
    <cfRule type="containsText" dxfId="494" priority="20" operator="containsText" text="PIASZCZYSTA">
      <formula>NOT(ISERROR(SEARCH("PIASZCZYSTA",P53)))</formula>
    </cfRule>
  </conditionalFormatting>
  <conditionalFormatting sqref="P53">
    <cfRule type="containsText" dxfId="493" priority="19" operator="containsText" text="GRUNTOWA">
      <formula>NOT(ISERROR(SEARCH("GRUNTOWA",P53)))</formula>
    </cfRule>
  </conditionalFormatting>
  <conditionalFormatting sqref="Q53">
    <cfRule type="containsText" dxfId="492" priority="18" operator="containsText" text="ZABUDOWA">
      <formula>NOT(ISERROR(SEARCH("ZABUDOWA",Q53)))</formula>
    </cfRule>
  </conditionalFormatting>
  <conditionalFormatting sqref="Q61">
    <cfRule type="containsText" dxfId="491" priority="17" operator="containsText" text="zabudowa">
      <formula>NOT(ISERROR(SEARCH("zabudowa",Q61)))</formula>
    </cfRule>
  </conditionalFormatting>
  <conditionalFormatting sqref="P61">
    <cfRule type="containsText" dxfId="490" priority="11" operator="containsText" text="UTWARDZONA">
      <formula>NOT(ISERROR(SEARCH("UTWARDZONA",P61)))</formula>
    </cfRule>
    <cfRule type="containsText" dxfId="489" priority="12" operator="containsText" text="PIASZCZYSTA">
      <formula>NOT(ISERROR(SEARCH("PIASZCZYSTA",P61)))</formula>
    </cfRule>
    <cfRule type="containsText" dxfId="488" priority="13" operator="containsText" text="UTWARDZONA">
      <formula>NOT(ISERROR(SEARCH("UTWARDZONA",P61)))</formula>
    </cfRule>
    <cfRule type="containsText" dxfId="487" priority="14" operator="containsText" text="GRUNTOWA">
      <formula>NOT(ISERROR(SEARCH("GRUNTOWA",P61)))</formula>
    </cfRule>
    <cfRule type="containsText" dxfId="486" priority="15" operator="containsText" text="UTWARDZONA">
      <formula>NOT(ISERROR(SEARCH("UTWARDZONA",P61)))</formula>
    </cfRule>
    <cfRule type="expression" dxfId="485" priority="16">
      <formula>"UTWARDZONA"</formula>
    </cfRule>
  </conditionalFormatting>
  <conditionalFormatting sqref="Q61">
    <cfRule type="containsText" dxfId="484" priority="8" operator="containsText" text="LAS">
      <formula>NOT(ISERROR(SEARCH("LAS",Q61)))</formula>
    </cfRule>
    <cfRule type="containsText" dxfId="483" priority="9" operator="containsText" text="OTWARTY">
      <formula>NOT(ISERROR(SEARCH("OTWARTY",Q61)))</formula>
    </cfRule>
    <cfRule type="containsText" dxfId="482" priority="10" operator="containsText" text="ZABUDOWA">
      <formula>NOT(ISERROR(SEARCH("ZABUDOWA",Q61)))</formula>
    </cfRule>
  </conditionalFormatting>
  <conditionalFormatting sqref="Q61">
    <cfRule type="containsText" dxfId="481" priority="6" operator="containsText" text="LAS">
      <formula>NOT(ISERROR(SEARCH("LAS",Q61)))</formula>
    </cfRule>
    <cfRule type="containsText" dxfId="480" priority="7" operator="containsText" text="OTWARTY">
      <formula>NOT(ISERROR(SEARCH("OTWARTY",Q61)))</formula>
    </cfRule>
  </conditionalFormatting>
  <conditionalFormatting sqref="Q61">
    <cfRule type="containsText" dxfId="479" priority="5" operator="containsText" text="ZABUDOWA">
      <formula>NOT(ISERROR(SEARCH("ZABUDOWA",Q61)))</formula>
    </cfRule>
  </conditionalFormatting>
  <conditionalFormatting sqref="P61">
    <cfRule type="containsText" dxfId="478" priority="4" operator="containsText" text="PIASZCZYSTA">
      <formula>NOT(ISERROR(SEARCH("PIASZCZYSTA",P61)))</formula>
    </cfRule>
  </conditionalFormatting>
  <conditionalFormatting sqref="P61">
    <cfRule type="containsText" dxfId="477" priority="3" operator="containsText" text="PIASZCZYSTA">
      <formula>NOT(ISERROR(SEARCH("PIASZCZYSTA",P61)))</formula>
    </cfRule>
  </conditionalFormatting>
  <conditionalFormatting sqref="P61">
    <cfRule type="containsText" dxfId="476" priority="2" operator="containsText" text="GRUNTOWA">
      <formula>NOT(ISERROR(SEARCH("GRUNTOWA",P61)))</formula>
    </cfRule>
  </conditionalFormatting>
  <dataValidations count="14">
    <dataValidation type="list" allowBlank="1" sqref="J151:N161 E151:F161 B151:C161 O14:O632">
      <formula1>$O$1:$O$5</formula1>
    </dataValidation>
    <dataValidation type="list" allowBlank="1" sqref="N14:N150 N162:N632">
      <formula1>$N$1:$N$2</formula1>
    </dataValidation>
    <dataValidation type="list" allowBlank="1" sqref="M14:M150 M162:M632">
      <formula1>$M$1</formula1>
    </dataValidation>
    <dataValidation type="list" allowBlank="1" sqref="L14:L150 L162:L632">
      <formula1>$L$1:$L$7</formula1>
    </dataValidation>
    <dataValidation type="list" allowBlank="1" sqref="L22:L23 K14:K21 K24:K150 K162:K632">
      <formula1>$K$1:$K$7</formula1>
    </dataValidation>
    <dataValidation type="list" allowBlank="1" sqref="J14:J150 J162:J632">
      <formula1>$J$1:$J$4</formula1>
    </dataValidation>
    <dataValidation type="list" allowBlank="1" sqref="F14:F150 F162:F632">
      <formula1>$F$1:$F$3</formula1>
    </dataValidation>
    <dataValidation type="list" allowBlank="1" sqref="E14:E150 E162:E632">
      <formula1>$E$1:$E$2</formula1>
    </dataValidation>
    <dataValidation type="list" allowBlank="1" sqref="I14:I218 I221:I632">
      <formula1>$I$1:$I$12</formula1>
    </dataValidation>
    <dataValidation type="list" allowBlank="1" sqref="I219:I220 H14:H632">
      <formula1>$H$1:$H$4</formula1>
    </dataValidation>
    <dataValidation type="list" allowBlank="1" sqref="Q14:Q632">
      <formula1>$Q$1:$Q$3</formula1>
    </dataValidation>
    <dataValidation type="list" allowBlank="1" sqref="P14:P632">
      <formula1>$P$1:$P$3</formula1>
    </dataValidation>
    <dataValidation type="list" allowBlank="1" sqref="G14:G634">
      <formula1>$G$1:$G$8</formula1>
    </dataValidation>
    <dataValidation type="list" allowBlank="1" sqref="U14:U632">
      <formula1>$U$1:$U$5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28"/>
  <sheetViews>
    <sheetView zoomScale="70" zoomScaleNormal="70" workbookViewId="0">
      <pane xSplit="1" ySplit="13" topLeftCell="D14" activePane="bottomRight" state="frozen"/>
      <selection activeCell="A13" sqref="A13"/>
      <selection pane="topRight" activeCell="B13" sqref="B13"/>
      <selection pane="bottomLeft" activeCell="A14" sqref="A14"/>
      <selection pane="bottomRight" activeCell="A459" activeCellId="7" sqref="A115:XFD115 A283:XFD283 A316:XFD316 A384:XFD384 A386:XFD386 A449:XFD449 A450:XFD450 A459:XFD459"/>
    </sheetView>
  </sheetViews>
  <sheetFormatPr defaultColWidth="9" defaultRowHeight="15"/>
  <cols>
    <col min="1" max="1" width="4" customWidth="1"/>
    <col min="2" max="2" width="7.19921875" customWidth="1"/>
    <col min="3" max="3" width="7.59765625" style="361" customWidth="1"/>
    <col min="4" max="4" width="23.69921875" style="263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2" width="10.398437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69921875" customWidth="1"/>
    <col min="24" max="24" width="5.3984375" customWidth="1"/>
    <col min="25" max="25" width="14.59765625" customWidth="1"/>
    <col min="26" max="26" width="9.59765625" customWidth="1"/>
    <col min="27" max="27" width="12.5" customWidth="1"/>
    <col min="28" max="28" width="2" customWidth="1"/>
    <col min="29" max="29" width="10.59765625" customWidth="1"/>
    <col min="30" max="30" width="3.69921875" customWidth="1"/>
    <col min="31" max="31" width="11.8984375" customWidth="1"/>
    <col min="32" max="32" width="11.3984375" customWidth="1"/>
    <col min="33" max="33" width="8.8984375" customWidth="1"/>
    <col min="34" max="34" width="11.5" customWidth="1"/>
    <col min="35" max="35" width="9.5" customWidth="1"/>
    <col min="36" max="50" width="9" customWidth="1"/>
  </cols>
  <sheetData>
    <row r="1" spans="1:26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6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6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6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304</v>
      </c>
      <c r="P4" s="20"/>
      <c r="U4" s="21" t="s">
        <v>51</v>
      </c>
    </row>
    <row r="5" spans="1:26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6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6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6" hidden="1">
      <c r="G8" s="12" t="s">
        <v>262</v>
      </c>
      <c r="I8" s="12" t="s">
        <v>53</v>
      </c>
    </row>
    <row r="9" spans="1:26" hidden="1">
      <c r="I9" s="12" t="s">
        <v>54</v>
      </c>
    </row>
    <row r="10" spans="1:26" hidden="1">
      <c r="I10" s="12" t="s">
        <v>261</v>
      </c>
    </row>
    <row r="11" spans="1:26" hidden="1">
      <c r="I11" s="12" t="s">
        <v>275</v>
      </c>
    </row>
    <row r="12" spans="1:26" hidden="1">
      <c r="I12" s="12" t="s">
        <v>277</v>
      </c>
    </row>
    <row r="13" spans="1:26" ht="29.25" customHeight="1">
      <c r="A13" s="6" t="s">
        <v>8</v>
      </c>
      <c r="B13" s="6" t="s">
        <v>9</v>
      </c>
      <c r="C13" s="392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  <c r="X13" s="713" t="s">
        <v>1377</v>
      </c>
      <c r="Y13" s="713" t="s">
        <v>1378</v>
      </c>
      <c r="Z13" s="713" t="s">
        <v>1379</v>
      </c>
    </row>
    <row r="14" spans="1:26" ht="15.6">
      <c r="A14" s="3"/>
      <c r="B14" s="13"/>
      <c r="C14" s="13" t="s">
        <v>800</v>
      </c>
      <c r="D14" s="377" t="s">
        <v>817</v>
      </c>
      <c r="E14" s="4" t="s">
        <v>18</v>
      </c>
      <c r="F14" s="4" t="s">
        <v>14</v>
      </c>
      <c r="G14" s="1" t="s">
        <v>23</v>
      </c>
      <c r="H14" s="1" t="s">
        <v>29</v>
      </c>
      <c r="I14" s="1" t="s">
        <v>30</v>
      </c>
      <c r="J14" s="4">
        <v>4</v>
      </c>
      <c r="K14" s="4" t="s">
        <v>812</v>
      </c>
      <c r="L14" s="4"/>
      <c r="M14" s="4"/>
      <c r="N14" s="4"/>
      <c r="O14" s="4"/>
      <c r="P14" s="4" t="s">
        <v>291</v>
      </c>
      <c r="Q14" s="4" t="s">
        <v>288</v>
      </c>
      <c r="R14" s="19"/>
      <c r="S14" s="4"/>
      <c r="T14" s="5"/>
      <c r="U14" s="5" t="s">
        <v>46</v>
      </c>
      <c r="V14" s="14" t="s">
        <v>817</v>
      </c>
      <c r="W14" s="15" t="s">
        <v>976</v>
      </c>
      <c r="X14" s="714" t="s">
        <v>1380</v>
      </c>
      <c r="Y14" s="715" t="s">
        <v>1383</v>
      </c>
      <c r="Z14" s="716" t="s">
        <v>1382</v>
      </c>
    </row>
    <row r="15" spans="1:26" ht="15.6">
      <c r="A15" s="3"/>
      <c r="B15" s="13"/>
      <c r="C15" s="13" t="s">
        <v>800</v>
      </c>
      <c r="D15" s="377" t="s">
        <v>817</v>
      </c>
      <c r="E15" s="4" t="s">
        <v>18</v>
      </c>
      <c r="F15" s="4" t="s">
        <v>15</v>
      </c>
      <c r="G15" s="1" t="s">
        <v>23</v>
      </c>
      <c r="H15" s="1" t="s">
        <v>29</v>
      </c>
      <c r="I15" s="1" t="s">
        <v>30</v>
      </c>
      <c r="J15" s="4">
        <v>4</v>
      </c>
      <c r="K15" s="4" t="s">
        <v>812</v>
      </c>
      <c r="L15" s="4"/>
      <c r="M15" s="4"/>
      <c r="N15" s="4"/>
      <c r="O15" s="4"/>
      <c r="P15" s="4" t="s">
        <v>291</v>
      </c>
      <c r="Q15" s="4" t="s">
        <v>288</v>
      </c>
      <c r="R15" s="19"/>
      <c r="S15" s="4"/>
      <c r="T15" s="5"/>
      <c r="U15" s="5" t="s">
        <v>45</v>
      </c>
      <c r="V15" s="14" t="s">
        <v>817</v>
      </c>
      <c r="W15" s="15" t="s">
        <v>976</v>
      </c>
      <c r="X15" s="714" t="s">
        <v>1380</v>
      </c>
      <c r="Y15" s="715" t="s">
        <v>1383</v>
      </c>
      <c r="Z15" s="716" t="s">
        <v>1382</v>
      </c>
    </row>
    <row r="16" spans="1:26" ht="15.6">
      <c r="A16" s="3"/>
      <c r="B16" s="13"/>
      <c r="C16" s="13" t="s">
        <v>531</v>
      </c>
      <c r="D16" s="377"/>
      <c r="E16" s="4" t="s">
        <v>17</v>
      </c>
      <c r="F16" s="4" t="s">
        <v>14</v>
      </c>
      <c r="G16" s="1" t="s">
        <v>56</v>
      </c>
      <c r="H16" s="1" t="s">
        <v>29</v>
      </c>
      <c r="I16" s="1" t="s">
        <v>24</v>
      </c>
      <c r="J16" s="4">
        <v>4</v>
      </c>
      <c r="K16" s="4" t="s">
        <v>812</v>
      </c>
      <c r="L16" s="4"/>
      <c r="M16" s="4"/>
      <c r="N16" s="4"/>
      <c r="O16" s="4"/>
      <c r="P16" s="4" t="s">
        <v>291</v>
      </c>
      <c r="Q16" s="4" t="s">
        <v>288</v>
      </c>
      <c r="R16" s="19"/>
      <c r="S16" s="4"/>
      <c r="T16" s="5"/>
      <c r="U16" s="5"/>
      <c r="V16" s="14"/>
      <c r="W16" s="15"/>
      <c r="X16" s="714" t="s">
        <v>1380</v>
      </c>
      <c r="Y16" s="715" t="s">
        <v>1383</v>
      </c>
      <c r="Z16" s="716" t="s">
        <v>1382</v>
      </c>
    </row>
    <row r="17" spans="1:26" ht="15.6">
      <c r="A17" s="3"/>
      <c r="B17" s="13"/>
      <c r="C17" s="13" t="s">
        <v>532</v>
      </c>
      <c r="D17" s="377"/>
      <c r="E17" s="4" t="s">
        <v>17</v>
      </c>
      <c r="F17" s="4" t="s">
        <v>14</v>
      </c>
      <c r="G17" s="1" t="s">
        <v>19</v>
      </c>
      <c r="H17" s="1" t="s">
        <v>28</v>
      </c>
      <c r="I17" s="1" t="s">
        <v>24</v>
      </c>
      <c r="J17" s="4">
        <v>2</v>
      </c>
      <c r="K17" s="4" t="s">
        <v>812</v>
      </c>
      <c r="L17" s="4"/>
      <c r="M17" s="4"/>
      <c r="N17" s="4" t="s">
        <v>545</v>
      </c>
      <c r="O17" s="4"/>
      <c r="P17" s="4" t="s">
        <v>291</v>
      </c>
      <c r="Q17" s="4" t="s">
        <v>288</v>
      </c>
      <c r="R17" s="19"/>
      <c r="S17" s="4"/>
      <c r="T17" s="5"/>
      <c r="U17" s="5"/>
      <c r="V17" s="14"/>
      <c r="W17" s="15"/>
      <c r="X17" s="714" t="s">
        <v>1380</v>
      </c>
      <c r="Y17" s="715" t="s">
        <v>1383</v>
      </c>
      <c r="Z17" s="716" t="s">
        <v>1382</v>
      </c>
    </row>
    <row r="18" spans="1:26" ht="15.6">
      <c r="A18" s="3"/>
      <c r="B18" s="13"/>
      <c r="C18" s="13" t="s">
        <v>532</v>
      </c>
      <c r="D18" s="377"/>
      <c r="E18" s="4" t="s">
        <v>17</v>
      </c>
      <c r="F18" s="4" t="s">
        <v>15</v>
      </c>
      <c r="G18" s="1" t="s">
        <v>19</v>
      </c>
      <c r="H18" s="1" t="s">
        <v>28</v>
      </c>
      <c r="I18" s="1" t="s">
        <v>24</v>
      </c>
      <c r="J18" s="4">
        <v>3</v>
      </c>
      <c r="K18" s="4" t="s">
        <v>812</v>
      </c>
      <c r="L18" s="4"/>
      <c r="M18" s="4"/>
      <c r="N18" s="4"/>
      <c r="O18" s="4"/>
      <c r="P18" s="4" t="s">
        <v>291</v>
      </c>
      <c r="Q18" s="4" t="s">
        <v>288</v>
      </c>
      <c r="R18" s="19"/>
      <c r="S18" s="4"/>
      <c r="T18" s="5"/>
      <c r="U18" s="5"/>
      <c r="V18" s="14"/>
      <c r="W18" s="15"/>
      <c r="X18" s="714" t="s">
        <v>1380</v>
      </c>
      <c r="Y18" s="715" t="s">
        <v>1383</v>
      </c>
      <c r="Z18" s="716" t="s">
        <v>1382</v>
      </c>
    </row>
    <row r="19" spans="1:26" ht="15.6">
      <c r="A19" s="3"/>
      <c r="B19" s="13"/>
      <c r="C19" s="13" t="s">
        <v>533</v>
      </c>
      <c r="D19" s="377"/>
      <c r="E19" s="4" t="s">
        <v>17</v>
      </c>
      <c r="F19" s="4" t="s">
        <v>14</v>
      </c>
      <c r="G19" s="1" t="s">
        <v>20</v>
      </c>
      <c r="H19" s="1" t="s">
        <v>29</v>
      </c>
      <c r="I19" s="1" t="s">
        <v>24</v>
      </c>
      <c r="J19" s="4">
        <v>4</v>
      </c>
      <c r="K19" s="4" t="s">
        <v>812</v>
      </c>
      <c r="L19" s="4"/>
      <c r="M19" s="4"/>
      <c r="N19" s="4"/>
      <c r="O19" s="4"/>
      <c r="P19" s="4" t="s">
        <v>291</v>
      </c>
      <c r="Q19" s="4" t="s">
        <v>288</v>
      </c>
      <c r="R19" s="19"/>
      <c r="S19" s="4"/>
      <c r="T19" s="5"/>
      <c r="U19" s="5"/>
      <c r="V19" s="14"/>
      <c r="W19" s="15"/>
      <c r="X19" s="714" t="s">
        <v>1380</v>
      </c>
      <c r="Y19" s="715" t="s">
        <v>1383</v>
      </c>
      <c r="Z19" s="716" t="s">
        <v>1382</v>
      </c>
    </row>
    <row r="20" spans="1:26" ht="15.6">
      <c r="A20" s="3"/>
      <c r="B20" s="13"/>
      <c r="C20" s="13" t="s">
        <v>533</v>
      </c>
      <c r="D20" s="377"/>
      <c r="E20" s="4" t="s">
        <v>18</v>
      </c>
      <c r="F20" s="4" t="s">
        <v>15</v>
      </c>
      <c r="G20" s="1" t="s">
        <v>20</v>
      </c>
      <c r="H20" s="1" t="s">
        <v>29</v>
      </c>
      <c r="I20" s="1" t="s">
        <v>24</v>
      </c>
      <c r="J20" s="4">
        <v>4</v>
      </c>
      <c r="K20" s="4" t="s">
        <v>812</v>
      </c>
      <c r="L20" s="4"/>
      <c r="M20" s="4"/>
      <c r="N20" s="4"/>
      <c r="O20" s="4"/>
      <c r="P20" s="4" t="s">
        <v>291</v>
      </c>
      <c r="Q20" s="4" t="s">
        <v>288</v>
      </c>
      <c r="R20" s="19"/>
      <c r="S20" s="4"/>
      <c r="T20" s="5"/>
      <c r="U20" s="5"/>
      <c r="V20" s="14"/>
      <c r="W20" s="15"/>
      <c r="X20" s="714" t="s">
        <v>1380</v>
      </c>
      <c r="Y20" s="715" t="s">
        <v>1383</v>
      </c>
      <c r="Z20" s="716" t="s">
        <v>1382</v>
      </c>
    </row>
    <row r="21" spans="1:26" ht="15.6">
      <c r="A21" s="3"/>
      <c r="B21" s="13"/>
      <c r="C21" s="13" t="s">
        <v>534</v>
      </c>
      <c r="D21" s="377"/>
      <c r="E21" s="4" t="s">
        <v>17</v>
      </c>
      <c r="F21" s="4" t="s">
        <v>14</v>
      </c>
      <c r="G21" s="1" t="s">
        <v>20</v>
      </c>
      <c r="H21" s="1" t="s">
        <v>29</v>
      </c>
      <c r="I21" s="1" t="s">
        <v>24</v>
      </c>
      <c r="J21" s="4">
        <v>4</v>
      </c>
      <c r="K21" s="4" t="s">
        <v>34</v>
      </c>
      <c r="L21" s="4"/>
      <c r="M21" s="4"/>
      <c r="N21" s="4"/>
      <c r="O21" s="4"/>
      <c r="P21" s="4" t="s">
        <v>291</v>
      </c>
      <c r="Q21" s="4" t="s">
        <v>288</v>
      </c>
      <c r="R21" s="19"/>
      <c r="S21" s="4"/>
      <c r="T21" s="5"/>
      <c r="U21" s="5"/>
      <c r="V21" s="14"/>
      <c r="W21" s="15"/>
      <c r="X21" s="714" t="s">
        <v>1380</v>
      </c>
      <c r="Y21" s="715" t="s">
        <v>1383</v>
      </c>
      <c r="Z21" s="716" t="s">
        <v>1382</v>
      </c>
    </row>
    <row r="22" spans="1:26" ht="15.6">
      <c r="A22" s="3"/>
      <c r="B22" s="13"/>
      <c r="C22" s="13" t="s">
        <v>798</v>
      </c>
      <c r="D22" s="377"/>
      <c r="E22" s="4" t="s">
        <v>17</v>
      </c>
      <c r="F22" s="4" t="s">
        <v>14</v>
      </c>
      <c r="G22" s="1" t="s">
        <v>19</v>
      </c>
      <c r="H22" s="1" t="s">
        <v>28</v>
      </c>
      <c r="I22" s="1" t="s">
        <v>24</v>
      </c>
      <c r="J22" s="4">
        <v>3</v>
      </c>
      <c r="K22" s="4" t="s">
        <v>34</v>
      </c>
      <c r="L22" s="4"/>
      <c r="M22" s="4"/>
      <c r="N22" s="4"/>
      <c r="O22" s="4"/>
      <c r="P22" s="4" t="s">
        <v>291</v>
      </c>
      <c r="Q22" s="4" t="s">
        <v>290</v>
      </c>
      <c r="R22" s="19"/>
      <c r="S22" s="4"/>
      <c r="T22" s="5"/>
      <c r="U22" s="5"/>
      <c r="V22" s="14"/>
      <c r="W22" s="15"/>
      <c r="X22" s="714" t="s">
        <v>1380</v>
      </c>
      <c r="Y22" s="715" t="s">
        <v>1383</v>
      </c>
      <c r="Z22" s="716" t="s">
        <v>1382</v>
      </c>
    </row>
    <row r="23" spans="1:26" ht="15.6">
      <c r="A23" s="3"/>
      <c r="B23" s="13"/>
      <c r="C23" s="13" t="s">
        <v>797</v>
      </c>
      <c r="D23" s="377"/>
      <c r="E23" s="4" t="s">
        <v>17</v>
      </c>
      <c r="F23" s="4" t="s">
        <v>14</v>
      </c>
      <c r="G23" s="1" t="s">
        <v>56</v>
      </c>
      <c r="H23" s="1" t="s">
        <v>29</v>
      </c>
      <c r="I23" s="1" t="s">
        <v>24</v>
      </c>
      <c r="J23" s="4">
        <v>4</v>
      </c>
      <c r="K23" s="4" t="s">
        <v>34</v>
      </c>
      <c r="L23" s="4"/>
      <c r="M23" s="4"/>
      <c r="N23" s="4"/>
      <c r="O23" s="4"/>
      <c r="P23" s="4" t="s">
        <v>291</v>
      </c>
      <c r="Q23" s="4" t="s">
        <v>290</v>
      </c>
      <c r="R23" s="19"/>
      <c r="S23" s="4"/>
      <c r="T23" s="5"/>
      <c r="U23" s="5"/>
      <c r="V23" s="14"/>
      <c r="W23" s="15"/>
      <c r="X23" s="714" t="s">
        <v>1380</v>
      </c>
      <c r="Y23" s="715" t="s">
        <v>1383</v>
      </c>
      <c r="Z23" s="716" t="s">
        <v>1382</v>
      </c>
    </row>
    <row r="24" spans="1:26" ht="15.6">
      <c r="A24" s="3"/>
      <c r="B24" s="13"/>
      <c r="C24" s="13" t="s">
        <v>797</v>
      </c>
      <c r="D24" s="377"/>
      <c r="E24" s="4" t="s">
        <v>18</v>
      </c>
      <c r="F24" s="4" t="s">
        <v>15</v>
      </c>
      <c r="G24" s="1" t="s">
        <v>56</v>
      </c>
      <c r="H24" s="1" t="s">
        <v>29</v>
      </c>
      <c r="I24" s="1" t="s">
        <v>24</v>
      </c>
      <c r="J24" s="4">
        <v>4</v>
      </c>
      <c r="K24" s="4" t="s">
        <v>975</v>
      </c>
      <c r="L24" s="4"/>
      <c r="M24" s="4"/>
      <c r="N24" s="4"/>
      <c r="O24" s="4"/>
      <c r="P24" s="4" t="s">
        <v>291</v>
      </c>
      <c r="Q24" s="4" t="s">
        <v>290</v>
      </c>
      <c r="R24" s="19"/>
      <c r="S24" s="4"/>
      <c r="T24" s="5"/>
      <c r="U24" s="5"/>
      <c r="V24" s="14"/>
      <c r="W24" s="15"/>
      <c r="X24" s="714" t="s">
        <v>1380</v>
      </c>
      <c r="Y24" s="715" t="s">
        <v>1383</v>
      </c>
      <c r="Z24" s="716" t="s">
        <v>1382</v>
      </c>
    </row>
    <row r="25" spans="1:26" ht="15.6">
      <c r="A25" s="3"/>
      <c r="B25" s="13"/>
      <c r="C25" s="13" t="s">
        <v>797</v>
      </c>
      <c r="D25" s="377" t="s">
        <v>973</v>
      </c>
      <c r="E25" s="4" t="s">
        <v>18</v>
      </c>
      <c r="F25" s="4" t="s">
        <v>14</v>
      </c>
      <c r="G25" s="1" t="s">
        <v>56</v>
      </c>
      <c r="H25" s="1" t="s">
        <v>29</v>
      </c>
      <c r="I25" s="1" t="s">
        <v>30</v>
      </c>
      <c r="J25" s="4">
        <v>4</v>
      </c>
      <c r="K25" s="4"/>
      <c r="L25" s="4"/>
      <c r="M25" s="4"/>
      <c r="N25" s="4"/>
      <c r="O25" s="4"/>
      <c r="P25" s="4" t="s">
        <v>291</v>
      </c>
      <c r="Q25" s="4" t="s">
        <v>290</v>
      </c>
      <c r="R25" s="19"/>
      <c r="S25" s="4"/>
      <c r="T25" s="5"/>
      <c r="U25" s="5" t="s">
        <v>46</v>
      </c>
      <c r="V25" s="14" t="s">
        <v>973</v>
      </c>
      <c r="W25" s="15" t="s">
        <v>974</v>
      </c>
      <c r="X25" s="714" t="s">
        <v>1380</v>
      </c>
      <c r="Y25" s="715" t="s">
        <v>1383</v>
      </c>
      <c r="Z25" s="716" t="s">
        <v>1382</v>
      </c>
    </row>
    <row r="26" spans="1:26" ht="15.6">
      <c r="A26" s="3"/>
      <c r="B26" s="13"/>
      <c r="C26" s="13" t="s">
        <v>797</v>
      </c>
      <c r="D26" s="377" t="s">
        <v>973</v>
      </c>
      <c r="E26" s="4" t="s">
        <v>18</v>
      </c>
      <c r="F26" s="4" t="s">
        <v>15</v>
      </c>
      <c r="G26" s="1" t="s">
        <v>56</v>
      </c>
      <c r="H26" s="1" t="s">
        <v>29</v>
      </c>
      <c r="I26" s="1" t="s">
        <v>30</v>
      </c>
      <c r="J26" s="4">
        <v>4</v>
      </c>
      <c r="K26" s="4" t="s">
        <v>34</v>
      </c>
      <c r="L26" s="4"/>
      <c r="M26" s="4"/>
      <c r="N26" s="4"/>
      <c r="O26" s="4"/>
      <c r="P26" s="4" t="s">
        <v>291</v>
      </c>
      <c r="Q26" s="4" t="s">
        <v>290</v>
      </c>
      <c r="R26" s="19"/>
      <c r="S26" s="4"/>
      <c r="T26" s="5"/>
      <c r="U26" s="5" t="s">
        <v>45</v>
      </c>
      <c r="V26" s="14" t="s">
        <v>973</v>
      </c>
      <c r="W26" s="15" t="s">
        <v>972</v>
      </c>
      <c r="X26" s="714" t="s">
        <v>1380</v>
      </c>
      <c r="Y26" s="715" t="s">
        <v>1383</v>
      </c>
      <c r="Z26" s="716" t="s">
        <v>1382</v>
      </c>
    </row>
    <row r="27" spans="1:26" ht="15.6">
      <c r="A27" s="3"/>
      <c r="B27" s="13"/>
      <c r="C27" s="13" t="s">
        <v>535</v>
      </c>
      <c r="D27" s="377"/>
      <c r="E27" s="4" t="s">
        <v>17</v>
      </c>
      <c r="F27" s="4" t="s">
        <v>14</v>
      </c>
      <c r="G27" s="1" t="s">
        <v>56</v>
      </c>
      <c r="H27" s="1" t="s">
        <v>29</v>
      </c>
      <c r="I27" s="1" t="s">
        <v>24</v>
      </c>
      <c r="J27" s="4">
        <v>4</v>
      </c>
      <c r="K27" s="4"/>
      <c r="L27" s="4"/>
      <c r="M27" s="4"/>
      <c r="N27" s="4"/>
      <c r="O27" s="4"/>
      <c r="P27" s="4" t="s">
        <v>291</v>
      </c>
      <c r="Q27" s="4" t="s">
        <v>290</v>
      </c>
      <c r="R27" s="19"/>
      <c r="S27" s="4"/>
      <c r="T27" s="5"/>
      <c r="U27" s="5"/>
      <c r="V27" s="14"/>
      <c r="W27" s="15"/>
      <c r="X27" s="714" t="s">
        <v>1380</v>
      </c>
      <c r="Y27" s="715" t="s">
        <v>1383</v>
      </c>
      <c r="Z27" s="716" t="s">
        <v>1382</v>
      </c>
    </row>
    <row r="28" spans="1:26" ht="15.6">
      <c r="A28" s="3"/>
      <c r="B28" s="13"/>
      <c r="C28" s="13" t="s">
        <v>535</v>
      </c>
      <c r="D28" s="377"/>
      <c r="E28" s="4" t="s">
        <v>18</v>
      </c>
      <c r="F28" s="4" t="s">
        <v>14</v>
      </c>
      <c r="G28" s="1" t="s">
        <v>19</v>
      </c>
      <c r="H28" s="1" t="s">
        <v>28</v>
      </c>
      <c r="I28" s="1" t="s">
        <v>24</v>
      </c>
      <c r="J28" s="4">
        <v>2</v>
      </c>
      <c r="K28" s="4"/>
      <c r="L28" s="4"/>
      <c r="M28" s="4"/>
      <c r="N28" s="4" t="s">
        <v>39</v>
      </c>
      <c r="O28" s="4"/>
      <c r="P28" s="4" t="s">
        <v>291</v>
      </c>
      <c r="Q28" s="4" t="s">
        <v>288</v>
      </c>
      <c r="R28" s="19"/>
      <c r="S28" s="4"/>
      <c r="T28" s="5"/>
      <c r="U28" s="5"/>
      <c r="V28" s="14"/>
      <c r="W28" s="15"/>
      <c r="X28" s="714" t="s">
        <v>1380</v>
      </c>
      <c r="Y28" s="715" t="s">
        <v>1383</v>
      </c>
      <c r="Z28" s="716" t="s">
        <v>1382</v>
      </c>
    </row>
    <row r="29" spans="1:26" ht="15.6">
      <c r="A29" s="3"/>
      <c r="B29" s="13"/>
      <c r="C29" s="13" t="s">
        <v>535</v>
      </c>
      <c r="D29" s="377"/>
      <c r="E29" s="4" t="s">
        <v>18</v>
      </c>
      <c r="F29" s="4" t="s">
        <v>15</v>
      </c>
      <c r="G29" s="1" t="s">
        <v>19</v>
      </c>
      <c r="H29" s="1" t="s">
        <v>28</v>
      </c>
      <c r="I29" s="1" t="s">
        <v>25</v>
      </c>
      <c r="J29" s="4">
        <v>1</v>
      </c>
      <c r="K29" s="4"/>
      <c r="L29" s="4"/>
      <c r="M29" s="4"/>
      <c r="N29" s="4" t="s">
        <v>545</v>
      </c>
      <c r="O29" s="4"/>
      <c r="P29" s="4" t="s">
        <v>291</v>
      </c>
      <c r="Q29" s="4" t="s">
        <v>288</v>
      </c>
      <c r="R29" s="19"/>
      <c r="S29" s="4"/>
      <c r="T29" s="5"/>
      <c r="U29" s="5"/>
      <c r="V29" s="14"/>
      <c r="W29" s="15"/>
      <c r="X29" s="714" t="s">
        <v>1380</v>
      </c>
      <c r="Y29" s="715" t="s">
        <v>1383</v>
      </c>
      <c r="Z29" s="716" t="s">
        <v>1382</v>
      </c>
    </row>
    <row r="30" spans="1:26" ht="15.6">
      <c r="A30" s="3"/>
      <c r="B30" s="13"/>
      <c r="C30" s="13" t="s">
        <v>536</v>
      </c>
      <c r="D30" s="377"/>
      <c r="E30" s="4" t="s">
        <v>18</v>
      </c>
      <c r="F30" s="4" t="s">
        <v>14</v>
      </c>
      <c r="G30" s="1" t="s">
        <v>19</v>
      </c>
      <c r="H30" s="1" t="s">
        <v>28</v>
      </c>
      <c r="I30" s="1" t="s">
        <v>24</v>
      </c>
      <c r="J30" s="4">
        <v>3</v>
      </c>
      <c r="K30" s="4"/>
      <c r="L30" s="4"/>
      <c r="M30" s="4"/>
      <c r="N30" s="4"/>
      <c r="O30" s="4"/>
      <c r="P30" s="4" t="s">
        <v>291</v>
      </c>
      <c r="Q30" s="4" t="s">
        <v>288</v>
      </c>
      <c r="R30" s="19" t="s">
        <v>971</v>
      </c>
      <c r="S30" s="4"/>
      <c r="T30" s="5"/>
      <c r="U30" s="5"/>
      <c r="V30" s="14"/>
      <c r="W30" s="15"/>
      <c r="X30" s="714" t="s">
        <v>1380</v>
      </c>
      <c r="Y30" s="715" t="s">
        <v>1383</v>
      </c>
      <c r="Z30" s="716" t="s">
        <v>1382</v>
      </c>
    </row>
    <row r="31" spans="1:26" ht="15.6">
      <c r="A31" s="3"/>
      <c r="B31" s="13"/>
      <c r="C31" s="13" t="s">
        <v>536</v>
      </c>
      <c r="D31" s="377"/>
      <c r="E31" s="4" t="s">
        <v>18</v>
      </c>
      <c r="F31" s="4" t="s">
        <v>15</v>
      </c>
      <c r="G31" s="1" t="s">
        <v>19</v>
      </c>
      <c r="H31" s="1" t="s">
        <v>28</v>
      </c>
      <c r="I31" s="1" t="s">
        <v>24</v>
      </c>
      <c r="J31" s="4">
        <v>3</v>
      </c>
      <c r="K31" s="4"/>
      <c r="L31" s="4"/>
      <c r="M31" s="4"/>
      <c r="N31" s="4"/>
      <c r="O31" s="4"/>
      <c r="P31" s="4" t="s">
        <v>291</v>
      </c>
      <c r="Q31" s="4" t="s">
        <v>288</v>
      </c>
      <c r="R31" s="19" t="s">
        <v>971</v>
      </c>
      <c r="S31" s="4"/>
      <c r="T31" s="5"/>
      <c r="U31" s="5"/>
      <c r="V31" s="14"/>
      <c r="W31" s="15"/>
      <c r="X31" s="714" t="s">
        <v>1380</v>
      </c>
      <c r="Y31" s="715" t="s">
        <v>1383</v>
      </c>
      <c r="Z31" s="716" t="s">
        <v>1382</v>
      </c>
    </row>
    <row r="32" spans="1:26" ht="15.6">
      <c r="A32" s="3"/>
      <c r="B32" s="13"/>
      <c r="C32" s="13" t="s">
        <v>537</v>
      </c>
      <c r="D32" s="377"/>
      <c r="E32" s="4" t="s">
        <v>18</v>
      </c>
      <c r="F32" s="4" t="s">
        <v>15</v>
      </c>
      <c r="G32" s="1" t="s">
        <v>56</v>
      </c>
      <c r="H32" s="1" t="s">
        <v>29</v>
      </c>
      <c r="I32" s="1" t="s">
        <v>24</v>
      </c>
      <c r="J32" s="4">
        <v>4</v>
      </c>
      <c r="K32" s="4"/>
      <c r="L32" s="4"/>
      <c r="M32" s="4"/>
      <c r="N32" s="4"/>
      <c r="O32" s="4"/>
      <c r="P32" s="4" t="s">
        <v>291</v>
      </c>
      <c r="Q32" s="4" t="s">
        <v>288</v>
      </c>
      <c r="R32" s="19"/>
      <c r="S32" s="4"/>
      <c r="T32" s="5"/>
      <c r="U32" s="5"/>
      <c r="V32" s="14"/>
      <c r="W32" s="15"/>
      <c r="X32" s="714" t="s">
        <v>1380</v>
      </c>
      <c r="Y32" s="715" t="s">
        <v>1383</v>
      </c>
      <c r="Z32" s="716" t="s">
        <v>1382</v>
      </c>
    </row>
    <row r="33" spans="1:26" ht="15.6">
      <c r="A33" s="3"/>
      <c r="B33" s="13"/>
      <c r="C33" s="13" t="s">
        <v>376</v>
      </c>
      <c r="D33" s="377"/>
      <c r="E33" s="4" t="s">
        <v>17</v>
      </c>
      <c r="F33" s="4" t="s">
        <v>14</v>
      </c>
      <c r="G33" s="1" t="s">
        <v>19</v>
      </c>
      <c r="H33" s="1" t="s">
        <v>28</v>
      </c>
      <c r="I33" s="1" t="s">
        <v>24</v>
      </c>
      <c r="J33" s="4">
        <v>4</v>
      </c>
      <c r="K33" s="4"/>
      <c r="L33" s="4"/>
      <c r="M33" s="4"/>
      <c r="N33" s="4"/>
      <c r="O33" s="4"/>
      <c r="P33" s="4" t="s">
        <v>291</v>
      </c>
      <c r="Q33" s="4" t="s">
        <v>288</v>
      </c>
      <c r="R33" s="19"/>
      <c r="S33" s="4"/>
      <c r="T33" s="5"/>
      <c r="U33" s="5"/>
      <c r="V33" s="14"/>
      <c r="W33" s="15"/>
      <c r="X33" s="714" t="s">
        <v>1380</v>
      </c>
      <c r="Y33" s="715" t="s">
        <v>1383</v>
      </c>
      <c r="Z33" s="716" t="s">
        <v>1382</v>
      </c>
    </row>
    <row r="34" spans="1:26" ht="15.6">
      <c r="A34" s="3"/>
      <c r="B34" s="13"/>
      <c r="C34" s="13" t="s">
        <v>376</v>
      </c>
      <c r="D34" s="377"/>
      <c r="E34" s="4" t="s">
        <v>18</v>
      </c>
      <c r="F34" s="4" t="s">
        <v>14</v>
      </c>
      <c r="G34" s="1" t="s">
        <v>19</v>
      </c>
      <c r="H34" s="1" t="s">
        <v>28</v>
      </c>
      <c r="I34" s="1" t="s">
        <v>24</v>
      </c>
      <c r="J34" s="4">
        <v>3</v>
      </c>
      <c r="K34" s="4"/>
      <c r="L34" s="4"/>
      <c r="M34" s="4"/>
      <c r="N34" s="4"/>
      <c r="O34" s="4"/>
      <c r="P34" s="4" t="s">
        <v>291</v>
      </c>
      <c r="Q34" s="4" t="s">
        <v>288</v>
      </c>
      <c r="R34" s="19"/>
      <c r="S34" s="4"/>
      <c r="T34" s="5"/>
      <c r="U34" s="5"/>
      <c r="V34" s="14"/>
      <c r="W34" s="15"/>
      <c r="X34" s="714" t="s">
        <v>1380</v>
      </c>
      <c r="Y34" s="715" t="s">
        <v>1383</v>
      </c>
      <c r="Z34" s="716" t="s">
        <v>1382</v>
      </c>
    </row>
    <row r="35" spans="1:26" ht="15.6">
      <c r="A35" s="3"/>
      <c r="B35" s="13"/>
      <c r="C35" s="13" t="s">
        <v>376</v>
      </c>
      <c r="D35" s="377"/>
      <c r="E35" s="4" t="s">
        <v>18</v>
      </c>
      <c r="F35" s="4" t="s">
        <v>15</v>
      </c>
      <c r="G35" s="1" t="s">
        <v>19</v>
      </c>
      <c r="H35" s="1" t="s">
        <v>28</v>
      </c>
      <c r="I35" s="1" t="s">
        <v>24</v>
      </c>
      <c r="J35" s="4">
        <v>2</v>
      </c>
      <c r="K35" s="4"/>
      <c r="L35" s="4"/>
      <c r="M35" s="4"/>
      <c r="N35" s="4" t="s">
        <v>39</v>
      </c>
      <c r="O35" s="4"/>
      <c r="P35" s="4" t="s">
        <v>291</v>
      </c>
      <c r="Q35" s="4" t="s">
        <v>288</v>
      </c>
      <c r="R35" s="19"/>
      <c r="S35" s="4"/>
      <c r="T35" s="5"/>
      <c r="U35" s="5"/>
      <c r="V35" s="14"/>
      <c r="W35" s="15"/>
      <c r="X35" s="714" t="s">
        <v>1380</v>
      </c>
      <c r="Y35" s="715" t="s">
        <v>1383</v>
      </c>
      <c r="Z35" s="716" t="s">
        <v>1382</v>
      </c>
    </row>
    <row r="36" spans="1:26" ht="15.6">
      <c r="A36" s="3"/>
      <c r="B36" s="13"/>
      <c r="C36" s="13" t="s">
        <v>377</v>
      </c>
      <c r="D36" s="377"/>
      <c r="E36" s="4" t="s">
        <v>17</v>
      </c>
      <c r="F36" s="4" t="s">
        <v>14</v>
      </c>
      <c r="G36" s="1" t="s">
        <v>19</v>
      </c>
      <c r="H36" s="1" t="s">
        <v>28</v>
      </c>
      <c r="I36" s="1" t="s">
        <v>24</v>
      </c>
      <c r="J36" s="4">
        <v>2</v>
      </c>
      <c r="K36" s="4"/>
      <c r="L36" s="4"/>
      <c r="M36" s="4"/>
      <c r="N36" s="4" t="s">
        <v>39</v>
      </c>
      <c r="O36" s="4"/>
      <c r="P36" s="4" t="s">
        <v>291</v>
      </c>
      <c r="Q36" s="4" t="s">
        <v>290</v>
      </c>
      <c r="R36" s="19"/>
      <c r="S36" s="4"/>
      <c r="T36" s="5"/>
      <c r="U36" s="5"/>
      <c r="V36" s="14"/>
      <c r="W36" s="15"/>
      <c r="X36" s="714" t="s">
        <v>1380</v>
      </c>
      <c r="Y36" s="715" t="s">
        <v>1383</v>
      </c>
      <c r="Z36" s="716" t="s">
        <v>1382</v>
      </c>
    </row>
    <row r="37" spans="1:26" ht="15.6">
      <c r="A37" s="3"/>
      <c r="B37" s="13"/>
      <c r="C37" s="13" t="s">
        <v>378</v>
      </c>
      <c r="D37" s="377"/>
      <c r="E37" s="4" t="s">
        <v>18</v>
      </c>
      <c r="F37" s="4" t="s">
        <v>15</v>
      </c>
      <c r="G37" s="1" t="s">
        <v>19</v>
      </c>
      <c r="H37" s="1" t="s">
        <v>28</v>
      </c>
      <c r="I37" s="1" t="s">
        <v>24</v>
      </c>
      <c r="J37" s="4">
        <v>3</v>
      </c>
      <c r="K37" s="4"/>
      <c r="L37" s="4"/>
      <c r="M37" s="4"/>
      <c r="N37" s="4"/>
      <c r="O37" s="4"/>
      <c r="P37" s="4" t="s">
        <v>291</v>
      </c>
      <c r="Q37" s="4" t="s">
        <v>290</v>
      </c>
      <c r="R37" s="19"/>
      <c r="S37" s="4"/>
      <c r="T37" s="5"/>
      <c r="U37" s="5"/>
      <c r="V37" s="14"/>
      <c r="W37" s="15"/>
      <c r="X37" s="714" t="s">
        <v>1380</v>
      </c>
      <c r="Y37" s="715" t="s">
        <v>1383</v>
      </c>
      <c r="Z37" s="716" t="s">
        <v>1382</v>
      </c>
    </row>
    <row r="38" spans="1:26" ht="15.6">
      <c r="A38" s="3"/>
      <c r="B38" s="13"/>
      <c r="C38" s="13" t="s">
        <v>378</v>
      </c>
      <c r="D38" s="377"/>
      <c r="E38" s="4" t="s">
        <v>18</v>
      </c>
      <c r="F38" s="4" t="s">
        <v>14</v>
      </c>
      <c r="G38" s="1" t="s">
        <v>19</v>
      </c>
      <c r="H38" s="1" t="s">
        <v>28</v>
      </c>
      <c r="I38" s="1" t="s">
        <v>24</v>
      </c>
      <c r="J38" s="4">
        <v>2</v>
      </c>
      <c r="K38" s="4"/>
      <c r="L38" s="4"/>
      <c r="M38" s="4"/>
      <c r="N38" s="4"/>
      <c r="O38" s="4"/>
      <c r="P38" s="4" t="s">
        <v>291</v>
      </c>
      <c r="Q38" s="4" t="s">
        <v>290</v>
      </c>
      <c r="R38" s="19"/>
      <c r="S38" s="4"/>
      <c r="T38" s="5"/>
      <c r="U38" s="5"/>
      <c r="V38" s="14"/>
      <c r="W38" s="15"/>
      <c r="X38" s="714" t="s">
        <v>1380</v>
      </c>
      <c r="Y38" s="715" t="s">
        <v>1383</v>
      </c>
      <c r="Z38" s="716" t="s">
        <v>1382</v>
      </c>
    </row>
    <row r="39" spans="1:26" ht="15.6">
      <c r="A39" s="3"/>
      <c r="B39" s="13"/>
      <c r="C39" s="13" t="s">
        <v>379</v>
      </c>
      <c r="D39" s="377"/>
      <c r="E39" s="4" t="s">
        <v>18</v>
      </c>
      <c r="F39" s="4" t="s">
        <v>15</v>
      </c>
      <c r="G39" s="1" t="s">
        <v>19</v>
      </c>
      <c r="H39" s="1" t="s">
        <v>28</v>
      </c>
      <c r="I39" s="1" t="s">
        <v>24</v>
      </c>
      <c r="J39" s="4">
        <v>3</v>
      </c>
      <c r="K39" s="4"/>
      <c r="L39" s="4"/>
      <c r="M39" s="4"/>
      <c r="N39" s="4"/>
      <c r="O39" s="4"/>
      <c r="P39" s="4" t="s">
        <v>291</v>
      </c>
      <c r="Q39" s="4" t="s">
        <v>290</v>
      </c>
      <c r="R39" s="19" t="s">
        <v>968</v>
      </c>
      <c r="S39" s="4"/>
      <c r="T39" s="5"/>
      <c r="U39" s="5"/>
      <c r="V39" s="14"/>
      <c r="W39" s="15"/>
      <c r="X39" s="714" t="s">
        <v>1380</v>
      </c>
      <c r="Y39" s="715" t="s">
        <v>1383</v>
      </c>
      <c r="Z39" s="716" t="s">
        <v>1382</v>
      </c>
    </row>
    <row r="40" spans="1:26" ht="15.6">
      <c r="A40" s="3"/>
      <c r="B40" s="13"/>
      <c r="C40" s="13" t="s">
        <v>379</v>
      </c>
      <c r="D40" s="377"/>
      <c r="E40" s="4" t="s">
        <v>17</v>
      </c>
      <c r="F40" s="4" t="s">
        <v>14</v>
      </c>
      <c r="G40" s="1" t="s">
        <v>19</v>
      </c>
      <c r="H40" s="1" t="s">
        <v>28</v>
      </c>
      <c r="I40" s="1" t="s">
        <v>24</v>
      </c>
      <c r="J40" s="4">
        <v>4</v>
      </c>
      <c r="K40" s="4"/>
      <c r="L40" s="4"/>
      <c r="M40" s="4"/>
      <c r="N40" s="4"/>
      <c r="O40" s="4"/>
      <c r="P40" s="4" t="s">
        <v>291</v>
      </c>
      <c r="Q40" s="4" t="s">
        <v>290</v>
      </c>
      <c r="R40" s="19"/>
      <c r="S40" s="4"/>
      <c r="T40" s="5"/>
      <c r="U40" s="5"/>
      <c r="V40" s="14"/>
      <c r="W40" s="15"/>
      <c r="X40" s="714" t="s">
        <v>1380</v>
      </c>
      <c r="Y40" s="715" t="s">
        <v>1383</v>
      </c>
      <c r="Z40" s="716" t="s">
        <v>1382</v>
      </c>
    </row>
    <row r="41" spans="1:26" ht="15.6">
      <c r="A41" s="3"/>
      <c r="B41" s="13"/>
      <c r="C41" s="13" t="s">
        <v>380</v>
      </c>
      <c r="D41" s="377"/>
      <c r="E41" s="4" t="s">
        <v>18</v>
      </c>
      <c r="F41" s="4" t="s">
        <v>15</v>
      </c>
      <c r="G41" s="1" t="s">
        <v>19</v>
      </c>
      <c r="H41" s="1" t="s">
        <v>28</v>
      </c>
      <c r="I41" s="1" t="s">
        <v>24</v>
      </c>
      <c r="J41" s="4">
        <v>4</v>
      </c>
      <c r="K41" s="4"/>
      <c r="L41" s="4"/>
      <c r="M41" s="4"/>
      <c r="N41" s="4"/>
      <c r="O41" s="4"/>
      <c r="P41" s="4" t="s">
        <v>291</v>
      </c>
      <c r="Q41" s="4" t="s">
        <v>290</v>
      </c>
      <c r="R41" s="19"/>
      <c r="S41" s="4"/>
      <c r="T41" s="5"/>
      <c r="U41" s="5"/>
      <c r="V41" s="14"/>
      <c r="W41" s="15"/>
      <c r="X41" s="714" t="s">
        <v>1380</v>
      </c>
      <c r="Y41" s="715" t="s">
        <v>1383</v>
      </c>
      <c r="Z41" s="716" t="s">
        <v>1382</v>
      </c>
    </row>
    <row r="42" spans="1:26" ht="15.6">
      <c r="A42" s="3"/>
      <c r="B42" s="13"/>
      <c r="C42" s="13" t="s">
        <v>380</v>
      </c>
      <c r="D42" s="377"/>
      <c r="E42" s="4" t="s">
        <v>18</v>
      </c>
      <c r="F42" s="4" t="s">
        <v>14</v>
      </c>
      <c r="G42" s="1" t="s">
        <v>19</v>
      </c>
      <c r="H42" s="1" t="s">
        <v>28</v>
      </c>
      <c r="I42" s="1" t="s">
        <v>24</v>
      </c>
      <c r="J42" s="4">
        <v>4</v>
      </c>
      <c r="K42" s="4"/>
      <c r="L42" s="4"/>
      <c r="M42" s="4"/>
      <c r="N42" s="4"/>
      <c r="O42" s="4"/>
      <c r="P42" s="4" t="s">
        <v>291</v>
      </c>
      <c r="Q42" s="4" t="s">
        <v>290</v>
      </c>
      <c r="R42" s="19"/>
      <c r="S42" s="4"/>
      <c r="T42" s="5"/>
      <c r="U42" s="5"/>
      <c r="V42" s="14"/>
      <c r="W42" s="15"/>
      <c r="X42" s="714" t="s">
        <v>1380</v>
      </c>
      <c r="Y42" s="715" t="s">
        <v>1383</v>
      </c>
      <c r="Z42" s="716" t="s">
        <v>1382</v>
      </c>
    </row>
    <row r="43" spans="1:26" ht="15.6">
      <c r="A43" s="3"/>
      <c r="B43" s="13"/>
      <c r="C43" s="13" t="s">
        <v>382</v>
      </c>
      <c r="D43" s="377"/>
      <c r="E43" s="4" t="s">
        <v>17</v>
      </c>
      <c r="F43" s="4" t="s">
        <v>15</v>
      </c>
      <c r="G43" s="1" t="s">
        <v>19</v>
      </c>
      <c r="H43" s="1" t="s">
        <v>28</v>
      </c>
      <c r="I43" s="1" t="s">
        <v>24</v>
      </c>
      <c r="J43" s="4">
        <v>4</v>
      </c>
      <c r="K43" s="4"/>
      <c r="L43" s="4"/>
      <c r="M43" s="4"/>
      <c r="N43" s="4"/>
      <c r="O43" s="4"/>
      <c r="P43" s="4" t="s">
        <v>287</v>
      </c>
      <c r="Q43" s="4" t="s">
        <v>290</v>
      </c>
      <c r="R43" s="19"/>
      <c r="S43" s="4"/>
      <c r="T43" s="5"/>
      <c r="U43" s="5"/>
      <c r="V43" s="14"/>
      <c r="W43" s="15"/>
      <c r="X43" s="714" t="s">
        <v>1380</v>
      </c>
      <c r="Y43" s="715" t="s">
        <v>1383</v>
      </c>
      <c r="Z43" s="716" t="s">
        <v>1382</v>
      </c>
    </row>
    <row r="44" spans="1:26" ht="15.6">
      <c r="A44" s="3"/>
      <c r="B44" s="13"/>
      <c r="C44" s="13" t="s">
        <v>382</v>
      </c>
      <c r="D44" s="377"/>
      <c r="E44" s="4" t="s">
        <v>17</v>
      </c>
      <c r="F44" s="4" t="s">
        <v>14</v>
      </c>
      <c r="G44" s="1" t="s">
        <v>19</v>
      </c>
      <c r="H44" s="1" t="s">
        <v>28</v>
      </c>
      <c r="I44" s="1" t="s">
        <v>24</v>
      </c>
      <c r="J44" s="4">
        <v>4</v>
      </c>
      <c r="K44" s="4"/>
      <c r="L44" s="4"/>
      <c r="M44" s="4"/>
      <c r="N44" s="4"/>
      <c r="O44" s="4"/>
      <c r="P44" s="4" t="s">
        <v>287</v>
      </c>
      <c r="Q44" s="4" t="s">
        <v>290</v>
      </c>
      <c r="R44" s="19"/>
      <c r="S44" s="4"/>
      <c r="T44" s="5"/>
      <c r="U44" s="5"/>
      <c r="V44" s="14"/>
      <c r="W44" s="15"/>
      <c r="X44" s="714" t="s">
        <v>1380</v>
      </c>
      <c r="Y44" s="715" t="s">
        <v>1383</v>
      </c>
      <c r="Z44" s="716" t="s">
        <v>1382</v>
      </c>
    </row>
    <row r="45" spans="1:26" ht="15.6">
      <c r="A45" s="3"/>
      <c r="B45" s="13"/>
      <c r="C45" s="13" t="s">
        <v>383</v>
      </c>
      <c r="D45" s="377"/>
      <c r="E45" s="4" t="s">
        <v>18</v>
      </c>
      <c r="F45" s="4" t="s">
        <v>15</v>
      </c>
      <c r="G45" s="1" t="s">
        <v>19</v>
      </c>
      <c r="H45" s="1" t="s">
        <v>28</v>
      </c>
      <c r="I45" s="1" t="s">
        <v>24</v>
      </c>
      <c r="J45" s="4">
        <v>4</v>
      </c>
      <c r="K45" s="4"/>
      <c r="L45" s="4"/>
      <c r="M45" s="4"/>
      <c r="N45" s="4"/>
      <c r="O45" s="4"/>
      <c r="P45" s="4" t="s">
        <v>287</v>
      </c>
      <c r="Q45" s="4" t="s">
        <v>290</v>
      </c>
      <c r="R45" s="19"/>
      <c r="S45" s="4"/>
      <c r="T45" s="5"/>
      <c r="U45" s="5"/>
      <c r="V45" s="14"/>
      <c r="W45" s="15"/>
      <c r="X45" s="714" t="s">
        <v>1380</v>
      </c>
      <c r="Y45" s="715" t="s">
        <v>1383</v>
      </c>
      <c r="Z45" s="716" t="s">
        <v>1382</v>
      </c>
    </row>
    <row r="46" spans="1:26" ht="15.6">
      <c r="A46" s="3"/>
      <c r="B46" s="13"/>
      <c r="C46" s="13" t="s">
        <v>383</v>
      </c>
      <c r="D46" s="377"/>
      <c r="E46" s="4" t="s">
        <v>18</v>
      </c>
      <c r="F46" s="4" t="s">
        <v>14</v>
      </c>
      <c r="G46" s="1" t="s">
        <v>19</v>
      </c>
      <c r="H46" s="1" t="s">
        <v>28</v>
      </c>
      <c r="I46" s="1" t="s">
        <v>24</v>
      </c>
      <c r="J46" s="4">
        <v>4</v>
      </c>
      <c r="K46" s="4"/>
      <c r="L46" s="4"/>
      <c r="M46" s="4"/>
      <c r="N46" s="4"/>
      <c r="O46" s="4"/>
      <c r="P46" s="4" t="s">
        <v>287</v>
      </c>
      <c r="Q46" s="4" t="s">
        <v>290</v>
      </c>
      <c r="R46" s="19"/>
      <c r="S46" s="4"/>
      <c r="T46" s="5"/>
      <c r="U46" s="5"/>
      <c r="V46" s="14"/>
      <c r="W46" s="15"/>
      <c r="X46" s="714" t="s">
        <v>1380</v>
      </c>
      <c r="Y46" s="715" t="s">
        <v>1383</v>
      </c>
      <c r="Z46" s="716" t="s">
        <v>1382</v>
      </c>
    </row>
    <row r="47" spans="1:26" ht="15.6">
      <c r="A47" s="3"/>
      <c r="B47" s="13"/>
      <c r="C47" s="13" t="s">
        <v>538</v>
      </c>
      <c r="D47" s="377"/>
      <c r="E47" s="4" t="s">
        <v>18</v>
      </c>
      <c r="F47" s="4" t="s">
        <v>15</v>
      </c>
      <c r="G47" s="1" t="s">
        <v>19</v>
      </c>
      <c r="H47" s="1" t="s">
        <v>28</v>
      </c>
      <c r="I47" s="1" t="s">
        <v>24</v>
      </c>
      <c r="J47" s="4"/>
      <c r="K47" s="4"/>
      <c r="L47" s="4"/>
      <c r="M47" s="4"/>
      <c r="N47" s="4"/>
      <c r="O47" s="4" t="s">
        <v>28</v>
      </c>
      <c r="P47" s="4" t="s">
        <v>286</v>
      </c>
      <c r="Q47" s="4" t="s">
        <v>290</v>
      </c>
      <c r="R47" s="19"/>
      <c r="S47" s="4"/>
      <c r="T47" s="5"/>
      <c r="U47" s="5"/>
      <c r="V47" s="14"/>
      <c r="W47" s="15"/>
      <c r="X47" s="714" t="s">
        <v>1380</v>
      </c>
      <c r="Y47" s="715" t="s">
        <v>1383</v>
      </c>
      <c r="Z47" s="716" t="s">
        <v>1382</v>
      </c>
    </row>
    <row r="48" spans="1:26" ht="15.6">
      <c r="A48" s="3"/>
      <c r="B48" s="13"/>
      <c r="C48" s="13" t="s">
        <v>538</v>
      </c>
      <c r="D48" s="377"/>
      <c r="E48" s="4" t="s">
        <v>17</v>
      </c>
      <c r="F48" s="4" t="s">
        <v>14</v>
      </c>
      <c r="G48" s="1" t="s">
        <v>19</v>
      </c>
      <c r="H48" s="1" t="s">
        <v>28</v>
      </c>
      <c r="I48" s="1" t="s">
        <v>24</v>
      </c>
      <c r="J48" s="4">
        <v>4</v>
      </c>
      <c r="K48" s="4"/>
      <c r="L48" s="4"/>
      <c r="M48" s="4"/>
      <c r="N48" s="4"/>
      <c r="O48" s="4"/>
      <c r="P48" s="4" t="s">
        <v>286</v>
      </c>
      <c r="Q48" s="4" t="s">
        <v>290</v>
      </c>
      <c r="R48" s="19"/>
      <c r="S48" s="4"/>
      <c r="T48" s="5"/>
      <c r="U48" s="5"/>
      <c r="V48" s="14"/>
      <c r="W48" s="15"/>
      <c r="X48" s="714" t="s">
        <v>1380</v>
      </c>
      <c r="Y48" s="715" t="s">
        <v>1383</v>
      </c>
      <c r="Z48" s="716" t="s">
        <v>1382</v>
      </c>
    </row>
    <row r="49" spans="1:26" ht="15.6">
      <c r="A49" s="3"/>
      <c r="B49" s="13"/>
      <c r="C49" s="13" t="s">
        <v>385</v>
      </c>
      <c r="D49" s="377"/>
      <c r="E49" s="4" t="s">
        <v>18</v>
      </c>
      <c r="F49" s="4" t="s">
        <v>14</v>
      </c>
      <c r="G49" s="1" t="s">
        <v>19</v>
      </c>
      <c r="H49" s="1" t="s">
        <v>28</v>
      </c>
      <c r="I49" s="1" t="s">
        <v>24</v>
      </c>
      <c r="J49" s="4"/>
      <c r="K49" s="4"/>
      <c r="L49" s="4"/>
      <c r="M49" s="4"/>
      <c r="N49" s="4"/>
      <c r="O49" s="4" t="s">
        <v>28</v>
      </c>
      <c r="P49" s="4" t="s">
        <v>286</v>
      </c>
      <c r="Q49" s="4" t="s">
        <v>290</v>
      </c>
      <c r="R49" s="19"/>
      <c r="S49" s="4"/>
      <c r="T49" s="5"/>
      <c r="U49" s="5"/>
      <c r="V49" s="14"/>
      <c r="W49" s="15"/>
      <c r="X49" s="714" t="s">
        <v>1380</v>
      </c>
      <c r="Y49" s="715" t="s">
        <v>1383</v>
      </c>
      <c r="Z49" s="716" t="s">
        <v>1382</v>
      </c>
    </row>
    <row r="50" spans="1:26" ht="15.6">
      <c r="A50" s="3"/>
      <c r="B50" s="13"/>
      <c r="C50" s="13" t="s">
        <v>385</v>
      </c>
      <c r="D50" s="377"/>
      <c r="E50" s="4" t="s">
        <v>18</v>
      </c>
      <c r="F50" s="4" t="s">
        <v>15</v>
      </c>
      <c r="G50" s="1" t="s">
        <v>19</v>
      </c>
      <c r="H50" s="1" t="s">
        <v>28</v>
      </c>
      <c r="I50" s="1" t="s">
        <v>24</v>
      </c>
      <c r="J50" s="4"/>
      <c r="K50" s="4"/>
      <c r="L50" s="4"/>
      <c r="M50" s="4"/>
      <c r="N50" s="4"/>
      <c r="O50" s="4" t="s">
        <v>28</v>
      </c>
      <c r="P50" s="4" t="s">
        <v>286</v>
      </c>
      <c r="Q50" s="4" t="s">
        <v>290</v>
      </c>
      <c r="R50" s="19"/>
      <c r="S50" s="4"/>
      <c r="T50" s="5"/>
      <c r="U50" s="5"/>
      <c r="V50" s="14"/>
      <c r="W50" s="15"/>
      <c r="X50" s="714" t="s">
        <v>1380</v>
      </c>
      <c r="Y50" s="715" t="s">
        <v>1383</v>
      </c>
      <c r="Z50" s="716" t="s">
        <v>1382</v>
      </c>
    </row>
    <row r="51" spans="1:26" ht="15.6">
      <c r="A51" s="3"/>
      <c r="B51" s="13"/>
      <c r="C51" s="13" t="s">
        <v>387</v>
      </c>
      <c r="D51" s="377"/>
      <c r="E51" s="4" t="s">
        <v>17</v>
      </c>
      <c r="F51" s="4" t="s">
        <v>14</v>
      </c>
      <c r="G51" s="1" t="s">
        <v>19</v>
      </c>
      <c r="H51" s="1" t="s">
        <v>28</v>
      </c>
      <c r="I51" s="1" t="s">
        <v>24</v>
      </c>
      <c r="J51" s="4">
        <v>4</v>
      </c>
      <c r="K51" s="4"/>
      <c r="L51" s="4"/>
      <c r="M51" s="4"/>
      <c r="N51" s="4"/>
      <c r="O51" s="4"/>
      <c r="P51" s="4" t="s">
        <v>286</v>
      </c>
      <c r="Q51" s="4" t="s">
        <v>290</v>
      </c>
      <c r="R51" s="19"/>
      <c r="S51" s="4"/>
      <c r="T51" s="5"/>
      <c r="U51" s="5"/>
      <c r="V51" s="14"/>
      <c r="W51" s="15"/>
      <c r="X51" s="714" t="s">
        <v>1380</v>
      </c>
      <c r="Y51" s="715" t="s">
        <v>1383</v>
      </c>
      <c r="Z51" s="716" t="s">
        <v>1382</v>
      </c>
    </row>
    <row r="52" spans="1:26" ht="15.6">
      <c r="A52" s="3"/>
      <c r="B52" s="13"/>
      <c r="C52" s="13" t="s">
        <v>387</v>
      </c>
      <c r="D52" s="377"/>
      <c r="E52" s="4" t="s">
        <v>17</v>
      </c>
      <c r="F52" s="4" t="s">
        <v>15</v>
      </c>
      <c r="G52" s="1" t="s">
        <v>19</v>
      </c>
      <c r="H52" s="1" t="s">
        <v>28</v>
      </c>
      <c r="I52" s="1" t="s">
        <v>24</v>
      </c>
      <c r="J52" s="4">
        <v>4</v>
      </c>
      <c r="K52" s="4"/>
      <c r="L52" s="4"/>
      <c r="M52" s="4"/>
      <c r="N52" s="4"/>
      <c r="O52" s="4"/>
      <c r="P52" s="4" t="s">
        <v>286</v>
      </c>
      <c r="Q52" s="4" t="s">
        <v>290</v>
      </c>
      <c r="R52" s="19"/>
      <c r="S52" s="4"/>
      <c r="T52" s="5"/>
      <c r="U52" s="5"/>
      <c r="V52" s="14"/>
      <c r="W52" s="15"/>
      <c r="X52" s="714" t="s">
        <v>1380</v>
      </c>
      <c r="Y52" s="715" t="s">
        <v>1383</v>
      </c>
      <c r="Z52" s="716" t="s">
        <v>1382</v>
      </c>
    </row>
    <row r="53" spans="1:26" ht="15.6">
      <c r="A53" s="3"/>
      <c r="B53" s="13"/>
      <c r="C53" s="13" t="s">
        <v>389</v>
      </c>
      <c r="D53" s="377"/>
      <c r="E53" s="4" t="s">
        <v>17</v>
      </c>
      <c r="F53" s="4" t="s">
        <v>14</v>
      </c>
      <c r="G53" s="1" t="s">
        <v>19</v>
      </c>
      <c r="H53" s="1" t="s">
        <v>28</v>
      </c>
      <c r="I53" s="1" t="s">
        <v>24</v>
      </c>
      <c r="J53" s="4"/>
      <c r="K53" s="4"/>
      <c r="L53" s="4"/>
      <c r="M53" s="4"/>
      <c r="N53" s="4"/>
      <c r="O53" s="4" t="s">
        <v>28</v>
      </c>
      <c r="P53" s="4" t="s">
        <v>286</v>
      </c>
      <c r="Q53" s="4" t="s">
        <v>290</v>
      </c>
      <c r="R53" s="19"/>
      <c r="S53" s="4"/>
      <c r="T53" s="5"/>
      <c r="U53" s="5"/>
      <c r="V53" s="14"/>
      <c r="W53" s="15"/>
      <c r="X53" s="714" t="s">
        <v>1380</v>
      </c>
      <c r="Y53" s="715" t="s">
        <v>1383</v>
      </c>
      <c r="Z53" s="716" t="s">
        <v>1382</v>
      </c>
    </row>
    <row r="54" spans="1:26" ht="15.6">
      <c r="A54" s="3"/>
      <c r="B54" s="13"/>
      <c r="C54" s="13" t="s">
        <v>389</v>
      </c>
      <c r="D54" s="377"/>
      <c r="E54" s="4" t="s">
        <v>18</v>
      </c>
      <c r="F54" s="4" t="s">
        <v>15</v>
      </c>
      <c r="G54" s="1" t="s">
        <v>19</v>
      </c>
      <c r="H54" s="1" t="s">
        <v>28</v>
      </c>
      <c r="I54" s="1" t="s">
        <v>24</v>
      </c>
      <c r="J54" s="4">
        <v>1</v>
      </c>
      <c r="K54" s="4"/>
      <c r="L54" s="4"/>
      <c r="M54" s="4"/>
      <c r="N54" s="4" t="s">
        <v>545</v>
      </c>
      <c r="O54" s="4"/>
      <c r="P54" s="4" t="s">
        <v>286</v>
      </c>
      <c r="Q54" s="4" t="s">
        <v>290</v>
      </c>
      <c r="R54" s="19"/>
      <c r="S54" s="4"/>
      <c r="T54" s="5"/>
      <c r="U54" s="5"/>
      <c r="V54" s="14"/>
      <c r="W54" s="15"/>
      <c r="X54" s="714" t="s">
        <v>1380</v>
      </c>
      <c r="Y54" s="715" t="s">
        <v>1383</v>
      </c>
      <c r="Z54" s="716" t="s">
        <v>1382</v>
      </c>
    </row>
    <row r="55" spans="1:26" ht="15.6">
      <c r="A55" s="3"/>
      <c r="B55" s="13"/>
      <c r="C55" s="13" t="s">
        <v>553</v>
      </c>
      <c r="D55" s="377"/>
      <c r="E55" s="4" t="s">
        <v>17</v>
      </c>
      <c r="F55" s="4" t="s">
        <v>14</v>
      </c>
      <c r="G55" s="1" t="s">
        <v>19</v>
      </c>
      <c r="H55" s="1" t="s">
        <v>28</v>
      </c>
      <c r="I55" s="1" t="s">
        <v>24</v>
      </c>
      <c r="J55" s="4">
        <v>4</v>
      </c>
      <c r="K55" s="4"/>
      <c r="L55" s="4"/>
      <c r="M55" s="4"/>
      <c r="N55" s="4"/>
      <c r="O55" s="4"/>
      <c r="P55" s="4" t="s">
        <v>287</v>
      </c>
      <c r="Q55" s="4" t="s">
        <v>290</v>
      </c>
      <c r="R55" s="19"/>
      <c r="S55" s="4"/>
      <c r="T55" s="5"/>
      <c r="U55" s="5"/>
      <c r="V55" s="14"/>
      <c r="W55" s="15"/>
      <c r="X55" s="714" t="s">
        <v>1380</v>
      </c>
      <c r="Y55" s="715" t="s">
        <v>1383</v>
      </c>
      <c r="Z55" s="716" t="s">
        <v>1382</v>
      </c>
    </row>
    <row r="56" spans="1:26" ht="15.6">
      <c r="A56" s="3"/>
      <c r="B56" s="13"/>
      <c r="C56" s="13" t="s">
        <v>553</v>
      </c>
      <c r="D56" s="377"/>
      <c r="E56" s="4" t="s">
        <v>17</v>
      </c>
      <c r="F56" s="4" t="s">
        <v>15</v>
      </c>
      <c r="G56" s="1" t="s">
        <v>19</v>
      </c>
      <c r="H56" s="1" t="s">
        <v>28</v>
      </c>
      <c r="I56" s="1" t="s">
        <v>24</v>
      </c>
      <c r="J56" s="4">
        <v>4</v>
      </c>
      <c r="K56" s="4"/>
      <c r="L56" s="4"/>
      <c r="M56" s="4"/>
      <c r="N56" s="4"/>
      <c r="O56" s="4"/>
      <c r="P56" s="4" t="s">
        <v>287</v>
      </c>
      <c r="Q56" s="4" t="s">
        <v>290</v>
      </c>
      <c r="R56" s="19"/>
      <c r="S56" s="4"/>
      <c r="T56" s="5"/>
      <c r="U56" s="5"/>
      <c r="V56" s="14"/>
      <c r="W56" s="15"/>
      <c r="X56" s="714" t="s">
        <v>1380</v>
      </c>
      <c r="Y56" s="715" t="s">
        <v>1383</v>
      </c>
      <c r="Z56" s="716" t="s">
        <v>1382</v>
      </c>
    </row>
    <row r="57" spans="1:26" ht="15.6">
      <c r="A57" s="3"/>
      <c r="B57" s="13"/>
      <c r="C57" s="13" t="s">
        <v>554</v>
      </c>
      <c r="D57" s="377"/>
      <c r="E57" s="4" t="s">
        <v>17</v>
      </c>
      <c r="F57" s="4" t="s">
        <v>14</v>
      </c>
      <c r="G57" s="1" t="s">
        <v>20</v>
      </c>
      <c r="H57" s="1" t="s">
        <v>29</v>
      </c>
      <c r="I57" s="1" t="s">
        <v>24</v>
      </c>
      <c r="J57" s="4">
        <v>4</v>
      </c>
      <c r="K57" s="4"/>
      <c r="L57" s="4"/>
      <c r="M57" s="4"/>
      <c r="N57" s="4"/>
      <c r="O57" s="4"/>
      <c r="P57" s="4" t="s">
        <v>291</v>
      </c>
      <c r="Q57" s="4" t="s">
        <v>288</v>
      </c>
      <c r="R57" s="19"/>
      <c r="S57" s="4"/>
      <c r="T57" s="5"/>
      <c r="U57" s="5"/>
      <c r="V57" s="14"/>
      <c r="W57" s="15"/>
      <c r="X57" s="714" t="s">
        <v>1380</v>
      </c>
      <c r="Y57" s="715" t="s">
        <v>1383</v>
      </c>
      <c r="Z57" s="716" t="s">
        <v>1382</v>
      </c>
    </row>
    <row r="58" spans="1:26" ht="15.6">
      <c r="A58" s="3"/>
      <c r="B58" s="13"/>
      <c r="C58" s="13" t="s">
        <v>554</v>
      </c>
      <c r="D58" s="377"/>
      <c r="E58" s="4" t="s">
        <v>18</v>
      </c>
      <c r="F58" s="4" t="s">
        <v>15</v>
      </c>
      <c r="G58" s="1" t="s">
        <v>20</v>
      </c>
      <c r="H58" s="1" t="s">
        <v>29</v>
      </c>
      <c r="I58" s="1" t="s">
        <v>24</v>
      </c>
      <c r="J58" s="4">
        <v>4</v>
      </c>
      <c r="K58" s="4"/>
      <c r="L58" s="4"/>
      <c r="M58" s="4"/>
      <c r="N58" s="4"/>
      <c r="O58" s="4"/>
      <c r="P58" s="4" t="s">
        <v>291</v>
      </c>
      <c r="Q58" s="4" t="s">
        <v>288</v>
      </c>
      <c r="R58" s="19"/>
      <c r="S58" s="4"/>
      <c r="T58" s="5"/>
      <c r="U58" s="5"/>
      <c r="V58" s="14"/>
      <c r="W58" s="15"/>
      <c r="X58" s="714" t="s">
        <v>1380</v>
      </c>
      <c r="Y58" s="715" t="s">
        <v>1383</v>
      </c>
      <c r="Z58" s="716" t="s">
        <v>1382</v>
      </c>
    </row>
    <row r="59" spans="1:26" ht="15.6">
      <c r="A59" s="3"/>
      <c r="B59" s="13"/>
      <c r="C59" s="13" t="s">
        <v>790</v>
      </c>
      <c r="D59" s="377"/>
      <c r="E59" s="4" t="s">
        <v>17</v>
      </c>
      <c r="F59" s="4" t="s">
        <v>14</v>
      </c>
      <c r="G59" s="1" t="s">
        <v>56</v>
      </c>
      <c r="H59" s="1" t="s">
        <v>29</v>
      </c>
      <c r="I59" s="1" t="s">
        <v>25</v>
      </c>
      <c r="J59" s="4">
        <v>4</v>
      </c>
      <c r="K59" s="4"/>
      <c r="L59" s="4"/>
      <c r="M59" s="4"/>
      <c r="N59" s="4"/>
      <c r="O59" s="4"/>
      <c r="P59" s="4" t="s">
        <v>291</v>
      </c>
      <c r="Q59" s="4" t="s">
        <v>288</v>
      </c>
      <c r="R59" s="19"/>
      <c r="S59" s="4"/>
      <c r="T59" s="5"/>
      <c r="U59" s="5"/>
      <c r="V59" s="14"/>
      <c r="W59" s="15"/>
      <c r="X59" s="714" t="s">
        <v>1380</v>
      </c>
      <c r="Y59" s="715" t="s">
        <v>1383</v>
      </c>
      <c r="Z59" s="716" t="s">
        <v>1382</v>
      </c>
    </row>
    <row r="60" spans="1:26" ht="15.6">
      <c r="A60" s="3"/>
      <c r="B60" s="13"/>
      <c r="C60" s="13" t="s">
        <v>790</v>
      </c>
      <c r="D60" s="377"/>
      <c r="E60" s="4" t="s">
        <v>18</v>
      </c>
      <c r="F60" s="4" t="s">
        <v>15</v>
      </c>
      <c r="G60" s="1" t="s">
        <v>56</v>
      </c>
      <c r="H60" s="1" t="s">
        <v>29</v>
      </c>
      <c r="I60" s="1" t="s">
        <v>24</v>
      </c>
      <c r="J60" s="4">
        <v>4</v>
      </c>
      <c r="K60" s="4"/>
      <c r="L60" s="4"/>
      <c r="M60" s="4"/>
      <c r="N60" s="4"/>
      <c r="O60" s="4"/>
      <c r="P60" s="4" t="s">
        <v>291</v>
      </c>
      <c r="Q60" s="4" t="s">
        <v>288</v>
      </c>
      <c r="R60" s="19"/>
      <c r="S60" s="4"/>
      <c r="T60" s="5"/>
      <c r="U60" s="5"/>
      <c r="V60" s="14"/>
      <c r="W60" s="15"/>
      <c r="X60" s="714" t="s">
        <v>1380</v>
      </c>
      <c r="Y60" s="715" t="s">
        <v>1383</v>
      </c>
      <c r="Z60" s="716" t="s">
        <v>1382</v>
      </c>
    </row>
    <row r="61" spans="1:26" ht="15.6">
      <c r="A61" s="3"/>
      <c r="B61" s="13"/>
      <c r="C61" s="13" t="s">
        <v>392</v>
      </c>
      <c r="D61" s="377"/>
      <c r="E61" s="4" t="s">
        <v>17</v>
      </c>
      <c r="F61" s="4" t="s">
        <v>14</v>
      </c>
      <c r="G61" s="1" t="s">
        <v>56</v>
      </c>
      <c r="H61" s="1" t="s">
        <v>29</v>
      </c>
      <c r="I61" s="1" t="s">
        <v>24</v>
      </c>
      <c r="J61" s="4">
        <v>4</v>
      </c>
      <c r="K61" s="4"/>
      <c r="L61" s="4"/>
      <c r="M61" s="4"/>
      <c r="N61" s="4"/>
      <c r="O61" s="4"/>
      <c r="P61" s="4" t="s">
        <v>291</v>
      </c>
      <c r="Q61" s="4" t="s">
        <v>288</v>
      </c>
      <c r="R61" s="19"/>
      <c r="S61" s="4"/>
      <c r="T61" s="5"/>
      <c r="U61" s="5"/>
      <c r="V61" s="14"/>
      <c r="W61" s="15"/>
      <c r="X61" s="714" t="s">
        <v>1380</v>
      </c>
      <c r="Y61" s="715" t="s">
        <v>1383</v>
      </c>
      <c r="Z61" s="716" t="s">
        <v>1382</v>
      </c>
    </row>
    <row r="62" spans="1:26" ht="15.6">
      <c r="A62" s="3"/>
      <c r="B62" s="13"/>
      <c r="C62" s="13" t="s">
        <v>392</v>
      </c>
      <c r="D62" s="377"/>
      <c r="E62" s="4" t="s">
        <v>17</v>
      </c>
      <c r="F62" s="4" t="s">
        <v>14</v>
      </c>
      <c r="G62" s="1" t="s">
        <v>19</v>
      </c>
      <c r="H62" s="1" t="s">
        <v>28</v>
      </c>
      <c r="I62" s="1" t="s">
        <v>24</v>
      </c>
      <c r="J62" s="4">
        <v>1</v>
      </c>
      <c r="K62" s="4"/>
      <c r="L62" s="4"/>
      <c r="M62" s="4"/>
      <c r="N62" s="4" t="s">
        <v>39</v>
      </c>
      <c r="O62" s="4"/>
      <c r="P62" s="4" t="s">
        <v>291</v>
      </c>
      <c r="Q62" s="4" t="s">
        <v>288</v>
      </c>
      <c r="R62" s="19"/>
      <c r="S62" s="4"/>
      <c r="T62" s="5"/>
      <c r="U62" s="5"/>
      <c r="V62" s="14"/>
      <c r="W62" s="15"/>
      <c r="X62" s="714" t="s">
        <v>1380</v>
      </c>
      <c r="Y62" s="715" t="s">
        <v>1383</v>
      </c>
      <c r="Z62" s="716" t="s">
        <v>1382</v>
      </c>
    </row>
    <row r="63" spans="1:26" ht="15.6">
      <c r="A63" s="3"/>
      <c r="B63" s="13"/>
      <c r="C63" s="13" t="s">
        <v>392</v>
      </c>
      <c r="D63" s="377"/>
      <c r="E63" s="4" t="s">
        <v>17</v>
      </c>
      <c r="F63" s="4" t="s">
        <v>15</v>
      </c>
      <c r="G63" s="1" t="s">
        <v>19</v>
      </c>
      <c r="H63" s="1" t="s">
        <v>28</v>
      </c>
      <c r="I63" s="1" t="s">
        <v>24</v>
      </c>
      <c r="J63" s="4"/>
      <c r="K63" s="4"/>
      <c r="L63" s="4"/>
      <c r="M63" s="4"/>
      <c r="N63" s="4"/>
      <c r="O63" s="4" t="s">
        <v>28</v>
      </c>
      <c r="P63" s="4" t="s">
        <v>291</v>
      </c>
      <c r="Q63" s="4" t="s">
        <v>288</v>
      </c>
      <c r="R63" s="19"/>
      <c r="S63" s="4"/>
      <c r="T63" s="5"/>
      <c r="U63" s="5"/>
      <c r="V63" s="14"/>
      <c r="W63" s="15"/>
      <c r="X63" s="714" t="s">
        <v>1380</v>
      </c>
      <c r="Y63" s="715" t="s">
        <v>1383</v>
      </c>
      <c r="Z63" s="716" t="s">
        <v>1382</v>
      </c>
    </row>
    <row r="64" spans="1:26" ht="15.6">
      <c r="A64" s="3"/>
      <c r="B64" s="13"/>
      <c r="C64" s="13" t="s">
        <v>393</v>
      </c>
      <c r="D64" s="377"/>
      <c r="E64" s="4" t="s">
        <v>17</v>
      </c>
      <c r="F64" s="4" t="s">
        <v>14</v>
      </c>
      <c r="G64" s="1" t="s">
        <v>19</v>
      </c>
      <c r="H64" s="1" t="s">
        <v>28</v>
      </c>
      <c r="I64" s="1" t="s">
        <v>25</v>
      </c>
      <c r="J64" s="4">
        <v>2</v>
      </c>
      <c r="K64" s="4"/>
      <c r="L64" s="4"/>
      <c r="M64" s="4"/>
      <c r="N64" s="4"/>
      <c r="O64" s="4"/>
      <c r="P64" s="4" t="s">
        <v>291</v>
      </c>
      <c r="Q64" s="4" t="s">
        <v>288</v>
      </c>
      <c r="R64" s="19"/>
      <c r="S64" s="4"/>
      <c r="T64" s="5"/>
      <c r="U64" s="5"/>
      <c r="V64" s="14"/>
      <c r="W64" s="15"/>
      <c r="X64" s="714" t="s">
        <v>1380</v>
      </c>
      <c r="Y64" s="715" t="s">
        <v>1383</v>
      </c>
      <c r="Z64" s="716" t="s">
        <v>1382</v>
      </c>
    </row>
    <row r="65" spans="1:26" ht="15.6">
      <c r="A65" s="3"/>
      <c r="B65" s="13"/>
      <c r="C65" s="13" t="s">
        <v>393</v>
      </c>
      <c r="D65" s="377"/>
      <c r="E65" s="4" t="s">
        <v>17</v>
      </c>
      <c r="F65" s="4" t="s">
        <v>15</v>
      </c>
      <c r="G65" s="1" t="s">
        <v>19</v>
      </c>
      <c r="H65" s="1" t="s">
        <v>28</v>
      </c>
      <c r="I65" s="1" t="s">
        <v>24</v>
      </c>
      <c r="J65" s="4">
        <v>3</v>
      </c>
      <c r="K65" s="4"/>
      <c r="L65" s="4"/>
      <c r="M65" s="4"/>
      <c r="N65" s="4"/>
      <c r="O65" s="4"/>
      <c r="P65" s="4" t="s">
        <v>291</v>
      </c>
      <c r="Q65" s="4" t="s">
        <v>288</v>
      </c>
      <c r="R65" s="19"/>
      <c r="S65" s="4"/>
      <c r="T65" s="5"/>
      <c r="U65" s="5"/>
      <c r="V65" s="14"/>
      <c r="W65" s="15"/>
      <c r="X65" s="714" t="s">
        <v>1380</v>
      </c>
      <c r="Y65" s="715" t="s">
        <v>1383</v>
      </c>
      <c r="Z65" s="716" t="s">
        <v>1382</v>
      </c>
    </row>
    <row r="66" spans="1:26" ht="15.6">
      <c r="A66" s="3"/>
      <c r="B66" s="13"/>
      <c r="C66" s="13" t="s">
        <v>393</v>
      </c>
      <c r="D66" s="377"/>
      <c r="E66" s="4" t="s">
        <v>18</v>
      </c>
      <c r="F66" s="4" t="s">
        <v>15</v>
      </c>
      <c r="G66" s="1" t="s">
        <v>20</v>
      </c>
      <c r="H66" s="1" t="s">
        <v>29</v>
      </c>
      <c r="I66" s="1" t="s">
        <v>24</v>
      </c>
      <c r="J66" s="4">
        <v>2</v>
      </c>
      <c r="K66" s="4"/>
      <c r="L66" s="4"/>
      <c r="M66" s="4"/>
      <c r="N66" s="4"/>
      <c r="O66" s="4"/>
      <c r="P66" s="4" t="s">
        <v>291</v>
      </c>
      <c r="Q66" s="4" t="s">
        <v>288</v>
      </c>
      <c r="R66" s="19"/>
      <c r="S66" s="4"/>
      <c r="T66" s="5"/>
      <c r="U66" s="5"/>
      <c r="V66" s="14"/>
      <c r="W66" s="15"/>
      <c r="X66" s="714" t="s">
        <v>1380</v>
      </c>
      <c r="Y66" s="715" t="s">
        <v>1383</v>
      </c>
      <c r="Z66" s="716" t="s">
        <v>1382</v>
      </c>
    </row>
    <row r="67" spans="1:26" ht="15.6">
      <c r="A67" s="3"/>
      <c r="B67" s="13"/>
      <c r="C67" s="13" t="s">
        <v>395</v>
      </c>
      <c r="D67" s="377"/>
      <c r="E67" s="4" t="s">
        <v>17</v>
      </c>
      <c r="F67" s="4" t="s">
        <v>14</v>
      </c>
      <c r="G67" s="1" t="s">
        <v>19</v>
      </c>
      <c r="H67" s="1" t="s">
        <v>28</v>
      </c>
      <c r="I67" s="1" t="s">
        <v>24</v>
      </c>
      <c r="J67" s="4">
        <v>4</v>
      </c>
      <c r="K67" s="4"/>
      <c r="L67" s="4"/>
      <c r="M67" s="4"/>
      <c r="N67" s="4"/>
      <c r="O67" s="4"/>
      <c r="P67" s="4" t="s">
        <v>291</v>
      </c>
      <c r="Q67" s="4" t="s">
        <v>290</v>
      </c>
      <c r="R67" s="19"/>
      <c r="S67" s="4"/>
      <c r="T67" s="5"/>
      <c r="U67" s="5"/>
      <c r="V67" s="14"/>
      <c r="W67" s="15"/>
      <c r="X67" s="714" t="s">
        <v>1380</v>
      </c>
      <c r="Y67" s="715" t="s">
        <v>1383</v>
      </c>
      <c r="Z67" s="716" t="s">
        <v>1382</v>
      </c>
    </row>
    <row r="68" spans="1:26" ht="15.6">
      <c r="A68" s="3"/>
      <c r="B68" s="13"/>
      <c r="C68" s="13" t="s">
        <v>395</v>
      </c>
      <c r="D68" s="377"/>
      <c r="E68" s="4" t="s">
        <v>17</v>
      </c>
      <c r="F68" s="4" t="s">
        <v>15</v>
      </c>
      <c r="G68" s="1" t="s">
        <v>19</v>
      </c>
      <c r="H68" s="1" t="s">
        <v>28</v>
      </c>
      <c r="I68" s="1" t="s">
        <v>26</v>
      </c>
      <c r="J68" s="4">
        <v>4</v>
      </c>
      <c r="K68" s="4"/>
      <c r="L68" s="4"/>
      <c r="M68" s="4"/>
      <c r="N68" s="4"/>
      <c r="O68" s="4"/>
      <c r="P68" s="4" t="s">
        <v>291</v>
      </c>
      <c r="Q68" s="4" t="s">
        <v>290</v>
      </c>
      <c r="R68" s="19"/>
      <c r="S68" s="4"/>
      <c r="T68" s="5"/>
      <c r="U68" s="5"/>
      <c r="V68" s="14"/>
      <c r="W68" s="15"/>
      <c r="X68" s="714" t="s">
        <v>1380</v>
      </c>
      <c r="Y68" s="715" t="s">
        <v>1383</v>
      </c>
      <c r="Z68" s="716" t="s">
        <v>1382</v>
      </c>
    </row>
    <row r="69" spans="1:26" ht="15.6">
      <c r="A69" s="3"/>
      <c r="B69" s="13"/>
      <c r="C69" s="13" t="s">
        <v>398</v>
      </c>
      <c r="D69" s="377"/>
      <c r="E69" s="4" t="s">
        <v>17</v>
      </c>
      <c r="F69" s="4" t="s">
        <v>14</v>
      </c>
      <c r="G69" s="1" t="s">
        <v>19</v>
      </c>
      <c r="H69" s="1" t="s">
        <v>28</v>
      </c>
      <c r="I69" s="1" t="s">
        <v>24</v>
      </c>
      <c r="J69" s="4"/>
      <c r="K69" s="4"/>
      <c r="L69" s="4"/>
      <c r="M69" s="4"/>
      <c r="N69" s="4"/>
      <c r="O69" s="4" t="s">
        <v>28</v>
      </c>
      <c r="P69" s="4" t="s">
        <v>291</v>
      </c>
      <c r="Q69" s="4" t="s">
        <v>290</v>
      </c>
      <c r="R69" s="19"/>
      <c r="S69" s="4"/>
      <c r="T69" s="5"/>
      <c r="U69" s="5"/>
      <c r="V69" s="14"/>
      <c r="W69" s="15"/>
      <c r="X69" s="714" t="s">
        <v>1380</v>
      </c>
      <c r="Y69" s="715" t="s">
        <v>1383</v>
      </c>
      <c r="Z69" s="716" t="s">
        <v>1382</v>
      </c>
    </row>
    <row r="70" spans="1:26" ht="15.6">
      <c r="A70" s="3"/>
      <c r="B70" s="13"/>
      <c r="C70" s="13" t="s">
        <v>398</v>
      </c>
      <c r="D70" s="377"/>
      <c r="E70" s="4" t="s">
        <v>17</v>
      </c>
      <c r="F70" s="4" t="s">
        <v>15</v>
      </c>
      <c r="G70" s="1" t="s">
        <v>19</v>
      </c>
      <c r="H70" s="1" t="s">
        <v>28</v>
      </c>
      <c r="I70" s="1" t="s">
        <v>24</v>
      </c>
      <c r="J70" s="4"/>
      <c r="K70" s="4"/>
      <c r="L70" s="4"/>
      <c r="M70" s="4"/>
      <c r="N70" s="4"/>
      <c r="O70" s="4" t="s">
        <v>28</v>
      </c>
      <c r="P70" s="4" t="s">
        <v>291</v>
      </c>
      <c r="Q70" s="4" t="s">
        <v>290</v>
      </c>
      <c r="R70" s="19"/>
      <c r="S70" s="4"/>
      <c r="T70" s="5"/>
      <c r="U70" s="5"/>
      <c r="V70" s="14"/>
      <c r="W70" s="15"/>
      <c r="X70" s="714" t="s">
        <v>1380</v>
      </c>
      <c r="Y70" s="715" t="s">
        <v>1383</v>
      </c>
      <c r="Z70" s="716" t="s">
        <v>1382</v>
      </c>
    </row>
    <row r="71" spans="1:26" ht="15.6">
      <c r="A71" s="3"/>
      <c r="B71" s="13"/>
      <c r="C71" s="13" t="s">
        <v>400</v>
      </c>
      <c r="D71" s="377"/>
      <c r="E71" s="4" t="s">
        <v>17</v>
      </c>
      <c r="F71" s="4" t="s">
        <v>14</v>
      </c>
      <c r="G71" s="1" t="s">
        <v>19</v>
      </c>
      <c r="H71" s="1" t="s">
        <v>28</v>
      </c>
      <c r="I71" s="1" t="s">
        <v>24</v>
      </c>
      <c r="J71" s="4">
        <v>3</v>
      </c>
      <c r="K71" s="4"/>
      <c r="L71" s="4"/>
      <c r="M71" s="4"/>
      <c r="N71" s="4"/>
      <c r="O71" s="4"/>
      <c r="P71" s="4" t="s">
        <v>291</v>
      </c>
      <c r="Q71" s="4" t="s">
        <v>290</v>
      </c>
      <c r="R71" s="19"/>
      <c r="S71" s="4"/>
      <c r="T71" s="5"/>
      <c r="U71" s="5"/>
      <c r="V71" s="14"/>
      <c r="W71" s="15"/>
      <c r="X71" s="714" t="s">
        <v>1380</v>
      </c>
      <c r="Y71" s="715" t="s">
        <v>1383</v>
      </c>
      <c r="Z71" s="716" t="s">
        <v>1382</v>
      </c>
    </row>
    <row r="72" spans="1:26" ht="15.6">
      <c r="A72" s="3"/>
      <c r="B72" s="13"/>
      <c r="C72" s="13" t="s">
        <v>400</v>
      </c>
      <c r="D72" s="377"/>
      <c r="E72" s="4" t="s">
        <v>17</v>
      </c>
      <c r="F72" s="4" t="s">
        <v>15</v>
      </c>
      <c r="G72" s="1" t="s">
        <v>19</v>
      </c>
      <c r="H72" s="1" t="s">
        <v>28</v>
      </c>
      <c r="I72" s="1" t="s">
        <v>24</v>
      </c>
      <c r="J72" s="4">
        <v>3</v>
      </c>
      <c r="K72" s="4"/>
      <c r="L72" s="4"/>
      <c r="M72" s="4"/>
      <c r="N72" s="4"/>
      <c r="O72" s="4"/>
      <c r="P72" s="4" t="s">
        <v>291</v>
      </c>
      <c r="Q72" s="4" t="s">
        <v>290</v>
      </c>
      <c r="R72" s="19"/>
      <c r="S72" s="4"/>
      <c r="T72" s="5"/>
      <c r="U72" s="5"/>
      <c r="V72" s="14"/>
      <c r="W72" s="15"/>
      <c r="X72" s="714" t="s">
        <v>1380</v>
      </c>
      <c r="Y72" s="715" t="s">
        <v>1383</v>
      </c>
      <c r="Z72" s="716" t="s">
        <v>1382</v>
      </c>
    </row>
    <row r="73" spans="1:26" ht="15.6">
      <c r="A73" s="3"/>
      <c r="B73" s="13"/>
      <c r="C73" s="13" t="s">
        <v>402</v>
      </c>
      <c r="D73" s="377"/>
      <c r="E73" s="4" t="s">
        <v>18</v>
      </c>
      <c r="F73" s="4" t="s">
        <v>15</v>
      </c>
      <c r="G73" s="1" t="s">
        <v>19</v>
      </c>
      <c r="H73" s="1" t="s">
        <v>28</v>
      </c>
      <c r="I73" s="1" t="s">
        <v>24</v>
      </c>
      <c r="J73" s="4">
        <v>3</v>
      </c>
      <c r="K73" s="4"/>
      <c r="L73" s="4"/>
      <c r="M73" s="4"/>
      <c r="N73" s="4"/>
      <c r="O73" s="4"/>
      <c r="P73" s="4" t="s">
        <v>291</v>
      </c>
      <c r="Q73" s="4" t="s">
        <v>288</v>
      </c>
      <c r="R73" s="19"/>
      <c r="S73" s="4"/>
      <c r="T73" s="5"/>
      <c r="U73" s="5"/>
      <c r="V73" s="14"/>
      <c r="W73" s="15"/>
      <c r="X73" s="714" t="s">
        <v>1380</v>
      </c>
      <c r="Y73" s="715" t="s">
        <v>1383</v>
      </c>
      <c r="Z73" s="716" t="s">
        <v>1382</v>
      </c>
    </row>
    <row r="74" spans="1:26" s="380" customFormat="1" ht="15.6">
      <c r="A74" s="3"/>
      <c r="B74" s="13"/>
      <c r="C74" s="13" t="s">
        <v>402</v>
      </c>
      <c r="D74" s="377"/>
      <c r="E74" s="4" t="s">
        <v>17</v>
      </c>
      <c r="F74" s="4" t="s">
        <v>14</v>
      </c>
      <c r="G74" s="1" t="s">
        <v>19</v>
      </c>
      <c r="H74" s="1" t="s">
        <v>28</v>
      </c>
      <c r="I74" s="1" t="s">
        <v>24</v>
      </c>
      <c r="J74" s="4">
        <v>4</v>
      </c>
      <c r="K74" s="4"/>
      <c r="L74" s="4"/>
      <c r="M74" s="4"/>
      <c r="N74" s="4"/>
      <c r="O74" s="4"/>
      <c r="P74" s="4" t="s">
        <v>291</v>
      </c>
      <c r="Q74" s="4" t="s">
        <v>288</v>
      </c>
      <c r="R74" s="19"/>
      <c r="S74" s="4"/>
      <c r="T74" s="5"/>
      <c r="U74" s="5"/>
      <c r="V74" s="14"/>
      <c r="W74" s="15"/>
      <c r="X74" s="714" t="s">
        <v>1380</v>
      </c>
      <c r="Y74" s="715" t="s">
        <v>1383</v>
      </c>
      <c r="Z74" s="716" t="s">
        <v>1382</v>
      </c>
    </row>
    <row r="75" spans="1:26" ht="15.6">
      <c r="A75" s="3"/>
      <c r="B75" s="13"/>
      <c r="C75" s="13" t="s">
        <v>403</v>
      </c>
      <c r="D75" s="377"/>
      <c r="E75" s="4" t="s">
        <v>18</v>
      </c>
      <c r="F75" s="4" t="s">
        <v>14</v>
      </c>
      <c r="G75" s="1" t="s">
        <v>19</v>
      </c>
      <c r="H75" s="1" t="s">
        <v>28</v>
      </c>
      <c r="I75" s="1" t="s">
        <v>24</v>
      </c>
      <c r="J75" s="4">
        <v>2</v>
      </c>
      <c r="K75" s="4"/>
      <c r="L75" s="4"/>
      <c r="M75" s="4"/>
      <c r="N75" s="4" t="s">
        <v>39</v>
      </c>
      <c r="O75" s="4"/>
      <c r="P75" s="4" t="s">
        <v>291</v>
      </c>
      <c r="Q75" s="4" t="s">
        <v>288</v>
      </c>
      <c r="R75" s="19"/>
      <c r="S75" s="4"/>
      <c r="T75" s="5"/>
      <c r="U75" s="5"/>
      <c r="V75" s="14"/>
      <c r="W75" s="15"/>
      <c r="X75" s="714" t="s">
        <v>1380</v>
      </c>
      <c r="Y75" s="715" t="s">
        <v>1383</v>
      </c>
      <c r="Z75" s="716" t="s">
        <v>1382</v>
      </c>
    </row>
    <row r="76" spans="1:26" ht="15.6">
      <c r="A76" s="3"/>
      <c r="B76" s="13"/>
      <c r="C76" s="13" t="s">
        <v>787</v>
      </c>
      <c r="D76" s="377"/>
      <c r="E76" s="4" t="s">
        <v>18</v>
      </c>
      <c r="F76" s="4" t="s">
        <v>15</v>
      </c>
      <c r="G76" s="1" t="s">
        <v>19</v>
      </c>
      <c r="H76" s="1" t="s">
        <v>28</v>
      </c>
      <c r="I76" s="1" t="s">
        <v>24</v>
      </c>
      <c r="J76" s="4">
        <v>2</v>
      </c>
      <c r="K76" s="4"/>
      <c r="L76" s="4"/>
      <c r="M76" s="4"/>
      <c r="N76" s="4" t="s">
        <v>39</v>
      </c>
      <c r="O76" s="4"/>
      <c r="P76" s="4" t="s">
        <v>291</v>
      </c>
      <c r="Q76" s="4" t="s">
        <v>288</v>
      </c>
      <c r="R76" s="19"/>
      <c r="S76" s="4"/>
      <c r="T76" s="5"/>
      <c r="U76" s="5"/>
      <c r="V76" s="14"/>
      <c r="W76" s="15"/>
      <c r="X76" s="714" t="s">
        <v>1380</v>
      </c>
      <c r="Y76" s="715" t="s">
        <v>1383</v>
      </c>
      <c r="Z76" s="716" t="s">
        <v>1382</v>
      </c>
    </row>
    <row r="77" spans="1:26" ht="15.6">
      <c r="A77" s="3"/>
      <c r="B77" s="13"/>
      <c r="C77" s="13" t="s">
        <v>787</v>
      </c>
      <c r="D77" s="377" t="s">
        <v>731</v>
      </c>
      <c r="E77" s="4" t="s">
        <v>18</v>
      </c>
      <c r="F77" s="4" t="s">
        <v>15</v>
      </c>
      <c r="G77" s="1" t="s">
        <v>56</v>
      </c>
      <c r="H77" s="1" t="s">
        <v>29</v>
      </c>
      <c r="I77" s="1" t="s">
        <v>30</v>
      </c>
      <c r="J77" s="4">
        <v>4</v>
      </c>
      <c r="K77" s="4"/>
      <c r="L77" s="4"/>
      <c r="M77" s="4"/>
      <c r="N77" s="4"/>
      <c r="O77" s="4"/>
      <c r="P77" s="4" t="s">
        <v>291</v>
      </c>
      <c r="Q77" s="4" t="s">
        <v>288</v>
      </c>
      <c r="R77" s="19"/>
      <c r="S77" s="4"/>
      <c r="T77" s="5"/>
      <c r="U77" s="5" t="s">
        <v>47</v>
      </c>
      <c r="V77" s="14" t="s">
        <v>731</v>
      </c>
      <c r="W77" s="15" t="s">
        <v>970</v>
      </c>
      <c r="X77" s="714" t="s">
        <v>1380</v>
      </c>
      <c r="Y77" s="715" t="s">
        <v>1383</v>
      </c>
      <c r="Z77" s="716" t="s">
        <v>1382</v>
      </c>
    </row>
    <row r="78" spans="1:26" ht="15.6">
      <c r="A78" s="3"/>
      <c r="B78" s="13"/>
      <c r="C78" s="13" t="s">
        <v>787</v>
      </c>
      <c r="D78" s="377"/>
      <c r="E78" s="4" t="s">
        <v>18</v>
      </c>
      <c r="F78" s="4" t="s">
        <v>15</v>
      </c>
      <c r="G78" s="1" t="s">
        <v>19</v>
      </c>
      <c r="H78" s="1" t="s">
        <v>28</v>
      </c>
      <c r="I78" s="1" t="s">
        <v>24</v>
      </c>
      <c r="J78" s="4">
        <v>4</v>
      </c>
      <c r="K78" s="4"/>
      <c r="L78" s="4"/>
      <c r="M78" s="4"/>
      <c r="N78" s="4"/>
      <c r="O78" s="4"/>
      <c r="P78" s="4" t="s">
        <v>291</v>
      </c>
      <c r="Q78" s="4" t="s">
        <v>288</v>
      </c>
      <c r="R78" s="19"/>
      <c r="S78" s="4"/>
      <c r="T78" s="5"/>
      <c r="U78" s="5"/>
      <c r="V78" s="14"/>
      <c r="W78" s="15"/>
      <c r="X78" s="714" t="s">
        <v>1380</v>
      </c>
      <c r="Y78" s="715" t="s">
        <v>1383</v>
      </c>
      <c r="Z78" s="716" t="s">
        <v>1382</v>
      </c>
    </row>
    <row r="79" spans="1:26" ht="15.6">
      <c r="A79" s="3"/>
      <c r="B79" s="13"/>
      <c r="C79" s="13" t="s">
        <v>785</v>
      </c>
      <c r="D79" s="377"/>
      <c r="E79" s="4" t="s">
        <v>17</v>
      </c>
      <c r="F79" s="4" t="s">
        <v>14</v>
      </c>
      <c r="G79" s="1" t="s">
        <v>22</v>
      </c>
      <c r="H79" s="1" t="s">
        <v>28</v>
      </c>
      <c r="I79" s="1" t="s">
        <v>24</v>
      </c>
      <c r="J79" s="4">
        <v>3</v>
      </c>
      <c r="K79" s="4" t="s">
        <v>58</v>
      </c>
      <c r="L79" s="4"/>
      <c r="M79" s="4"/>
      <c r="N79" s="4"/>
      <c r="O79" s="4"/>
      <c r="P79" s="4" t="s">
        <v>291</v>
      </c>
      <c r="Q79" s="4" t="s">
        <v>288</v>
      </c>
      <c r="R79" s="19"/>
      <c r="S79" s="4"/>
      <c r="T79" s="5"/>
      <c r="U79" s="5"/>
      <c r="V79" s="14"/>
      <c r="W79" s="15"/>
      <c r="X79" s="714" t="s">
        <v>1380</v>
      </c>
      <c r="Y79" s="715" t="s">
        <v>1383</v>
      </c>
      <c r="Z79" s="716" t="s">
        <v>1382</v>
      </c>
    </row>
    <row r="80" spans="1:26" ht="15.6">
      <c r="A80" s="3"/>
      <c r="B80" s="13"/>
      <c r="C80" s="13" t="s">
        <v>785</v>
      </c>
      <c r="D80" s="377"/>
      <c r="E80" s="4" t="s">
        <v>17</v>
      </c>
      <c r="F80" s="4" t="s">
        <v>14</v>
      </c>
      <c r="G80" s="1" t="s">
        <v>56</v>
      </c>
      <c r="H80" s="1" t="s">
        <v>29</v>
      </c>
      <c r="I80" s="1" t="s">
        <v>24</v>
      </c>
      <c r="J80" s="4">
        <v>4</v>
      </c>
      <c r="K80" s="4" t="s">
        <v>58</v>
      </c>
      <c r="L80" s="4"/>
      <c r="M80" s="4"/>
      <c r="N80" s="4"/>
      <c r="O80" s="4"/>
      <c r="P80" s="4" t="s">
        <v>291</v>
      </c>
      <c r="Q80" s="4" t="s">
        <v>288</v>
      </c>
      <c r="R80" s="19"/>
      <c r="S80" s="4"/>
      <c r="T80" s="5"/>
      <c r="U80" s="5"/>
      <c r="V80" s="14"/>
      <c r="W80" s="15"/>
      <c r="X80" s="714" t="s">
        <v>1380</v>
      </c>
      <c r="Y80" s="715" t="s">
        <v>1383</v>
      </c>
      <c r="Z80" s="716" t="s">
        <v>1382</v>
      </c>
    </row>
    <row r="81" spans="1:26" ht="15.6">
      <c r="A81" s="3"/>
      <c r="B81" s="13"/>
      <c r="C81" s="13" t="s">
        <v>785</v>
      </c>
      <c r="D81" s="377" t="s">
        <v>731</v>
      </c>
      <c r="E81" s="4" t="s">
        <v>17</v>
      </c>
      <c r="F81" s="4" t="s">
        <v>14</v>
      </c>
      <c r="G81" s="1" t="s">
        <v>56</v>
      </c>
      <c r="H81" s="1" t="s">
        <v>29</v>
      </c>
      <c r="I81" s="1" t="s">
        <v>30</v>
      </c>
      <c r="J81" s="4">
        <v>4</v>
      </c>
      <c r="K81" s="4" t="s">
        <v>58</v>
      </c>
      <c r="L81" s="4"/>
      <c r="M81" s="4"/>
      <c r="N81" s="4"/>
      <c r="O81" s="4"/>
      <c r="P81" s="4" t="s">
        <v>291</v>
      </c>
      <c r="Q81" s="4" t="s">
        <v>288</v>
      </c>
      <c r="R81" s="19"/>
      <c r="S81" s="4"/>
      <c r="T81" s="5"/>
      <c r="U81" s="5" t="s">
        <v>46</v>
      </c>
      <c r="V81" s="14" t="s">
        <v>731</v>
      </c>
      <c r="W81" s="15" t="s">
        <v>969</v>
      </c>
      <c r="X81" s="714" t="s">
        <v>1380</v>
      </c>
      <c r="Y81" s="715" t="s">
        <v>1383</v>
      </c>
      <c r="Z81" s="716" t="s">
        <v>1382</v>
      </c>
    </row>
    <row r="82" spans="1:26" s="380" customFormat="1" ht="15.6">
      <c r="A82" s="3"/>
      <c r="B82" s="13"/>
      <c r="C82" s="13" t="s">
        <v>784</v>
      </c>
      <c r="D82" s="377"/>
      <c r="E82" s="4" t="s">
        <v>18</v>
      </c>
      <c r="F82" s="4" t="s">
        <v>15</v>
      </c>
      <c r="G82" s="1" t="s">
        <v>56</v>
      </c>
      <c r="H82" s="1" t="s">
        <v>29</v>
      </c>
      <c r="I82" s="1" t="s">
        <v>24</v>
      </c>
      <c r="J82" s="4">
        <v>4</v>
      </c>
      <c r="K82" s="4"/>
      <c r="L82" s="4"/>
      <c r="M82" s="4"/>
      <c r="N82" s="4"/>
      <c r="O82" s="4"/>
      <c r="P82" s="4" t="s">
        <v>291</v>
      </c>
      <c r="Q82" s="4" t="s">
        <v>288</v>
      </c>
      <c r="R82" s="19"/>
      <c r="S82" s="4"/>
      <c r="T82" s="5"/>
      <c r="U82" s="5"/>
      <c r="V82" s="14"/>
      <c r="W82" s="15"/>
      <c r="X82" s="714" t="s">
        <v>1380</v>
      </c>
      <c r="Y82" s="715" t="s">
        <v>1383</v>
      </c>
      <c r="Z82" s="716" t="s">
        <v>1382</v>
      </c>
    </row>
    <row r="83" spans="1:26" s="380" customFormat="1" ht="15.6">
      <c r="A83" s="3"/>
      <c r="B83" s="13"/>
      <c r="C83" s="13" t="s">
        <v>783</v>
      </c>
      <c r="D83" s="377"/>
      <c r="E83" s="4" t="s">
        <v>17</v>
      </c>
      <c r="F83" s="4" t="s">
        <v>14</v>
      </c>
      <c r="G83" s="1" t="s">
        <v>56</v>
      </c>
      <c r="H83" s="1" t="s">
        <v>29</v>
      </c>
      <c r="I83" s="1" t="s">
        <v>24</v>
      </c>
      <c r="J83" s="4">
        <v>4</v>
      </c>
      <c r="K83" s="4"/>
      <c r="L83" s="4"/>
      <c r="M83" s="4"/>
      <c r="N83" s="4"/>
      <c r="O83" s="4"/>
      <c r="P83" s="4" t="s">
        <v>291</v>
      </c>
      <c r="Q83" s="4" t="s">
        <v>288</v>
      </c>
      <c r="R83" s="19"/>
      <c r="S83" s="4"/>
      <c r="T83" s="5"/>
      <c r="U83" s="5"/>
      <c r="V83" s="14"/>
      <c r="W83" s="15"/>
      <c r="X83" s="714" t="s">
        <v>1380</v>
      </c>
      <c r="Y83" s="715" t="s">
        <v>1383</v>
      </c>
      <c r="Z83" s="716" t="s">
        <v>1382</v>
      </c>
    </row>
    <row r="84" spans="1:26" ht="15.6">
      <c r="A84" s="3"/>
      <c r="B84" s="13"/>
      <c r="C84" s="13" t="s">
        <v>783</v>
      </c>
      <c r="D84" s="377"/>
      <c r="E84" s="4" t="s">
        <v>17</v>
      </c>
      <c r="F84" s="4" t="s">
        <v>14</v>
      </c>
      <c r="G84" s="1" t="s">
        <v>19</v>
      </c>
      <c r="H84" s="1" t="s">
        <v>28</v>
      </c>
      <c r="I84" s="1" t="s">
        <v>24</v>
      </c>
      <c r="J84" s="4">
        <v>3</v>
      </c>
      <c r="K84" s="4" t="s">
        <v>58</v>
      </c>
      <c r="L84" s="4"/>
      <c r="M84" s="4"/>
      <c r="N84" s="4"/>
      <c r="O84" s="4"/>
      <c r="P84" s="4" t="s">
        <v>291</v>
      </c>
      <c r="Q84" s="4" t="s">
        <v>288</v>
      </c>
      <c r="R84" s="19"/>
      <c r="S84" s="4"/>
      <c r="T84" s="5"/>
      <c r="U84" s="5"/>
      <c r="V84" s="14"/>
      <c r="W84" s="15"/>
      <c r="X84" s="714" t="s">
        <v>1380</v>
      </c>
      <c r="Y84" s="715" t="s">
        <v>1383</v>
      </c>
      <c r="Z84" s="716" t="s">
        <v>1382</v>
      </c>
    </row>
    <row r="85" spans="1:26" ht="15.6">
      <c r="A85" s="3"/>
      <c r="B85" s="13"/>
      <c r="C85" s="13" t="s">
        <v>777</v>
      </c>
      <c r="D85" s="377"/>
      <c r="E85" s="4" t="s">
        <v>18</v>
      </c>
      <c r="F85" s="4" t="s">
        <v>14</v>
      </c>
      <c r="G85" s="1" t="s">
        <v>19</v>
      </c>
      <c r="H85" s="1" t="s">
        <v>28</v>
      </c>
      <c r="I85" s="1" t="s">
        <v>24</v>
      </c>
      <c r="J85" s="4">
        <v>4</v>
      </c>
      <c r="K85" s="4" t="s">
        <v>58</v>
      </c>
      <c r="L85" s="4"/>
      <c r="M85" s="4"/>
      <c r="N85" s="4"/>
      <c r="O85" s="4"/>
      <c r="P85" s="4" t="s">
        <v>291</v>
      </c>
      <c r="Q85" s="4" t="s">
        <v>288</v>
      </c>
      <c r="R85" s="19"/>
      <c r="S85" s="4"/>
      <c r="T85" s="5"/>
      <c r="U85" s="5"/>
      <c r="V85" s="14"/>
      <c r="W85" s="15"/>
      <c r="X85" s="714" t="s">
        <v>1380</v>
      </c>
      <c r="Y85" s="715" t="s">
        <v>1383</v>
      </c>
      <c r="Z85" s="716" t="s">
        <v>1382</v>
      </c>
    </row>
    <row r="86" spans="1:26" ht="15.6">
      <c r="A86" s="3"/>
      <c r="B86" s="13"/>
      <c r="C86" s="13" t="s">
        <v>777</v>
      </c>
      <c r="D86" s="377"/>
      <c r="E86" s="4" t="s">
        <v>18</v>
      </c>
      <c r="F86" s="4" t="s">
        <v>15</v>
      </c>
      <c r="G86" s="1" t="s">
        <v>19</v>
      </c>
      <c r="H86" s="1" t="s">
        <v>28</v>
      </c>
      <c r="I86" s="1" t="s">
        <v>24</v>
      </c>
      <c r="J86" s="4">
        <v>4</v>
      </c>
      <c r="K86" s="4" t="s">
        <v>58</v>
      </c>
      <c r="L86" s="4"/>
      <c r="M86" s="4"/>
      <c r="N86" s="4"/>
      <c r="O86" s="4"/>
      <c r="P86" s="4" t="s">
        <v>291</v>
      </c>
      <c r="Q86" s="4" t="s">
        <v>288</v>
      </c>
      <c r="R86" s="19"/>
      <c r="S86" s="4"/>
      <c r="T86" s="5"/>
      <c r="U86" s="5"/>
      <c r="V86" s="14"/>
      <c r="W86" s="15"/>
      <c r="X86" s="714" t="s">
        <v>1380</v>
      </c>
      <c r="Y86" s="715" t="s">
        <v>1383</v>
      </c>
      <c r="Z86" s="716" t="s">
        <v>1382</v>
      </c>
    </row>
    <row r="87" spans="1:26" ht="15.6">
      <c r="A87" s="3"/>
      <c r="B87" s="13"/>
      <c r="C87" s="13" t="s">
        <v>774</v>
      </c>
      <c r="D87" s="377"/>
      <c r="E87" s="4" t="s">
        <v>17</v>
      </c>
      <c r="F87" s="4" t="s">
        <v>14</v>
      </c>
      <c r="G87" s="1" t="s">
        <v>19</v>
      </c>
      <c r="H87" s="1" t="s">
        <v>28</v>
      </c>
      <c r="I87" s="1" t="s">
        <v>24</v>
      </c>
      <c r="J87" s="4">
        <v>3</v>
      </c>
      <c r="K87" s="4" t="s">
        <v>58</v>
      </c>
      <c r="L87" s="4"/>
      <c r="M87" s="4"/>
      <c r="N87" s="4"/>
      <c r="O87" s="4"/>
      <c r="P87" s="4" t="s">
        <v>291</v>
      </c>
      <c r="Q87" s="4" t="s">
        <v>288</v>
      </c>
      <c r="R87" s="19"/>
      <c r="S87" s="4"/>
      <c r="T87" s="5"/>
      <c r="U87" s="5"/>
      <c r="V87" s="14"/>
      <c r="W87" s="15"/>
      <c r="X87" s="714" t="s">
        <v>1380</v>
      </c>
      <c r="Y87" s="715" t="s">
        <v>1383</v>
      </c>
      <c r="Z87" s="716" t="s">
        <v>1382</v>
      </c>
    </row>
    <row r="88" spans="1:26" ht="15.6">
      <c r="A88" s="3"/>
      <c r="B88" s="13"/>
      <c r="C88" s="13" t="s">
        <v>774</v>
      </c>
      <c r="D88" s="377"/>
      <c r="E88" s="4" t="s">
        <v>17</v>
      </c>
      <c r="F88" s="4" t="s">
        <v>15</v>
      </c>
      <c r="G88" s="1" t="s">
        <v>19</v>
      </c>
      <c r="H88" s="1" t="s">
        <v>28</v>
      </c>
      <c r="I88" s="1" t="s">
        <v>24</v>
      </c>
      <c r="J88" s="4">
        <v>4</v>
      </c>
      <c r="K88" s="4" t="s">
        <v>58</v>
      </c>
      <c r="L88" s="4"/>
      <c r="M88" s="4"/>
      <c r="N88" s="4"/>
      <c r="O88" s="4"/>
      <c r="P88" s="4" t="s">
        <v>291</v>
      </c>
      <c r="Q88" s="4" t="s">
        <v>288</v>
      </c>
      <c r="R88" s="19"/>
      <c r="S88" s="4"/>
      <c r="T88" s="5"/>
      <c r="U88" s="5"/>
      <c r="V88" s="14"/>
      <c r="W88" s="15"/>
      <c r="X88" s="714" t="s">
        <v>1380</v>
      </c>
      <c r="Y88" s="715" t="s">
        <v>1383</v>
      </c>
      <c r="Z88" s="716" t="s">
        <v>1382</v>
      </c>
    </row>
    <row r="89" spans="1:26" ht="15.6">
      <c r="A89" s="3"/>
      <c r="B89" s="13"/>
      <c r="C89" s="13" t="s">
        <v>773</v>
      </c>
      <c r="D89" s="377"/>
      <c r="E89" s="4" t="s">
        <v>17</v>
      </c>
      <c r="F89" s="4" t="s">
        <v>15</v>
      </c>
      <c r="G89" s="1" t="s">
        <v>19</v>
      </c>
      <c r="H89" s="1" t="s">
        <v>28</v>
      </c>
      <c r="I89" s="1" t="s">
        <v>24</v>
      </c>
      <c r="J89" s="4">
        <v>3</v>
      </c>
      <c r="K89" s="4" t="s">
        <v>58</v>
      </c>
      <c r="L89" s="4"/>
      <c r="M89" s="4"/>
      <c r="N89" s="4"/>
      <c r="O89" s="4"/>
      <c r="P89" s="4" t="s">
        <v>291</v>
      </c>
      <c r="Q89" s="4" t="s">
        <v>288</v>
      </c>
      <c r="R89" s="19"/>
      <c r="S89" s="4"/>
      <c r="T89" s="5"/>
      <c r="U89" s="5"/>
      <c r="V89" s="14"/>
      <c r="W89" s="15"/>
      <c r="X89" s="714" t="s">
        <v>1380</v>
      </c>
      <c r="Y89" s="715" t="s">
        <v>1383</v>
      </c>
      <c r="Z89" s="716" t="s">
        <v>1382</v>
      </c>
    </row>
    <row r="90" spans="1:26" ht="15.6">
      <c r="A90" s="3"/>
      <c r="B90" s="13"/>
      <c r="C90" s="13" t="s">
        <v>773</v>
      </c>
      <c r="D90" s="377"/>
      <c r="E90" s="4" t="s">
        <v>18</v>
      </c>
      <c r="F90" s="4" t="s">
        <v>14</v>
      </c>
      <c r="G90" s="1" t="s">
        <v>19</v>
      </c>
      <c r="H90" s="1" t="s">
        <v>28</v>
      </c>
      <c r="I90" s="1" t="s">
        <v>24</v>
      </c>
      <c r="J90" s="4">
        <v>4</v>
      </c>
      <c r="K90" s="4"/>
      <c r="L90" s="4"/>
      <c r="M90" s="4"/>
      <c r="N90" s="4"/>
      <c r="O90" s="4"/>
      <c r="P90" s="4" t="s">
        <v>291</v>
      </c>
      <c r="Q90" s="4" t="s">
        <v>288</v>
      </c>
      <c r="R90" s="19"/>
      <c r="S90" s="4"/>
      <c r="T90" s="5"/>
      <c r="U90" s="5"/>
      <c r="V90" s="14"/>
      <c r="W90" s="15"/>
      <c r="X90" s="714" t="s">
        <v>1380</v>
      </c>
      <c r="Y90" s="715" t="s">
        <v>1383</v>
      </c>
      <c r="Z90" s="716" t="s">
        <v>1382</v>
      </c>
    </row>
    <row r="91" spans="1:26" ht="15.6">
      <c r="A91" s="3"/>
      <c r="B91" s="13"/>
      <c r="C91" s="13" t="s">
        <v>772</v>
      </c>
      <c r="D91" s="377"/>
      <c r="E91" s="4" t="s">
        <v>17</v>
      </c>
      <c r="F91" s="4" t="s">
        <v>14</v>
      </c>
      <c r="G91" s="1" t="s">
        <v>19</v>
      </c>
      <c r="H91" s="1" t="s">
        <v>28</v>
      </c>
      <c r="I91" s="1" t="s">
        <v>26</v>
      </c>
      <c r="J91" s="4">
        <v>4</v>
      </c>
      <c r="K91" s="4" t="s">
        <v>58</v>
      </c>
      <c r="L91" s="4"/>
      <c r="M91" s="4"/>
      <c r="N91" s="4"/>
      <c r="O91" s="4"/>
      <c r="P91" s="4" t="s">
        <v>291</v>
      </c>
      <c r="Q91" s="4" t="s">
        <v>288</v>
      </c>
      <c r="R91" s="19"/>
      <c r="S91" s="4"/>
      <c r="T91" s="5"/>
      <c r="U91" s="5"/>
      <c r="V91" s="14"/>
      <c r="W91" s="15"/>
      <c r="X91" s="714" t="s">
        <v>1380</v>
      </c>
      <c r="Y91" s="715" t="s">
        <v>1383</v>
      </c>
      <c r="Z91" s="716" t="s">
        <v>1382</v>
      </c>
    </row>
    <row r="92" spans="1:26" ht="15.6">
      <c r="A92" s="3"/>
      <c r="B92" s="13"/>
      <c r="C92" s="13" t="s">
        <v>771</v>
      </c>
      <c r="D92" s="377"/>
      <c r="E92" s="4" t="s">
        <v>17</v>
      </c>
      <c r="F92" s="4" t="s">
        <v>14</v>
      </c>
      <c r="G92" s="1" t="s">
        <v>19</v>
      </c>
      <c r="H92" s="1" t="s">
        <v>28</v>
      </c>
      <c r="I92" s="1" t="s">
        <v>24</v>
      </c>
      <c r="J92" s="4">
        <v>3</v>
      </c>
      <c r="K92" s="4"/>
      <c r="L92" s="4"/>
      <c r="M92" s="4"/>
      <c r="N92" s="4"/>
      <c r="O92" s="4"/>
      <c r="P92" s="4" t="s">
        <v>286</v>
      </c>
      <c r="Q92" s="4" t="s">
        <v>288</v>
      </c>
      <c r="R92" s="19"/>
      <c r="S92" s="4"/>
      <c r="T92" s="5"/>
      <c r="U92" s="5"/>
      <c r="V92" s="14"/>
      <c r="W92" s="15"/>
      <c r="X92" s="714" t="s">
        <v>1380</v>
      </c>
      <c r="Y92" s="715" t="s">
        <v>1383</v>
      </c>
      <c r="Z92" s="716" t="s">
        <v>1382</v>
      </c>
    </row>
    <row r="93" spans="1:26" ht="15.6">
      <c r="A93" s="3"/>
      <c r="B93" s="13"/>
      <c r="C93" s="13" t="s">
        <v>771</v>
      </c>
      <c r="D93" s="377"/>
      <c r="E93" s="4" t="s">
        <v>17</v>
      </c>
      <c r="F93" s="4" t="s">
        <v>15</v>
      </c>
      <c r="G93" s="1" t="s">
        <v>19</v>
      </c>
      <c r="H93" s="1" t="s">
        <v>28</v>
      </c>
      <c r="I93" s="1" t="s">
        <v>25</v>
      </c>
      <c r="J93" s="4">
        <v>4</v>
      </c>
      <c r="K93" s="4"/>
      <c r="L93" s="4"/>
      <c r="M93" s="4"/>
      <c r="N93" s="4"/>
      <c r="O93" s="4"/>
      <c r="P93" s="4" t="s">
        <v>286</v>
      </c>
      <c r="Q93" s="4" t="s">
        <v>288</v>
      </c>
      <c r="R93" s="19"/>
      <c r="S93" s="4"/>
      <c r="T93" s="5"/>
      <c r="U93" s="5"/>
      <c r="V93" s="14"/>
      <c r="W93" s="15"/>
      <c r="X93" s="714" t="s">
        <v>1380</v>
      </c>
      <c r="Y93" s="715" t="s">
        <v>1383</v>
      </c>
      <c r="Z93" s="716" t="s">
        <v>1382</v>
      </c>
    </row>
    <row r="94" spans="1:26" ht="15.6">
      <c r="A94" s="3"/>
      <c r="B94" s="13"/>
      <c r="C94" s="13" t="s">
        <v>861</v>
      </c>
      <c r="D94" s="377"/>
      <c r="E94" s="4" t="s">
        <v>17</v>
      </c>
      <c r="F94" s="4" t="s">
        <v>14</v>
      </c>
      <c r="G94" s="1" t="s">
        <v>19</v>
      </c>
      <c r="H94" s="1" t="s">
        <v>28</v>
      </c>
      <c r="I94" s="1" t="s">
        <v>24</v>
      </c>
      <c r="J94" s="4">
        <v>4</v>
      </c>
      <c r="K94" s="4"/>
      <c r="L94" s="4"/>
      <c r="M94" s="4"/>
      <c r="N94" s="4"/>
      <c r="O94" s="4"/>
      <c r="P94" s="4" t="s">
        <v>286</v>
      </c>
      <c r="Q94" s="4" t="s">
        <v>288</v>
      </c>
      <c r="R94" s="19"/>
      <c r="S94" s="4"/>
      <c r="T94" s="5"/>
      <c r="U94" s="5"/>
      <c r="V94" s="14"/>
      <c r="W94" s="15"/>
      <c r="X94" s="714" t="s">
        <v>1380</v>
      </c>
      <c r="Y94" s="715" t="s">
        <v>1383</v>
      </c>
      <c r="Z94" s="716" t="s">
        <v>1382</v>
      </c>
    </row>
    <row r="95" spans="1:26" ht="15.6">
      <c r="A95" s="3"/>
      <c r="B95" s="13"/>
      <c r="C95" s="13" t="s">
        <v>861</v>
      </c>
      <c r="D95" s="377"/>
      <c r="E95" s="4" t="s">
        <v>17</v>
      </c>
      <c r="F95" s="4" t="s">
        <v>15</v>
      </c>
      <c r="G95" s="1" t="s">
        <v>19</v>
      </c>
      <c r="H95" s="1" t="s">
        <v>28</v>
      </c>
      <c r="I95" s="1" t="s">
        <v>24</v>
      </c>
      <c r="J95" s="4">
        <v>4</v>
      </c>
      <c r="K95" s="4"/>
      <c r="L95" s="4"/>
      <c r="M95" s="4"/>
      <c r="N95" s="4"/>
      <c r="O95" s="4"/>
      <c r="P95" s="4" t="s">
        <v>286</v>
      </c>
      <c r="Q95" s="4" t="s">
        <v>288</v>
      </c>
      <c r="R95" s="19"/>
      <c r="S95" s="4"/>
      <c r="T95" s="5"/>
      <c r="U95" s="5"/>
      <c r="V95" s="14"/>
      <c r="W95" s="15"/>
      <c r="X95" s="714" t="s">
        <v>1380</v>
      </c>
      <c r="Y95" s="715" t="s">
        <v>1383</v>
      </c>
      <c r="Z95" s="716" t="s">
        <v>1382</v>
      </c>
    </row>
    <row r="96" spans="1:26" ht="15.6">
      <c r="A96" s="3"/>
      <c r="B96" s="13"/>
      <c r="C96" s="13" t="s">
        <v>770</v>
      </c>
      <c r="D96" s="377"/>
      <c r="E96" s="4" t="s">
        <v>17</v>
      </c>
      <c r="F96" s="4" t="s">
        <v>14</v>
      </c>
      <c r="G96" s="1" t="s">
        <v>19</v>
      </c>
      <c r="H96" s="1" t="s">
        <v>28</v>
      </c>
      <c r="I96" s="1" t="s">
        <v>24</v>
      </c>
      <c r="J96" s="4">
        <v>4</v>
      </c>
      <c r="K96" s="4"/>
      <c r="L96" s="4"/>
      <c r="M96" s="4"/>
      <c r="N96" s="4"/>
      <c r="O96" s="4"/>
      <c r="P96" s="4" t="s">
        <v>286</v>
      </c>
      <c r="Q96" s="4" t="s">
        <v>288</v>
      </c>
      <c r="R96" s="19"/>
      <c r="S96" s="4"/>
      <c r="T96" s="5"/>
      <c r="U96" s="5"/>
      <c r="V96" s="14"/>
      <c r="W96" s="15"/>
      <c r="X96" s="714" t="s">
        <v>1380</v>
      </c>
      <c r="Y96" s="715" t="s">
        <v>1383</v>
      </c>
      <c r="Z96" s="716" t="s">
        <v>1382</v>
      </c>
    </row>
    <row r="97" spans="1:26" ht="15.6">
      <c r="A97" s="3"/>
      <c r="B97" s="13"/>
      <c r="C97" s="13" t="s">
        <v>769</v>
      </c>
      <c r="D97" s="377"/>
      <c r="E97" s="4" t="s">
        <v>17</v>
      </c>
      <c r="F97" s="4" t="s">
        <v>15</v>
      </c>
      <c r="G97" s="1" t="s">
        <v>19</v>
      </c>
      <c r="H97" s="1" t="s">
        <v>28</v>
      </c>
      <c r="I97" s="1" t="s">
        <v>24</v>
      </c>
      <c r="J97" s="4"/>
      <c r="K97" s="4"/>
      <c r="L97" s="4"/>
      <c r="M97" s="4"/>
      <c r="N97" s="4"/>
      <c r="O97" s="4" t="s">
        <v>28</v>
      </c>
      <c r="P97" s="4" t="s">
        <v>286</v>
      </c>
      <c r="Q97" s="4" t="s">
        <v>288</v>
      </c>
      <c r="R97" s="19"/>
      <c r="S97" s="4"/>
      <c r="T97" s="5"/>
      <c r="U97" s="5"/>
      <c r="V97" s="14"/>
      <c r="W97" s="15"/>
      <c r="X97" s="714" t="s">
        <v>1380</v>
      </c>
      <c r="Y97" s="715" t="s">
        <v>1383</v>
      </c>
      <c r="Z97" s="716" t="s">
        <v>1382</v>
      </c>
    </row>
    <row r="98" spans="1:26" ht="15.6">
      <c r="A98" s="3"/>
      <c r="B98" s="13"/>
      <c r="C98" s="13" t="s">
        <v>768</v>
      </c>
      <c r="D98" s="377"/>
      <c r="E98" s="4" t="s">
        <v>17</v>
      </c>
      <c r="F98" s="4" t="s">
        <v>14</v>
      </c>
      <c r="G98" s="1" t="s">
        <v>19</v>
      </c>
      <c r="H98" s="1" t="s">
        <v>28</v>
      </c>
      <c r="I98" s="1" t="s">
        <v>25</v>
      </c>
      <c r="J98" s="4">
        <v>4</v>
      </c>
      <c r="K98" s="4"/>
      <c r="L98" s="4"/>
      <c r="M98" s="4"/>
      <c r="N98" s="4"/>
      <c r="O98" s="4"/>
      <c r="P98" s="4" t="s">
        <v>286</v>
      </c>
      <c r="Q98" s="4" t="s">
        <v>288</v>
      </c>
      <c r="R98" s="19"/>
      <c r="S98" s="4"/>
      <c r="T98" s="5"/>
      <c r="U98" s="5"/>
      <c r="V98" s="14"/>
      <c r="W98" s="15"/>
      <c r="X98" s="714" t="s">
        <v>1380</v>
      </c>
      <c r="Y98" s="715" t="s">
        <v>1383</v>
      </c>
      <c r="Z98" s="716" t="s">
        <v>1382</v>
      </c>
    </row>
    <row r="99" spans="1:26" ht="15.6">
      <c r="A99" s="3"/>
      <c r="B99" s="13"/>
      <c r="C99" s="13" t="s">
        <v>768</v>
      </c>
      <c r="D99" s="377"/>
      <c r="E99" s="4" t="s">
        <v>17</v>
      </c>
      <c r="F99" s="4" t="s">
        <v>15</v>
      </c>
      <c r="G99" s="1" t="s">
        <v>19</v>
      </c>
      <c r="H99" s="1" t="s">
        <v>28</v>
      </c>
      <c r="I99" s="1" t="s">
        <v>24</v>
      </c>
      <c r="J99" s="4">
        <v>3</v>
      </c>
      <c r="K99" s="4"/>
      <c r="L99" s="4"/>
      <c r="M99" s="4"/>
      <c r="N99" s="4"/>
      <c r="O99" s="4"/>
      <c r="P99" s="4" t="s">
        <v>286</v>
      </c>
      <c r="Q99" s="4" t="s">
        <v>288</v>
      </c>
      <c r="R99" s="19"/>
      <c r="S99" s="4"/>
      <c r="T99" s="5"/>
      <c r="U99" s="5"/>
      <c r="V99" s="14"/>
      <c r="W99" s="15"/>
      <c r="X99" s="714" t="s">
        <v>1380</v>
      </c>
      <c r="Y99" s="715" t="s">
        <v>1383</v>
      </c>
      <c r="Z99" s="716" t="s">
        <v>1382</v>
      </c>
    </row>
    <row r="100" spans="1:26" ht="15.6">
      <c r="A100" s="3"/>
      <c r="B100" s="13"/>
      <c r="C100" s="13" t="s">
        <v>768</v>
      </c>
      <c r="D100" s="377"/>
      <c r="E100" s="4" t="s">
        <v>17</v>
      </c>
      <c r="F100" s="4" t="s">
        <v>14</v>
      </c>
      <c r="G100" s="1" t="s">
        <v>19</v>
      </c>
      <c r="H100" s="1" t="s">
        <v>28</v>
      </c>
      <c r="I100" s="1" t="s">
        <v>24</v>
      </c>
      <c r="J100" s="4"/>
      <c r="K100" s="4"/>
      <c r="L100" s="4"/>
      <c r="M100" s="4"/>
      <c r="N100" s="4"/>
      <c r="O100" s="4"/>
      <c r="P100" s="4" t="s">
        <v>286</v>
      </c>
      <c r="Q100" s="4" t="s">
        <v>288</v>
      </c>
      <c r="R100" s="19"/>
      <c r="S100" s="4"/>
      <c r="T100" s="5"/>
      <c r="U100" s="5"/>
      <c r="V100" s="14"/>
      <c r="W100" s="15"/>
      <c r="X100" s="714" t="s">
        <v>1380</v>
      </c>
      <c r="Y100" s="715" t="s">
        <v>1383</v>
      </c>
      <c r="Z100" s="716" t="s">
        <v>1382</v>
      </c>
    </row>
    <row r="101" spans="1:26" ht="15.6">
      <c r="A101" s="3"/>
      <c r="B101" s="13"/>
      <c r="C101" s="13" t="s">
        <v>767</v>
      </c>
      <c r="D101" s="377"/>
      <c r="E101" s="4" t="s">
        <v>18</v>
      </c>
      <c r="F101" s="4" t="s">
        <v>14</v>
      </c>
      <c r="G101" s="1" t="s">
        <v>19</v>
      </c>
      <c r="H101" s="1" t="s">
        <v>28</v>
      </c>
      <c r="I101" s="1" t="s">
        <v>24</v>
      </c>
      <c r="J101" s="4"/>
      <c r="K101" s="4"/>
      <c r="L101" s="4"/>
      <c r="M101" s="4"/>
      <c r="N101" s="4"/>
      <c r="O101" s="4" t="s">
        <v>28</v>
      </c>
      <c r="P101" s="4" t="s">
        <v>286</v>
      </c>
      <c r="Q101" s="4" t="s">
        <v>288</v>
      </c>
      <c r="R101" s="19"/>
      <c r="S101" s="4"/>
      <c r="T101" s="5"/>
      <c r="U101" s="5"/>
      <c r="V101" s="14"/>
      <c r="W101" s="15"/>
      <c r="X101" s="714" t="s">
        <v>1380</v>
      </c>
      <c r="Y101" s="715" t="s">
        <v>1383</v>
      </c>
      <c r="Z101" s="716" t="s">
        <v>1382</v>
      </c>
    </row>
    <row r="102" spans="1:26" ht="15.6">
      <c r="A102" s="3"/>
      <c r="B102" s="13"/>
      <c r="C102" s="13" t="s">
        <v>767</v>
      </c>
      <c r="D102" s="377"/>
      <c r="E102" s="4" t="s">
        <v>18</v>
      </c>
      <c r="F102" s="4" t="s">
        <v>15</v>
      </c>
      <c r="G102" s="1" t="s">
        <v>19</v>
      </c>
      <c r="H102" s="1" t="s">
        <v>28</v>
      </c>
      <c r="I102" s="1" t="s">
        <v>24</v>
      </c>
      <c r="J102" s="4"/>
      <c r="K102" s="4"/>
      <c r="L102" s="4"/>
      <c r="M102" s="4"/>
      <c r="N102" s="4"/>
      <c r="O102" s="4" t="s">
        <v>28</v>
      </c>
      <c r="P102" s="4" t="s">
        <v>286</v>
      </c>
      <c r="Q102" s="4" t="s">
        <v>288</v>
      </c>
      <c r="R102" s="19"/>
      <c r="S102" s="4"/>
      <c r="T102" s="5"/>
      <c r="U102" s="5"/>
      <c r="V102" s="14"/>
      <c r="W102" s="15"/>
      <c r="X102" s="714" t="s">
        <v>1380</v>
      </c>
      <c r="Y102" s="715" t="s">
        <v>1383</v>
      </c>
      <c r="Z102" s="716" t="s">
        <v>1382</v>
      </c>
    </row>
    <row r="103" spans="1:26" ht="15.6">
      <c r="A103" s="3"/>
      <c r="B103" s="13"/>
      <c r="C103" s="13" t="s">
        <v>766</v>
      </c>
      <c r="D103" s="377"/>
      <c r="E103" s="4" t="s">
        <v>18</v>
      </c>
      <c r="F103" s="4" t="s">
        <v>15</v>
      </c>
      <c r="G103" s="1" t="s">
        <v>19</v>
      </c>
      <c r="H103" s="1" t="s">
        <v>28</v>
      </c>
      <c r="I103" s="1" t="s">
        <v>24</v>
      </c>
      <c r="J103" s="4">
        <v>1</v>
      </c>
      <c r="K103" s="4"/>
      <c r="L103" s="4"/>
      <c r="M103" s="4"/>
      <c r="N103" s="4" t="s">
        <v>545</v>
      </c>
      <c r="O103" s="4"/>
      <c r="P103" s="4" t="s">
        <v>286</v>
      </c>
      <c r="Q103" s="4" t="s">
        <v>288</v>
      </c>
      <c r="R103" s="19"/>
      <c r="S103" s="4"/>
      <c r="T103" s="5"/>
      <c r="U103" s="5"/>
      <c r="V103" s="14"/>
      <c r="W103" s="15"/>
      <c r="X103" s="714" t="s">
        <v>1380</v>
      </c>
      <c r="Y103" s="715" t="s">
        <v>1383</v>
      </c>
      <c r="Z103" s="716" t="s">
        <v>1382</v>
      </c>
    </row>
    <row r="104" spans="1:26" ht="15.6">
      <c r="A104" s="3"/>
      <c r="B104" s="13"/>
      <c r="C104" s="13" t="s">
        <v>766</v>
      </c>
      <c r="D104" s="377"/>
      <c r="E104" s="4" t="s">
        <v>18</v>
      </c>
      <c r="F104" s="4" t="s">
        <v>14</v>
      </c>
      <c r="G104" s="1" t="s">
        <v>19</v>
      </c>
      <c r="H104" s="1" t="s">
        <v>28</v>
      </c>
      <c r="I104" s="1" t="s">
        <v>603</v>
      </c>
      <c r="J104" s="4"/>
      <c r="K104" s="4"/>
      <c r="L104" s="4"/>
      <c r="M104" s="4"/>
      <c r="N104" s="4"/>
      <c r="O104" s="4" t="s">
        <v>28</v>
      </c>
      <c r="P104" s="4" t="s">
        <v>286</v>
      </c>
      <c r="Q104" s="4" t="s">
        <v>288</v>
      </c>
      <c r="R104" s="19"/>
      <c r="S104" s="4"/>
      <c r="T104" s="5"/>
      <c r="U104" s="5"/>
      <c r="V104" s="14"/>
      <c r="W104" s="15"/>
      <c r="X104" s="714" t="s">
        <v>1380</v>
      </c>
      <c r="Y104" s="715" t="s">
        <v>1383</v>
      </c>
      <c r="Z104" s="716" t="s">
        <v>1382</v>
      </c>
    </row>
    <row r="105" spans="1:26" ht="15.6">
      <c r="A105" s="3"/>
      <c r="B105" s="13"/>
      <c r="C105" s="13" t="s">
        <v>764</v>
      </c>
      <c r="D105" s="377"/>
      <c r="E105" s="4" t="s">
        <v>18</v>
      </c>
      <c r="F105" s="4" t="s">
        <v>14</v>
      </c>
      <c r="G105" s="1" t="s">
        <v>19</v>
      </c>
      <c r="H105" s="1" t="s">
        <v>28</v>
      </c>
      <c r="I105" s="1" t="s">
        <v>24</v>
      </c>
      <c r="J105" s="4">
        <v>4</v>
      </c>
      <c r="K105" s="4"/>
      <c r="L105" s="4"/>
      <c r="M105" s="4"/>
      <c r="N105" s="4"/>
      <c r="O105" s="4"/>
      <c r="P105" s="4" t="s">
        <v>286</v>
      </c>
      <c r="Q105" s="4" t="s">
        <v>288</v>
      </c>
      <c r="R105" s="19"/>
      <c r="S105" s="4"/>
      <c r="T105" s="5"/>
      <c r="U105" s="5"/>
      <c r="V105" s="14"/>
      <c r="W105" s="15"/>
      <c r="X105" s="714" t="s">
        <v>1380</v>
      </c>
      <c r="Y105" s="715" t="s">
        <v>1383</v>
      </c>
      <c r="Z105" s="716" t="s">
        <v>1382</v>
      </c>
    </row>
    <row r="106" spans="1:26" ht="15.6">
      <c r="A106" s="3"/>
      <c r="B106" s="13"/>
      <c r="C106" s="13" t="s">
        <v>764</v>
      </c>
      <c r="D106" s="377"/>
      <c r="E106" s="4" t="s">
        <v>18</v>
      </c>
      <c r="F106" s="4" t="s">
        <v>15</v>
      </c>
      <c r="G106" s="1" t="s">
        <v>19</v>
      </c>
      <c r="H106" s="1" t="s">
        <v>28</v>
      </c>
      <c r="I106" s="1" t="s">
        <v>24</v>
      </c>
      <c r="J106" s="4">
        <v>4</v>
      </c>
      <c r="K106" s="4"/>
      <c r="L106" s="4"/>
      <c r="M106" s="4"/>
      <c r="N106" s="4"/>
      <c r="O106" s="4"/>
      <c r="P106" s="4" t="s">
        <v>286</v>
      </c>
      <c r="Q106" s="4" t="s">
        <v>288</v>
      </c>
      <c r="R106" s="19"/>
      <c r="S106" s="4"/>
      <c r="T106" s="5"/>
      <c r="U106" s="5"/>
      <c r="V106" s="14"/>
      <c r="W106" s="15"/>
      <c r="X106" s="714" t="s">
        <v>1380</v>
      </c>
      <c r="Y106" s="715" t="s">
        <v>1383</v>
      </c>
      <c r="Z106" s="716" t="s">
        <v>1382</v>
      </c>
    </row>
    <row r="107" spans="1:26" ht="15.6">
      <c r="A107" s="3"/>
      <c r="B107" s="13"/>
      <c r="C107" s="13" t="s">
        <v>860</v>
      </c>
      <c r="D107" s="377"/>
      <c r="E107" s="4" t="s">
        <v>17</v>
      </c>
      <c r="F107" s="4" t="s">
        <v>15</v>
      </c>
      <c r="G107" s="1" t="s">
        <v>19</v>
      </c>
      <c r="H107" s="1" t="s">
        <v>28</v>
      </c>
      <c r="I107" s="1" t="s">
        <v>25</v>
      </c>
      <c r="J107" s="4">
        <v>3</v>
      </c>
      <c r="K107" s="4"/>
      <c r="L107" s="4"/>
      <c r="M107" s="4"/>
      <c r="N107" s="4"/>
      <c r="O107" s="4"/>
      <c r="P107" s="4" t="s">
        <v>286</v>
      </c>
      <c r="Q107" s="4" t="s">
        <v>288</v>
      </c>
      <c r="R107" s="19"/>
      <c r="S107" s="4"/>
      <c r="T107" s="5"/>
      <c r="U107" s="5"/>
      <c r="V107" s="14"/>
      <c r="W107" s="15"/>
      <c r="X107" s="714" t="s">
        <v>1380</v>
      </c>
      <c r="Y107" s="715" t="s">
        <v>1383</v>
      </c>
      <c r="Z107" s="716" t="s">
        <v>1382</v>
      </c>
    </row>
    <row r="108" spans="1:26" ht="15.6">
      <c r="A108" s="3"/>
      <c r="B108" s="13"/>
      <c r="C108" s="13" t="s">
        <v>860</v>
      </c>
      <c r="D108" s="377"/>
      <c r="E108" s="4" t="s">
        <v>18</v>
      </c>
      <c r="F108" s="4" t="s">
        <v>14</v>
      </c>
      <c r="G108" s="1" t="s">
        <v>19</v>
      </c>
      <c r="H108" s="1" t="s">
        <v>28</v>
      </c>
      <c r="I108" s="1" t="s">
        <v>24</v>
      </c>
      <c r="J108" s="4">
        <v>4</v>
      </c>
      <c r="K108" s="4"/>
      <c r="L108" s="4"/>
      <c r="M108" s="4"/>
      <c r="N108" s="4"/>
      <c r="O108" s="4"/>
      <c r="P108" s="4" t="s">
        <v>286</v>
      </c>
      <c r="Q108" s="4" t="s">
        <v>288</v>
      </c>
      <c r="R108" s="19"/>
      <c r="S108" s="4"/>
      <c r="T108" s="5"/>
      <c r="U108" s="5"/>
      <c r="V108" s="14"/>
      <c r="W108" s="15"/>
      <c r="X108" s="714" t="s">
        <v>1380</v>
      </c>
      <c r="Y108" s="715" t="s">
        <v>1383</v>
      </c>
      <c r="Z108" s="716" t="s">
        <v>1382</v>
      </c>
    </row>
    <row r="109" spans="1:26" ht="15.6">
      <c r="A109" s="3"/>
      <c r="B109" s="13"/>
      <c r="C109" s="13" t="s">
        <v>859</v>
      </c>
      <c r="D109" s="377"/>
      <c r="E109" s="4" t="s">
        <v>18</v>
      </c>
      <c r="F109" s="4" t="s">
        <v>15</v>
      </c>
      <c r="G109" s="1" t="s">
        <v>19</v>
      </c>
      <c r="H109" s="1" t="s">
        <v>28</v>
      </c>
      <c r="I109" s="1" t="s">
        <v>26</v>
      </c>
      <c r="J109" s="4">
        <v>4</v>
      </c>
      <c r="K109" s="4"/>
      <c r="L109" s="4"/>
      <c r="M109" s="4"/>
      <c r="N109" s="4" t="s">
        <v>968</v>
      </c>
      <c r="O109" s="4"/>
      <c r="P109" s="4" t="s">
        <v>291</v>
      </c>
      <c r="Q109" s="4" t="s">
        <v>288</v>
      </c>
      <c r="R109" s="19" t="s">
        <v>967</v>
      </c>
      <c r="S109" s="4"/>
      <c r="T109" s="5"/>
      <c r="U109" s="5"/>
      <c r="V109" s="14"/>
      <c r="W109" s="15"/>
      <c r="X109" s="714" t="s">
        <v>1380</v>
      </c>
      <c r="Y109" s="715" t="s">
        <v>1383</v>
      </c>
      <c r="Z109" s="716" t="s">
        <v>1382</v>
      </c>
    </row>
    <row r="110" spans="1:26" ht="15.6">
      <c r="A110" s="3"/>
      <c r="B110" s="13"/>
      <c r="C110" s="13" t="s">
        <v>858</v>
      </c>
      <c r="D110" s="377"/>
      <c r="E110" s="4" t="s">
        <v>17</v>
      </c>
      <c r="F110" s="4" t="s">
        <v>14</v>
      </c>
      <c r="G110" s="1" t="s">
        <v>19</v>
      </c>
      <c r="H110" s="1" t="s">
        <v>28</v>
      </c>
      <c r="I110" s="1" t="s">
        <v>24</v>
      </c>
      <c r="J110" s="4">
        <v>3</v>
      </c>
      <c r="K110" s="4"/>
      <c r="L110" s="4"/>
      <c r="M110" s="4"/>
      <c r="N110" s="4"/>
      <c r="O110" s="4"/>
      <c r="P110" s="4" t="s">
        <v>291</v>
      </c>
      <c r="Q110" s="4" t="s">
        <v>289</v>
      </c>
      <c r="R110" s="19"/>
      <c r="S110" s="4"/>
      <c r="T110" s="5"/>
      <c r="U110" s="5"/>
      <c r="V110" s="14"/>
      <c r="W110" s="15"/>
      <c r="X110" s="714" t="s">
        <v>1380</v>
      </c>
      <c r="Y110" s="715" t="s">
        <v>1383</v>
      </c>
      <c r="Z110" s="716" t="s">
        <v>1382</v>
      </c>
    </row>
    <row r="111" spans="1:26" ht="15.6">
      <c r="A111" s="3"/>
      <c r="B111" s="13"/>
      <c r="C111" s="13" t="s">
        <v>858</v>
      </c>
      <c r="D111" s="377"/>
      <c r="E111" s="4" t="s">
        <v>17</v>
      </c>
      <c r="F111" s="4" t="s">
        <v>15</v>
      </c>
      <c r="G111" s="1" t="s">
        <v>19</v>
      </c>
      <c r="H111" s="1" t="s">
        <v>28</v>
      </c>
      <c r="I111" s="1" t="s">
        <v>24</v>
      </c>
      <c r="J111" s="4">
        <v>3</v>
      </c>
      <c r="K111" s="4"/>
      <c r="L111" s="4"/>
      <c r="M111" s="4"/>
      <c r="N111" s="4"/>
      <c r="O111" s="4"/>
      <c r="P111" s="4" t="s">
        <v>291</v>
      </c>
      <c r="Q111" s="4" t="s">
        <v>289</v>
      </c>
      <c r="R111" s="19"/>
      <c r="S111" s="4"/>
      <c r="T111" s="5"/>
      <c r="U111" s="5"/>
      <c r="V111" s="14"/>
      <c r="W111" s="15"/>
      <c r="X111" s="714" t="s">
        <v>1380</v>
      </c>
      <c r="Y111" s="715" t="s">
        <v>1383</v>
      </c>
      <c r="Z111" s="716" t="s">
        <v>1382</v>
      </c>
    </row>
    <row r="112" spans="1:26" ht="15.6">
      <c r="A112" s="3"/>
      <c r="B112" s="13"/>
      <c r="C112" s="13" t="s">
        <v>966</v>
      </c>
      <c r="D112" s="377"/>
      <c r="E112" s="4" t="s">
        <v>18</v>
      </c>
      <c r="F112" s="4" t="s">
        <v>14</v>
      </c>
      <c r="G112" s="1" t="s">
        <v>19</v>
      </c>
      <c r="H112" s="1" t="s">
        <v>28</v>
      </c>
      <c r="I112" s="1" t="s">
        <v>24</v>
      </c>
      <c r="J112" s="4">
        <v>2</v>
      </c>
      <c r="K112" s="4"/>
      <c r="L112" s="4"/>
      <c r="M112" s="4"/>
      <c r="N112" s="4" t="s">
        <v>545</v>
      </c>
      <c r="O112" s="4"/>
      <c r="P112" s="4" t="s">
        <v>291</v>
      </c>
      <c r="Q112" s="4" t="s">
        <v>289</v>
      </c>
      <c r="R112" s="19"/>
      <c r="S112" s="4"/>
      <c r="T112" s="5"/>
      <c r="U112" s="5"/>
      <c r="V112" s="14"/>
      <c r="W112" s="15"/>
      <c r="X112" s="714" t="s">
        <v>1380</v>
      </c>
      <c r="Y112" s="715" t="s">
        <v>1383</v>
      </c>
      <c r="Z112" s="716" t="s">
        <v>1382</v>
      </c>
    </row>
    <row r="113" spans="1:26" ht="15.6">
      <c r="A113" s="3"/>
      <c r="B113" s="13"/>
      <c r="C113" s="13" t="s">
        <v>966</v>
      </c>
      <c r="D113" s="377"/>
      <c r="E113" s="4" t="s">
        <v>18</v>
      </c>
      <c r="F113" s="4" t="s">
        <v>15</v>
      </c>
      <c r="G113" s="1" t="s">
        <v>19</v>
      </c>
      <c r="H113" s="1" t="s">
        <v>28</v>
      </c>
      <c r="I113" s="1" t="s">
        <v>24</v>
      </c>
      <c r="J113" s="4">
        <v>4</v>
      </c>
      <c r="K113" s="4"/>
      <c r="L113" s="4"/>
      <c r="M113" s="4"/>
      <c r="N113" s="4"/>
      <c r="O113" s="4"/>
      <c r="P113" s="4" t="s">
        <v>291</v>
      </c>
      <c r="Q113" s="4" t="s">
        <v>289</v>
      </c>
      <c r="R113" s="19"/>
      <c r="S113" s="4"/>
      <c r="T113" s="5"/>
      <c r="U113" s="5"/>
      <c r="V113" s="14"/>
      <c r="W113" s="15"/>
      <c r="X113" s="714" t="s">
        <v>1380</v>
      </c>
      <c r="Y113" s="715" t="s">
        <v>1383</v>
      </c>
      <c r="Z113" s="716" t="s">
        <v>1382</v>
      </c>
    </row>
    <row r="114" spans="1:26" ht="15.6">
      <c r="A114" s="3"/>
      <c r="B114" s="13"/>
      <c r="C114" s="13" t="s">
        <v>857</v>
      </c>
      <c r="D114" s="377"/>
      <c r="E114" s="4" t="s">
        <v>17</v>
      </c>
      <c r="F114" s="4" t="s">
        <v>14</v>
      </c>
      <c r="G114" s="1" t="s">
        <v>56</v>
      </c>
      <c r="H114" s="1" t="s">
        <v>29</v>
      </c>
      <c r="I114" s="1" t="s">
        <v>24</v>
      </c>
      <c r="J114" s="4">
        <v>4</v>
      </c>
      <c r="K114" s="4"/>
      <c r="L114" s="4"/>
      <c r="M114" s="4"/>
      <c r="N114" s="4"/>
      <c r="O114" s="4"/>
      <c r="P114" s="4" t="s">
        <v>291</v>
      </c>
      <c r="Q114" s="4" t="s">
        <v>288</v>
      </c>
      <c r="R114" s="19"/>
      <c r="S114" s="4"/>
      <c r="T114" s="5"/>
      <c r="U114" s="5"/>
      <c r="V114" s="14"/>
      <c r="W114" s="15"/>
      <c r="X114" s="714" t="s">
        <v>1380</v>
      </c>
      <c r="Y114" s="715" t="s">
        <v>1383</v>
      </c>
      <c r="Z114" s="716" t="s">
        <v>1382</v>
      </c>
    </row>
    <row r="115" spans="1:26" ht="15.6">
      <c r="A115" s="3"/>
      <c r="B115" s="13"/>
      <c r="C115" s="13" t="s">
        <v>857</v>
      </c>
      <c r="D115" s="377"/>
      <c r="E115" s="4" t="s">
        <v>18</v>
      </c>
      <c r="F115" s="4" t="s">
        <v>15</v>
      </c>
      <c r="G115" s="1" t="s">
        <v>56</v>
      </c>
      <c r="H115" s="1" t="s">
        <v>29</v>
      </c>
      <c r="I115" s="1" t="s">
        <v>24</v>
      </c>
      <c r="J115" s="4"/>
      <c r="K115" s="4"/>
      <c r="L115" s="4"/>
      <c r="M115" s="4"/>
      <c r="N115" s="4"/>
      <c r="O115" s="4" t="s">
        <v>29</v>
      </c>
      <c r="P115" s="4" t="s">
        <v>291</v>
      </c>
      <c r="Q115" s="4" t="s">
        <v>288</v>
      </c>
      <c r="R115" s="19" t="s">
        <v>959</v>
      </c>
      <c r="S115" s="4"/>
      <c r="T115" s="5"/>
      <c r="U115" s="5"/>
      <c r="V115" s="14"/>
      <c r="W115" s="15"/>
      <c r="X115" s="714" t="s">
        <v>1380</v>
      </c>
      <c r="Y115" s="715" t="s">
        <v>1383</v>
      </c>
      <c r="Z115" s="716" t="s">
        <v>1382</v>
      </c>
    </row>
    <row r="116" spans="1:26" ht="27.6">
      <c r="A116" s="3"/>
      <c r="B116" s="13"/>
      <c r="C116" s="13" t="s">
        <v>856</v>
      </c>
      <c r="D116" s="377"/>
      <c r="E116" s="4" t="s">
        <v>17</v>
      </c>
      <c r="F116" s="4" t="s">
        <v>14</v>
      </c>
      <c r="G116" s="1" t="s">
        <v>22</v>
      </c>
      <c r="H116" s="1" t="s">
        <v>28</v>
      </c>
      <c r="I116" s="1" t="s">
        <v>782</v>
      </c>
      <c r="J116" s="4"/>
      <c r="K116" s="4"/>
      <c r="L116" s="4"/>
      <c r="M116" s="4"/>
      <c r="N116" s="4"/>
      <c r="O116" s="4" t="s">
        <v>28</v>
      </c>
      <c r="P116" s="4" t="s">
        <v>291</v>
      </c>
      <c r="Q116" s="4" t="s">
        <v>289</v>
      </c>
      <c r="R116" s="19"/>
      <c r="S116" s="4"/>
      <c r="T116" s="5"/>
      <c r="U116" s="5"/>
      <c r="V116" s="14"/>
      <c r="W116" s="15"/>
      <c r="X116" s="714" t="s">
        <v>1380</v>
      </c>
      <c r="Y116" s="715" t="s">
        <v>1383</v>
      </c>
      <c r="Z116" s="716" t="s">
        <v>1382</v>
      </c>
    </row>
    <row r="117" spans="1:26" ht="15.6">
      <c r="A117" s="3"/>
      <c r="B117" s="13"/>
      <c r="C117" s="13" t="s">
        <v>856</v>
      </c>
      <c r="D117" s="377"/>
      <c r="E117" s="4" t="s">
        <v>17</v>
      </c>
      <c r="F117" s="4" t="s">
        <v>15</v>
      </c>
      <c r="G117" s="1" t="s">
        <v>22</v>
      </c>
      <c r="H117" s="1" t="s">
        <v>28</v>
      </c>
      <c r="I117" s="1" t="s">
        <v>24</v>
      </c>
      <c r="J117" s="4"/>
      <c r="K117" s="4"/>
      <c r="L117" s="4"/>
      <c r="M117" s="4"/>
      <c r="N117" s="4"/>
      <c r="O117" s="4" t="s">
        <v>28</v>
      </c>
      <c r="P117" s="4" t="s">
        <v>291</v>
      </c>
      <c r="Q117" s="4" t="s">
        <v>289</v>
      </c>
      <c r="R117" s="19"/>
      <c r="S117" s="4"/>
      <c r="T117" s="5"/>
      <c r="U117" s="5"/>
      <c r="V117" s="14"/>
      <c r="W117" s="15"/>
      <c r="X117" s="714" t="s">
        <v>1380</v>
      </c>
      <c r="Y117" s="715" t="s">
        <v>1383</v>
      </c>
      <c r="Z117" s="716" t="s">
        <v>1382</v>
      </c>
    </row>
    <row r="118" spans="1:26" ht="15.6">
      <c r="A118" s="3"/>
      <c r="B118" s="13"/>
      <c r="C118" s="13" t="s">
        <v>855</v>
      </c>
      <c r="D118" s="377"/>
      <c r="E118" s="4" t="s">
        <v>18</v>
      </c>
      <c r="F118" s="4" t="s">
        <v>14</v>
      </c>
      <c r="G118" s="1" t="s">
        <v>22</v>
      </c>
      <c r="H118" s="1" t="s">
        <v>28</v>
      </c>
      <c r="I118" s="1" t="s">
        <v>24</v>
      </c>
      <c r="J118" s="4"/>
      <c r="K118" s="4"/>
      <c r="L118" s="4"/>
      <c r="M118" s="4"/>
      <c r="N118" s="4"/>
      <c r="O118" s="4" t="s">
        <v>28</v>
      </c>
      <c r="P118" s="4" t="s">
        <v>291</v>
      </c>
      <c r="Q118" s="4" t="s">
        <v>289</v>
      </c>
      <c r="R118" s="19"/>
      <c r="S118" s="4"/>
      <c r="T118" s="5"/>
      <c r="U118" s="5"/>
      <c r="V118" s="14"/>
      <c r="W118" s="15"/>
      <c r="X118" s="714" t="s">
        <v>1380</v>
      </c>
      <c r="Y118" s="715" t="s">
        <v>1383</v>
      </c>
      <c r="Z118" s="716" t="s">
        <v>1382</v>
      </c>
    </row>
    <row r="119" spans="1:26" ht="15.6">
      <c r="A119" s="4"/>
      <c r="B119" s="4"/>
      <c r="C119" s="391">
        <v>57</v>
      </c>
      <c r="D119" s="377"/>
      <c r="E119" s="4" t="s">
        <v>18</v>
      </c>
      <c r="F119" s="4" t="s">
        <v>15</v>
      </c>
      <c r="G119" s="1" t="s">
        <v>22</v>
      </c>
      <c r="H119" s="1" t="s">
        <v>28</v>
      </c>
      <c r="I119" s="1" t="s">
        <v>24</v>
      </c>
      <c r="J119" s="4"/>
      <c r="K119" s="4"/>
      <c r="L119" s="4"/>
      <c r="M119" s="4"/>
      <c r="N119" s="4"/>
      <c r="O119" s="4" t="s">
        <v>28</v>
      </c>
      <c r="P119" s="4" t="s">
        <v>291</v>
      </c>
      <c r="Q119" s="4" t="s">
        <v>289</v>
      </c>
      <c r="R119" s="19"/>
      <c r="S119" s="4"/>
      <c r="T119" s="5"/>
      <c r="U119" s="5"/>
      <c r="V119" s="14"/>
      <c r="W119" s="15"/>
      <c r="X119" s="714" t="s">
        <v>1380</v>
      </c>
      <c r="Y119" s="715" t="s">
        <v>1383</v>
      </c>
      <c r="Z119" s="716" t="s">
        <v>1382</v>
      </c>
    </row>
    <row r="120" spans="1:26" ht="27.6">
      <c r="A120" s="4"/>
      <c r="B120" s="4"/>
      <c r="C120" s="391">
        <v>58</v>
      </c>
      <c r="D120" s="377"/>
      <c r="E120" s="4" t="s">
        <v>17</v>
      </c>
      <c r="F120" s="4" t="s">
        <v>14</v>
      </c>
      <c r="G120" s="1" t="s">
        <v>56</v>
      </c>
      <c r="H120" s="1" t="s">
        <v>29</v>
      </c>
      <c r="I120" s="1" t="s">
        <v>867</v>
      </c>
      <c r="J120" s="4">
        <v>4</v>
      </c>
      <c r="K120" s="4"/>
      <c r="L120" s="4"/>
      <c r="M120" s="4"/>
      <c r="N120" s="4"/>
      <c r="O120" s="4"/>
      <c r="P120" s="4" t="s">
        <v>291</v>
      </c>
      <c r="Q120" s="4" t="s">
        <v>288</v>
      </c>
      <c r="R120" s="19"/>
      <c r="S120" s="4"/>
      <c r="T120" s="5"/>
      <c r="U120" s="5"/>
      <c r="V120" s="14"/>
      <c r="W120" s="15"/>
      <c r="X120" s="714" t="s">
        <v>1380</v>
      </c>
      <c r="Y120" s="715" t="s">
        <v>1383</v>
      </c>
      <c r="Z120" s="716" t="s">
        <v>1382</v>
      </c>
    </row>
    <row r="121" spans="1:26" ht="15.6">
      <c r="A121" s="4"/>
      <c r="B121" s="4"/>
      <c r="C121" s="391">
        <v>58</v>
      </c>
      <c r="D121" s="377"/>
      <c r="E121" s="4" t="s">
        <v>18</v>
      </c>
      <c r="F121" s="4" t="s">
        <v>15</v>
      </c>
      <c r="G121" s="1" t="s">
        <v>56</v>
      </c>
      <c r="H121" s="1" t="s">
        <v>29</v>
      </c>
      <c r="I121" s="1" t="s">
        <v>24</v>
      </c>
      <c r="J121" s="4">
        <v>4</v>
      </c>
      <c r="K121" s="4"/>
      <c r="L121" s="4"/>
      <c r="M121" s="4"/>
      <c r="N121" s="4"/>
      <c r="O121" s="4"/>
      <c r="P121" s="4" t="s">
        <v>291</v>
      </c>
      <c r="Q121" s="4" t="s">
        <v>288</v>
      </c>
      <c r="R121" s="19"/>
      <c r="S121" s="4"/>
      <c r="T121" s="5"/>
      <c r="U121" s="5"/>
      <c r="V121" s="14"/>
      <c r="W121" s="15"/>
      <c r="X121" s="714" t="s">
        <v>1380</v>
      </c>
      <c r="Y121" s="715" t="s">
        <v>1383</v>
      </c>
      <c r="Z121" s="716" t="s">
        <v>1382</v>
      </c>
    </row>
    <row r="122" spans="1:26" ht="15.6">
      <c r="A122" s="4"/>
      <c r="B122" s="4"/>
      <c r="C122" s="391">
        <v>58</v>
      </c>
      <c r="D122" s="377" t="s">
        <v>964</v>
      </c>
      <c r="E122" s="4" t="s">
        <v>18</v>
      </c>
      <c r="F122" s="4" t="s">
        <v>14</v>
      </c>
      <c r="G122" s="1" t="s">
        <v>56</v>
      </c>
      <c r="H122" s="1" t="s">
        <v>29</v>
      </c>
      <c r="I122" s="1" t="s">
        <v>30</v>
      </c>
      <c r="J122" s="4">
        <v>4</v>
      </c>
      <c r="K122" s="4"/>
      <c r="L122" s="4"/>
      <c r="M122" s="4"/>
      <c r="N122" s="4"/>
      <c r="O122" s="4"/>
      <c r="P122" s="4" t="s">
        <v>291</v>
      </c>
      <c r="Q122" s="4" t="s">
        <v>288</v>
      </c>
      <c r="R122" s="19"/>
      <c r="S122" s="4"/>
      <c r="T122" s="5"/>
      <c r="U122" s="5" t="s">
        <v>46</v>
      </c>
      <c r="V122" s="14" t="s">
        <v>964</v>
      </c>
      <c r="W122" s="15" t="s">
        <v>965</v>
      </c>
      <c r="X122" s="714" t="s">
        <v>1380</v>
      </c>
      <c r="Y122" s="715" t="s">
        <v>1383</v>
      </c>
      <c r="Z122" s="716" t="s">
        <v>1382</v>
      </c>
    </row>
    <row r="123" spans="1:26" ht="15.6">
      <c r="A123" s="4"/>
      <c r="B123" s="4"/>
      <c r="C123" s="391">
        <v>58</v>
      </c>
      <c r="D123" s="377" t="s">
        <v>964</v>
      </c>
      <c r="E123" s="4" t="s">
        <v>18</v>
      </c>
      <c r="F123" s="4" t="s">
        <v>15</v>
      </c>
      <c r="G123" s="1" t="s">
        <v>56</v>
      </c>
      <c r="H123" s="1" t="s">
        <v>29</v>
      </c>
      <c r="I123" s="1" t="s">
        <v>30</v>
      </c>
      <c r="J123" s="4">
        <v>4</v>
      </c>
      <c r="K123" s="4"/>
      <c r="L123" s="4"/>
      <c r="M123" s="4"/>
      <c r="N123" s="4"/>
      <c r="O123" s="4"/>
      <c r="P123" s="4" t="s">
        <v>291</v>
      </c>
      <c r="Q123" s="4" t="s">
        <v>288</v>
      </c>
      <c r="R123" s="19"/>
      <c r="S123" s="4"/>
      <c r="T123" s="5"/>
      <c r="U123" s="5" t="s">
        <v>45</v>
      </c>
      <c r="V123" s="14" t="s">
        <v>964</v>
      </c>
      <c r="W123" s="15" t="s">
        <v>963</v>
      </c>
      <c r="X123" s="714" t="s">
        <v>1380</v>
      </c>
      <c r="Y123" s="715" t="s">
        <v>1383</v>
      </c>
      <c r="Z123" s="716" t="s">
        <v>1382</v>
      </c>
    </row>
    <row r="124" spans="1:26" ht="15.6">
      <c r="A124" s="4"/>
      <c r="B124" s="4"/>
      <c r="C124" s="391">
        <v>59</v>
      </c>
      <c r="D124" s="377"/>
      <c r="E124" s="4" t="s">
        <v>17</v>
      </c>
      <c r="F124" s="4" t="s">
        <v>14</v>
      </c>
      <c r="G124" s="1" t="s">
        <v>56</v>
      </c>
      <c r="H124" s="1" t="s">
        <v>29</v>
      </c>
      <c r="I124" s="1" t="s">
        <v>24</v>
      </c>
      <c r="J124" s="4">
        <v>3</v>
      </c>
      <c r="K124" s="4"/>
      <c r="L124" s="4"/>
      <c r="M124" s="4"/>
      <c r="N124" s="4"/>
      <c r="O124" s="4"/>
      <c r="P124" s="4" t="s">
        <v>291</v>
      </c>
      <c r="Q124" s="4" t="s">
        <v>289</v>
      </c>
      <c r="R124" s="19"/>
      <c r="S124" s="4"/>
      <c r="T124" s="5"/>
      <c r="U124" s="5"/>
      <c r="V124" s="14"/>
      <c r="W124" s="15"/>
      <c r="X124" s="714" t="s">
        <v>1380</v>
      </c>
      <c r="Y124" s="715" t="s">
        <v>1383</v>
      </c>
      <c r="Z124" s="716" t="s">
        <v>1382</v>
      </c>
    </row>
    <row r="125" spans="1:26" ht="27.6">
      <c r="A125" s="4"/>
      <c r="B125" s="4"/>
      <c r="C125" s="391">
        <v>59</v>
      </c>
      <c r="D125" s="377"/>
      <c r="E125" s="4" t="s">
        <v>18</v>
      </c>
      <c r="F125" s="4" t="s">
        <v>15</v>
      </c>
      <c r="G125" s="1" t="s">
        <v>56</v>
      </c>
      <c r="H125" s="1" t="s">
        <v>29</v>
      </c>
      <c r="I125" s="1" t="s">
        <v>867</v>
      </c>
      <c r="J125" s="4">
        <v>4</v>
      </c>
      <c r="K125" s="4"/>
      <c r="L125" s="4"/>
      <c r="M125" s="4"/>
      <c r="N125" s="4"/>
      <c r="O125" s="4"/>
      <c r="P125" s="4" t="s">
        <v>291</v>
      </c>
      <c r="Q125" s="4" t="s">
        <v>289</v>
      </c>
      <c r="R125" s="19"/>
      <c r="S125" s="4"/>
      <c r="T125" s="5"/>
      <c r="U125" s="5"/>
      <c r="V125" s="14"/>
      <c r="W125" s="15"/>
      <c r="X125" s="714" t="s">
        <v>1380</v>
      </c>
      <c r="Y125" s="715" t="s">
        <v>1383</v>
      </c>
      <c r="Z125" s="716" t="s">
        <v>1382</v>
      </c>
    </row>
    <row r="126" spans="1:26" ht="15.6">
      <c r="A126" s="4"/>
      <c r="B126" s="4"/>
      <c r="C126" s="391">
        <v>59</v>
      </c>
      <c r="D126" s="377"/>
      <c r="E126" s="4" t="s">
        <v>18</v>
      </c>
      <c r="F126" s="4" t="s">
        <v>14</v>
      </c>
      <c r="G126" s="1" t="s">
        <v>19</v>
      </c>
      <c r="H126" s="1" t="s">
        <v>28</v>
      </c>
      <c r="I126" s="1" t="s">
        <v>24</v>
      </c>
      <c r="J126" s="4">
        <v>1</v>
      </c>
      <c r="K126" s="4"/>
      <c r="L126" s="4"/>
      <c r="M126" s="4"/>
      <c r="N126" s="4" t="s">
        <v>911</v>
      </c>
      <c r="O126" s="4"/>
      <c r="P126" s="4" t="s">
        <v>291</v>
      </c>
      <c r="Q126" s="4" t="s">
        <v>289</v>
      </c>
      <c r="R126" s="19"/>
      <c r="S126" s="4"/>
      <c r="T126" s="5"/>
      <c r="U126" s="5"/>
      <c r="V126" s="14"/>
      <c r="W126" s="15"/>
      <c r="X126" s="714" t="s">
        <v>1380</v>
      </c>
      <c r="Y126" s="715" t="s">
        <v>1383</v>
      </c>
      <c r="Z126" s="716" t="s">
        <v>1382</v>
      </c>
    </row>
    <row r="127" spans="1:26" ht="15.6">
      <c r="A127" s="4"/>
      <c r="B127" s="4"/>
      <c r="C127" s="391">
        <v>59</v>
      </c>
      <c r="D127" s="377"/>
      <c r="E127" s="4" t="s">
        <v>18</v>
      </c>
      <c r="F127" s="4" t="s">
        <v>14</v>
      </c>
      <c r="G127" s="1" t="s">
        <v>19</v>
      </c>
      <c r="H127" s="1" t="s">
        <v>28</v>
      </c>
      <c r="I127" s="1" t="s">
        <v>24</v>
      </c>
      <c r="J127" s="4">
        <v>1</v>
      </c>
      <c r="K127" s="4"/>
      <c r="L127" s="4"/>
      <c r="M127" s="4"/>
      <c r="N127" s="4" t="s">
        <v>545</v>
      </c>
      <c r="O127" s="4"/>
      <c r="P127" s="4" t="s">
        <v>291</v>
      </c>
      <c r="Q127" s="4" t="s">
        <v>289</v>
      </c>
      <c r="R127" s="19"/>
      <c r="S127" s="4"/>
      <c r="T127" s="5"/>
      <c r="U127" s="5"/>
      <c r="V127" s="14"/>
      <c r="W127" s="15"/>
      <c r="X127" s="714" t="s">
        <v>1380</v>
      </c>
      <c r="Y127" s="715" t="s">
        <v>1383</v>
      </c>
      <c r="Z127" s="716" t="s">
        <v>1382</v>
      </c>
    </row>
    <row r="128" spans="1:26" ht="15.6">
      <c r="A128" s="4"/>
      <c r="B128" s="4"/>
      <c r="C128" s="391">
        <v>59</v>
      </c>
      <c r="D128" s="377"/>
      <c r="E128" s="4" t="s">
        <v>18</v>
      </c>
      <c r="F128" s="4" t="s">
        <v>15</v>
      </c>
      <c r="G128" s="1" t="s">
        <v>19</v>
      </c>
      <c r="H128" s="1" t="s">
        <v>28</v>
      </c>
      <c r="I128" s="1" t="s">
        <v>24</v>
      </c>
      <c r="J128" s="4">
        <v>2</v>
      </c>
      <c r="K128" s="4"/>
      <c r="L128" s="4"/>
      <c r="M128" s="4"/>
      <c r="N128" s="4"/>
      <c r="O128" s="4"/>
      <c r="P128" s="4" t="s">
        <v>291</v>
      </c>
      <c r="Q128" s="4" t="s">
        <v>289</v>
      </c>
      <c r="R128" s="19"/>
      <c r="S128" s="4"/>
      <c r="T128" s="5"/>
      <c r="U128" s="5"/>
      <c r="V128" s="14"/>
      <c r="W128" s="15"/>
      <c r="X128" s="714" t="s">
        <v>1380</v>
      </c>
      <c r="Y128" s="715" t="s">
        <v>1383</v>
      </c>
      <c r="Z128" s="716" t="s">
        <v>1382</v>
      </c>
    </row>
    <row r="129" spans="1:26" ht="15.6">
      <c r="A129" s="4"/>
      <c r="B129" s="4"/>
      <c r="C129" s="391">
        <v>60</v>
      </c>
      <c r="D129" s="377"/>
      <c r="E129" s="4" t="s">
        <v>17</v>
      </c>
      <c r="F129" s="4" t="s">
        <v>14</v>
      </c>
      <c r="G129" s="1" t="s">
        <v>19</v>
      </c>
      <c r="H129" s="1" t="s">
        <v>28</v>
      </c>
      <c r="I129" s="1" t="s">
        <v>25</v>
      </c>
      <c r="J129" s="4">
        <v>2</v>
      </c>
      <c r="K129" s="4"/>
      <c r="L129" s="4"/>
      <c r="M129" s="4"/>
      <c r="N129" s="4" t="s">
        <v>545</v>
      </c>
      <c r="O129" s="4"/>
      <c r="P129" s="4" t="s">
        <v>291</v>
      </c>
      <c r="Q129" s="4" t="s">
        <v>289</v>
      </c>
      <c r="R129" s="19"/>
      <c r="S129" s="4"/>
      <c r="T129" s="5"/>
      <c r="U129" s="5"/>
      <c r="V129" s="14"/>
      <c r="W129" s="15"/>
      <c r="X129" s="714" t="s">
        <v>1380</v>
      </c>
      <c r="Y129" s="715" t="s">
        <v>1383</v>
      </c>
      <c r="Z129" s="716" t="s">
        <v>1382</v>
      </c>
    </row>
    <row r="130" spans="1:26" ht="15.6">
      <c r="A130" s="3"/>
      <c r="B130" s="13"/>
      <c r="C130" s="13" t="s">
        <v>852</v>
      </c>
      <c r="D130" s="377"/>
      <c r="E130" s="4" t="s">
        <v>17</v>
      </c>
      <c r="F130" s="4" t="s">
        <v>15</v>
      </c>
      <c r="G130" s="1" t="s">
        <v>19</v>
      </c>
      <c r="H130" s="1" t="s">
        <v>28</v>
      </c>
      <c r="I130" s="1" t="s">
        <v>26</v>
      </c>
      <c r="J130" s="4">
        <v>2</v>
      </c>
      <c r="K130" s="4"/>
      <c r="L130" s="4"/>
      <c r="M130" s="4"/>
      <c r="N130" s="4" t="s">
        <v>545</v>
      </c>
      <c r="O130" s="4"/>
      <c r="P130" s="4" t="s">
        <v>291</v>
      </c>
      <c r="Q130" s="4" t="s">
        <v>289</v>
      </c>
      <c r="R130" s="19"/>
      <c r="S130" s="4"/>
      <c r="T130" s="5"/>
      <c r="U130" s="5"/>
      <c r="V130" s="14"/>
      <c r="W130" s="15"/>
      <c r="X130" s="714" t="s">
        <v>1380</v>
      </c>
      <c r="Y130" s="715" t="s">
        <v>1383</v>
      </c>
      <c r="Z130" s="716" t="s">
        <v>1382</v>
      </c>
    </row>
    <row r="131" spans="1:26" ht="15.6">
      <c r="A131" s="3"/>
      <c r="B131" s="13"/>
      <c r="C131" s="13" t="s">
        <v>848</v>
      </c>
      <c r="D131" s="377"/>
      <c r="E131" s="4" t="s">
        <v>17</v>
      </c>
      <c r="F131" s="4" t="s">
        <v>14</v>
      </c>
      <c r="G131" s="1" t="s">
        <v>19</v>
      </c>
      <c r="H131" s="1" t="s">
        <v>28</v>
      </c>
      <c r="I131" s="1" t="s">
        <v>24</v>
      </c>
      <c r="J131" s="4">
        <v>2</v>
      </c>
      <c r="K131" s="4"/>
      <c r="L131" s="4"/>
      <c r="M131" s="4"/>
      <c r="N131" s="4" t="s">
        <v>545</v>
      </c>
      <c r="O131" s="4"/>
      <c r="P131" s="4" t="s">
        <v>291</v>
      </c>
      <c r="Q131" s="4" t="s">
        <v>289</v>
      </c>
      <c r="R131" s="19"/>
      <c r="S131" s="4"/>
      <c r="T131" s="5"/>
      <c r="U131" s="5"/>
      <c r="V131" s="14"/>
      <c r="W131" s="15"/>
      <c r="X131" s="714" t="s">
        <v>1380</v>
      </c>
      <c r="Y131" s="715" t="s">
        <v>1383</v>
      </c>
      <c r="Z131" s="716" t="s">
        <v>1382</v>
      </c>
    </row>
    <row r="132" spans="1:26" ht="15.6">
      <c r="A132" s="3"/>
      <c r="B132" s="13"/>
      <c r="C132" s="13" t="s">
        <v>848</v>
      </c>
      <c r="D132" s="377"/>
      <c r="E132" s="4" t="s">
        <v>17</v>
      </c>
      <c r="F132" s="4" t="s">
        <v>15</v>
      </c>
      <c r="G132" s="1" t="s">
        <v>19</v>
      </c>
      <c r="H132" s="1" t="s">
        <v>28</v>
      </c>
      <c r="I132" s="1" t="s">
        <v>24</v>
      </c>
      <c r="J132" s="4">
        <v>3</v>
      </c>
      <c r="K132" s="4"/>
      <c r="L132" s="4"/>
      <c r="M132" s="4"/>
      <c r="N132" s="4"/>
      <c r="O132" s="4"/>
      <c r="P132" s="4" t="s">
        <v>291</v>
      </c>
      <c r="Q132" s="4" t="s">
        <v>289</v>
      </c>
      <c r="R132" s="19"/>
      <c r="S132" s="4"/>
      <c r="T132" s="5"/>
      <c r="U132" s="5"/>
      <c r="V132" s="14"/>
      <c r="W132" s="15"/>
      <c r="X132" s="714" t="s">
        <v>1380</v>
      </c>
      <c r="Y132" s="715" t="s">
        <v>1383</v>
      </c>
      <c r="Z132" s="716" t="s">
        <v>1382</v>
      </c>
    </row>
    <row r="133" spans="1:26" ht="15.6">
      <c r="A133" s="3"/>
      <c r="B133" s="13"/>
      <c r="C133" s="13" t="s">
        <v>962</v>
      </c>
      <c r="D133" s="377"/>
      <c r="E133" s="4" t="s">
        <v>17</v>
      </c>
      <c r="F133" s="4" t="s">
        <v>14</v>
      </c>
      <c r="G133" s="1" t="s">
        <v>19</v>
      </c>
      <c r="H133" s="1" t="s">
        <v>28</v>
      </c>
      <c r="I133" s="1" t="s">
        <v>26</v>
      </c>
      <c r="J133" s="4">
        <v>2</v>
      </c>
      <c r="K133" s="4"/>
      <c r="L133" s="4"/>
      <c r="M133" s="4"/>
      <c r="N133" s="4" t="s">
        <v>545</v>
      </c>
      <c r="O133" s="4"/>
      <c r="P133" s="4" t="s">
        <v>286</v>
      </c>
      <c r="Q133" s="4" t="s">
        <v>290</v>
      </c>
      <c r="R133" s="19"/>
      <c r="S133" s="4"/>
      <c r="T133" s="5"/>
      <c r="U133" s="5"/>
      <c r="V133" s="14"/>
      <c r="W133" s="15"/>
      <c r="X133" s="714" t="s">
        <v>1380</v>
      </c>
      <c r="Y133" s="715" t="s">
        <v>1383</v>
      </c>
      <c r="Z133" s="716" t="s">
        <v>1382</v>
      </c>
    </row>
    <row r="134" spans="1:26" ht="15.6">
      <c r="A134" s="3"/>
      <c r="B134" s="13"/>
      <c r="C134" s="13" t="s">
        <v>962</v>
      </c>
      <c r="D134" s="377"/>
      <c r="E134" s="4" t="s">
        <v>17</v>
      </c>
      <c r="F134" s="4" t="s">
        <v>15</v>
      </c>
      <c r="G134" s="1" t="s">
        <v>19</v>
      </c>
      <c r="H134" s="1" t="s">
        <v>28</v>
      </c>
      <c r="I134" s="1" t="s">
        <v>24</v>
      </c>
      <c r="J134" s="4">
        <v>3</v>
      </c>
      <c r="K134" s="4"/>
      <c r="L134" s="4"/>
      <c r="M134" s="4"/>
      <c r="N134" s="4"/>
      <c r="O134" s="4"/>
      <c r="P134" s="4" t="s">
        <v>286</v>
      </c>
      <c r="Q134" s="4" t="s">
        <v>290</v>
      </c>
      <c r="R134" s="19"/>
      <c r="S134" s="4"/>
      <c r="T134" s="5"/>
      <c r="U134" s="5"/>
      <c r="V134" s="14"/>
      <c r="W134" s="15"/>
      <c r="X134" s="714" t="s">
        <v>1380</v>
      </c>
      <c r="Y134" s="715" t="s">
        <v>1383</v>
      </c>
      <c r="Z134" s="716" t="s">
        <v>1382</v>
      </c>
    </row>
    <row r="135" spans="1:26" ht="15.6">
      <c r="A135" s="3"/>
      <c r="B135" s="13"/>
      <c r="C135" s="13" t="s">
        <v>962</v>
      </c>
      <c r="D135" s="377"/>
      <c r="E135" s="4" t="s">
        <v>18</v>
      </c>
      <c r="F135" s="4" t="s">
        <v>15</v>
      </c>
      <c r="G135" s="1" t="s">
        <v>19</v>
      </c>
      <c r="H135" s="1" t="s">
        <v>28</v>
      </c>
      <c r="I135" s="1" t="s">
        <v>25</v>
      </c>
      <c r="J135" s="4"/>
      <c r="K135" s="4"/>
      <c r="L135" s="4"/>
      <c r="M135" s="4"/>
      <c r="N135" s="4"/>
      <c r="O135" s="4" t="s">
        <v>28</v>
      </c>
      <c r="P135" s="4" t="s">
        <v>286</v>
      </c>
      <c r="Q135" s="4" t="s">
        <v>290</v>
      </c>
      <c r="R135" s="19"/>
      <c r="S135" s="4"/>
      <c r="T135" s="5"/>
      <c r="U135" s="5"/>
      <c r="V135" s="14"/>
      <c r="W135" s="15"/>
      <c r="X135" s="714" t="s">
        <v>1380</v>
      </c>
      <c r="Y135" s="715" t="s">
        <v>1383</v>
      </c>
      <c r="Z135" s="716" t="s">
        <v>1382</v>
      </c>
    </row>
    <row r="136" spans="1:26" ht="15.6">
      <c r="A136" s="3"/>
      <c r="B136" s="13"/>
      <c r="C136" s="13" t="s">
        <v>847</v>
      </c>
      <c r="D136" s="377"/>
      <c r="E136" s="4" t="s">
        <v>18</v>
      </c>
      <c r="F136" s="4" t="s">
        <v>14</v>
      </c>
      <c r="G136" s="1" t="s">
        <v>19</v>
      </c>
      <c r="H136" s="1" t="s">
        <v>28</v>
      </c>
      <c r="I136" s="1" t="s">
        <v>24</v>
      </c>
      <c r="J136" s="4">
        <v>4</v>
      </c>
      <c r="K136" s="4"/>
      <c r="L136" s="4"/>
      <c r="M136" s="4"/>
      <c r="N136" s="4"/>
      <c r="O136" s="4"/>
      <c r="P136" s="4" t="s">
        <v>286</v>
      </c>
      <c r="Q136" s="4" t="s">
        <v>290</v>
      </c>
      <c r="R136" s="19"/>
      <c r="S136" s="4"/>
      <c r="T136" s="5"/>
      <c r="U136" s="5"/>
      <c r="V136" s="14"/>
      <c r="W136" s="15"/>
      <c r="X136" s="714" t="s">
        <v>1380</v>
      </c>
      <c r="Y136" s="715" t="s">
        <v>1383</v>
      </c>
      <c r="Z136" s="716" t="s">
        <v>1382</v>
      </c>
    </row>
    <row r="137" spans="1:26" ht="15.6">
      <c r="A137" s="3"/>
      <c r="B137" s="13"/>
      <c r="C137" s="13" t="s">
        <v>847</v>
      </c>
      <c r="D137" s="377"/>
      <c r="E137" s="4" t="s">
        <v>18</v>
      </c>
      <c r="F137" s="4" t="s">
        <v>15</v>
      </c>
      <c r="G137" s="1" t="s">
        <v>19</v>
      </c>
      <c r="H137" s="1" t="s">
        <v>28</v>
      </c>
      <c r="I137" s="1" t="s">
        <v>24</v>
      </c>
      <c r="J137" s="4">
        <v>4</v>
      </c>
      <c r="K137" s="4"/>
      <c r="L137" s="4"/>
      <c r="M137" s="4"/>
      <c r="N137" s="4"/>
      <c r="O137" s="4"/>
      <c r="P137" s="4" t="s">
        <v>286</v>
      </c>
      <c r="Q137" s="4" t="s">
        <v>290</v>
      </c>
      <c r="R137" s="19"/>
      <c r="S137" s="4"/>
      <c r="T137" s="5"/>
      <c r="U137" s="5"/>
      <c r="V137" s="14"/>
      <c r="W137" s="15"/>
      <c r="X137" s="714" t="s">
        <v>1380</v>
      </c>
      <c r="Y137" s="715" t="s">
        <v>1383</v>
      </c>
      <c r="Z137" s="716" t="s">
        <v>1382</v>
      </c>
    </row>
    <row r="138" spans="1:26" ht="15.6">
      <c r="A138" s="3"/>
      <c r="B138" s="13"/>
      <c r="C138" s="13" t="s">
        <v>961</v>
      </c>
      <c r="D138" s="377"/>
      <c r="E138" s="4" t="s">
        <v>18</v>
      </c>
      <c r="F138" s="4" t="s">
        <v>14</v>
      </c>
      <c r="G138" s="1" t="s">
        <v>19</v>
      </c>
      <c r="H138" s="1" t="s">
        <v>28</v>
      </c>
      <c r="I138" s="1" t="s">
        <v>24</v>
      </c>
      <c r="J138" s="4">
        <v>4</v>
      </c>
      <c r="K138" s="4"/>
      <c r="L138" s="4"/>
      <c r="M138" s="4"/>
      <c r="N138" s="4"/>
      <c r="O138" s="4"/>
      <c r="P138" s="4" t="s">
        <v>286</v>
      </c>
      <c r="Q138" s="4" t="s">
        <v>290</v>
      </c>
      <c r="R138" s="19"/>
      <c r="S138" s="4"/>
      <c r="T138" s="5"/>
      <c r="U138" s="5"/>
      <c r="V138" s="14"/>
      <c r="W138" s="15"/>
      <c r="X138" s="714" t="s">
        <v>1380</v>
      </c>
      <c r="Y138" s="715" t="s">
        <v>1383</v>
      </c>
      <c r="Z138" s="716" t="s">
        <v>1382</v>
      </c>
    </row>
    <row r="139" spans="1:26" ht="15.6">
      <c r="A139" s="3"/>
      <c r="B139" s="13"/>
      <c r="C139" s="13" t="s">
        <v>961</v>
      </c>
      <c r="D139" s="377"/>
      <c r="E139" s="4" t="s">
        <v>18</v>
      </c>
      <c r="F139" s="4" t="s">
        <v>15</v>
      </c>
      <c r="G139" s="1" t="s">
        <v>19</v>
      </c>
      <c r="H139" s="1" t="s">
        <v>28</v>
      </c>
      <c r="I139" s="1" t="s">
        <v>24</v>
      </c>
      <c r="J139" s="4">
        <v>4</v>
      </c>
      <c r="K139" s="4"/>
      <c r="L139" s="4"/>
      <c r="M139" s="4"/>
      <c r="N139" s="4"/>
      <c r="O139" s="4"/>
      <c r="P139" s="4" t="s">
        <v>286</v>
      </c>
      <c r="Q139" s="4" t="s">
        <v>290</v>
      </c>
      <c r="R139" s="19"/>
      <c r="S139" s="4"/>
      <c r="T139" s="5"/>
      <c r="U139" s="5"/>
      <c r="V139" s="14"/>
      <c r="W139" s="15"/>
      <c r="X139" s="714" t="s">
        <v>1380</v>
      </c>
      <c r="Y139" s="715" t="s">
        <v>1383</v>
      </c>
      <c r="Z139" s="716" t="s">
        <v>1382</v>
      </c>
    </row>
    <row r="140" spans="1:26" ht="15.6">
      <c r="A140" s="3"/>
      <c r="B140" s="13"/>
      <c r="C140" s="13" t="s">
        <v>960</v>
      </c>
      <c r="D140" s="377"/>
      <c r="E140" s="4" t="s">
        <v>17</v>
      </c>
      <c r="F140" s="4" t="s">
        <v>14</v>
      </c>
      <c r="G140" s="1" t="s">
        <v>19</v>
      </c>
      <c r="H140" s="1" t="s">
        <v>28</v>
      </c>
      <c r="I140" s="1" t="s">
        <v>26</v>
      </c>
      <c r="J140" s="4">
        <v>4</v>
      </c>
      <c r="K140" s="4"/>
      <c r="L140" s="4"/>
      <c r="M140" s="4"/>
      <c r="N140" s="4"/>
      <c r="O140" s="4"/>
      <c r="P140" s="4" t="s">
        <v>291</v>
      </c>
      <c r="Q140" s="4" t="s">
        <v>290</v>
      </c>
      <c r="R140" s="19"/>
      <c r="S140" s="4"/>
      <c r="T140" s="5"/>
      <c r="U140" s="5"/>
      <c r="V140" s="14"/>
      <c r="W140" s="15"/>
      <c r="X140" s="714" t="s">
        <v>1380</v>
      </c>
      <c r="Y140" s="715" t="s">
        <v>1383</v>
      </c>
      <c r="Z140" s="716" t="s">
        <v>1382</v>
      </c>
    </row>
    <row r="141" spans="1:26" ht="15.6">
      <c r="A141" s="3"/>
      <c r="B141" s="13"/>
      <c r="C141" s="13" t="s">
        <v>960</v>
      </c>
      <c r="D141" s="377"/>
      <c r="E141" s="4" t="s">
        <v>18</v>
      </c>
      <c r="F141" s="4" t="s">
        <v>14</v>
      </c>
      <c r="G141" s="1" t="s">
        <v>19</v>
      </c>
      <c r="H141" s="1" t="s">
        <v>28</v>
      </c>
      <c r="I141" s="1" t="s">
        <v>24</v>
      </c>
      <c r="J141" s="4">
        <v>3</v>
      </c>
      <c r="K141" s="4"/>
      <c r="L141" s="4"/>
      <c r="M141" s="4"/>
      <c r="N141" s="4"/>
      <c r="O141" s="4"/>
      <c r="P141" s="4" t="s">
        <v>291</v>
      </c>
      <c r="Q141" s="4" t="s">
        <v>290</v>
      </c>
      <c r="R141" s="19"/>
      <c r="S141" s="4"/>
      <c r="T141" s="5"/>
      <c r="U141" s="5"/>
      <c r="V141" s="14"/>
      <c r="W141" s="15"/>
      <c r="X141" s="714" t="s">
        <v>1380</v>
      </c>
      <c r="Y141" s="715" t="s">
        <v>1383</v>
      </c>
      <c r="Z141" s="716" t="s">
        <v>1382</v>
      </c>
    </row>
    <row r="142" spans="1:26" ht="15.6">
      <c r="A142" s="3"/>
      <c r="B142" s="13"/>
      <c r="C142" s="13" t="s">
        <v>960</v>
      </c>
      <c r="D142" s="377"/>
      <c r="E142" s="4" t="s">
        <v>18</v>
      </c>
      <c r="F142" s="4" t="s">
        <v>15</v>
      </c>
      <c r="G142" s="1" t="s">
        <v>19</v>
      </c>
      <c r="H142" s="1" t="s">
        <v>28</v>
      </c>
      <c r="I142" s="1" t="s">
        <v>25</v>
      </c>
      <c r="J142" s="4">
        <v>4</v>
      </c>
      <c r="K142" s="4"/>
      <c r="L142" s="4"/>
      <c r="M142" s="4"/>
      <c r="N142" s="4"/>
      <c r="O142" s="4"/>
      <c r="P142" s="4" t="s">
        <v>291</v>
      </c>
      <c r="Q142" s="4" t="s">
        <v>290</v>
      </c>
      <c r="R142" s="19"/>
      <c r="S142" s="4"/>
      <c r="T142" s="5"/>
      <c r="U142" s="5"/>
      <c r="V142" s="14"/>
      <c r="W142" s="15"/>
      <c r="X142" s="714" t="s">
        <v>1380</v>
      </c>
      <c r="Y142" s="715" t="s">
        <v>1383</v>
      </c>
      <c r="Z142" s="716" t="s">
        <v>1382</v>
      </c>
    </row>
    <row r="143" spans="1:26" ht="15.6">
      <c r="A143" s="3"/>
      <c r="B143" s="13"/>
      <c r="C143" s="13" t="s">
        <v>845</v>
      </c>
      <c r="D143" s="377"/>
      <c r="E143" s="4" t="s">
        <v>18</v>
      </c>
      <c r="F143" s="4" t="s">
        <v>14</v>
      </c>
      <c r="G143" s="1" t="s">
        <v>19</v>
      </c>
      <c r="H143" s="1" t="s">
        <v>28</v>
      </c>
      <c r="I143" s="1" t="s">
        <v>24</v>
      </c>
      <c r="J143" s="4">
        <v>4</v>
      </c>
      <c r="K143" s="4"/>
      <c r="L143" s="4"/>
      <c r="M143" s="4"/>
      <c r="N143" s="4"/>
      <c r="O143" s="4"/>
      <c r="P143" s="4" t="s">
        <v>291</v>
      </c>
      <c r="Q143" s="4" t="s">
        <v>290</v>
      </c>
      <c r="R143" s="19"/>
      <c r="S143" s="4"/>
      <c r="T143" s="5"/>
      <c r="U143" s="5"/>
      <c r="V143" s="14"/>
      <c r="W143" s="15"/>
      <c r="X143" s="714" t="s">
        <v>1380</v>
      </c>
      <c r="Y143" s="715" t="s">
        <v>1383</v>
      </c>
      <c r="Z143" s="716" t="s">
        <v>1382</v>
      </c>
    </row>
    <row r="144" spans="1:26" ht="15.6">
      <c r="A144" s="3"/>
      <c r="B144" s="13"/>
      <c r="C144" s="13" t="s">
        <v>845</v>
      </c>
      <c r="D144" s="377"/>
      <c r="E144" s="4" t="s">
        <v>18</v>
      </c>
      <c r="F144" s="4" t="s">
        <v>15</v>
      </c>
      <c r="G144" s="1" t="s">
        <v>19</v>
      </c>
      <c r="H144" s="1" t="s">
        <v>28</v>
      </c>
      <c r="I144" s="1" t="s">
        <v>24</v>
      </c>
      <c r="J144" s="4">
        <v>4</v>
      </c>
      <c r="K144" s="4"/>
      <c r="L144" s="4"/>
      <c r="M144" s="4"/>
      <c r="N144" s="4"/>
      <c r="O144" s="4"/>
      <c r="P144" s="4" t="s">
        <v>291</v>
      </c>
      <c r="Q144" s="4" t="s">
        <v>290</v>
      </c>
      <c r="R144" s="19"/>
      <c r="S144" s="4"/>
      <c r="T144" s="5"/>
      <c r="U144" s="5"/>
      <c r="V144" s="14"/>
      <c r="W144" s="15"/>
      <c r="X144" s="714" t="s">
        <v>1380</v>
      </c>
      <c r="Y144" s="715" t="s">
        <v>1383</v>
      </c>
      <c r="Z144" s="716" t="s">
        <v>1382</v>
      </c>
    </row>
    <row r="145" spans="1:26" ht="15.6">
      <c r="A145" s="3"/>
      <c r="B145" s="13"/>
      <c r="C145" s="13" t="s">
        <v>844</v>
      </c>
      <c r="D145" s="377"/>
      <c r="E145" s="4" t="s">
        <v>17</v>
      </c>
      <c r="F145" s="4" t="s">
        <v>15</v>
      </c>
      <c r="G145" s="1" t="s">
        <v>19</v>
      </c>
      <c r="H145" s="1" t="s">
        <v>28</v>
      </c>
      <c r="I145" s="1" t="s">
        <v>24</v>
      </c>
      <c r="J145" s="4"/>
      <c r="K145" s="4"/>
      <c r="L145" s="4"/>
      <c r="M145" s="4"/>
      <c r="N145" s="4"/>
      <c r="O145" s="4" t="s">
        <v>28</v>
      </c>
      <c r="P145" s="4" t="s">
        <v>291</v>
      </c>
      <c r="Q145" s="4" t="s">
        <v>290</v>
      </c>
      <c r="R145" s="19"/>
      <c r="S145" s="4"/>
      <c r="T145" s="5"/>
      <c r="U145" s="5"/>
      <c r="V145" s="14"/>
      <c r="W145" s="15"/>
      <c r="X145" s="714" t="s">
        <v>1380</v>
      </c>
      <c r="Y145" s="715" t="s">
        <v>1383</v>
      </c>
      <c r="Z145" s="716" t="s">
        <v>1382</v>
      </c>
    </row>
    <row r="146" spans="1:26" ht="15.6">
      <c r="A146" s="3"/>
      <c r="B146" s="13"/>
      <c r="C146" s="13" t="s">
        <v>844</v>
      </c>
      <c r="D146" s="377"/>
      <c r="E146" s="4" t="s">
        <v>18</v>
      </c>
      <c r="F146" s="4" t="s">
        <v>14</v>
      </c>
      <c r="G146" s="1" t="s">
        <v>19</v>
      </c>
      <c r="H146" s="1" t="s">
        <v>28</v>
      </c>
      <c r="I146" s="1" t="s">
        <v>24</v>
      </c>
      <c r="J146" s="4"/>
      <c r="K146" s="4"/>
      <c r="L146" s="4"/>
      <c r="M146" s="4"/>
      <c r="N146" s="4"/>
      <c r="O146" s="4" t="s">
        <v>28</v>
      </c>
      <c r="P146" s="4" t="s">
        <v>291</v>
      </c>
      <c r="Q146" s="4" t="s">
        <v>290</v>
      </c>
      <c r="R146" s="19"/>
      <c r="S146" s="4"/>
      <c r="T146" s="5"/>
      <c r="U146" s="5"/>
      <c r="V146" s="14"/>
      <c r="W146" s="15"/>
      <c r="X146" s="714" t="s">
        <v>1380</v>
      </c>
      <c r="Y146" s="715" t="s">
        <v>1383</v>
      </c>
      <c r="Z146" s="716" t="s">
        <v>1382</v>
      </c>
    </row>
    <row r="147" spans="1:26" ht="15.6">
      <c r="A147" s="3"/>
      <c r="B147" s="13"/>
      <c r="C147" s="13" t="s">
        <v>843</v>
      </c>
      <c r="D147" s="377"/>
      <c r="E147" s="4" t="s">
        <v>18</v>
      </c>
      <c r="F147" s="4" t="s">
        <v>15</v>
      </c>
      <c r="G147" s="1" t="s">
        <v>19</v>
      </c>
      <c r="H147" s="1" t="s">
        <v>28</v>
      </c>
      <c r="I147" s="1" t="s">
        <v>24</v>
      </c>
      <c r="J147" s="4">
        <v>3</v>
      </c>
      <c r="K147" s="4"/>
      <c r="L147" s="4"/>
      <c r="M147" s="4"/>
      <c r="N147" s="4"/>
      <c r="O147" s="4"/>
      <c r="P147" s="4" t="s">
        <v>291</v>
      </c>
      <c r="Q147" s="4" t="s">
        <v>290</v>
      </c>
      <c r="R147" s="19"/>
      <c r="S147" s="4"/>
      <c r="T147" s="5"/>
      <c r="U147" s="5"/>
      <c r="V147" s="14"/>
      <c r="W147" s="15"/>
      <c r="X147" s="714" t="s">
        <v>1380</v>
      </c>
      <c r="Y147" s="715" t="s">
        <v>1383</v>
      </c>
      <c r="Z147" s="716" t="s">
        <v>1382</v>
      </c>
    </row>
    <row r="148" spans="1:26" ht="15.6">
      <c r="A148" s="3"/>
      <c r="B148" s="13"/>
      <c r="C148" s="13" t="s">
        <v>843</v>
      </c>
      <c r="D148" s="377"/>
      <c r="E148" s="4" t="s">
        <v>18</v>
      </c>
      <c r="F148" s="4" t="s">
        <v>15</v>
      </c>
      <c r="G148" s="1" t="s">
        <v>56</v>
      </c>
      <c r="H148" s="1" t="s">
        <v>29</v>
      </c>
      <c r="I148" s="1" t="s">
        <v>24</v>
      </c>
      <c r="J148" s="4">
        <v>4</v>
      </c>
      <c r="K148" s="4"/>
      <c r="L148" s="4"/>
      <c r="M148" s="4"/>
      <c r="N148" s="4"/>
      <c r="O148" s="4"/>
      <c r="P148" s="4" t="s">
        <v>291</v>
      </c>
      <c r="Q148" s="4" t="s">
        <v>290</v>
      </c>
      <c r="R148" s="19"/>
      <c r="S148" s="4"/>
      <c r="T148" s="5"/>
      <c r="U148" s="5"/>
      <c r="V148" s="14"/>
      <c r="W148" s="15"/>
      <c r="X148" s="714" t="s">
        <v>1380</v>
      </c>
      <c r="Y148" s="715" t="s">
        <v>1383</v>
      </c>
      <c r="Z148" s="716" t="s">
        <v>1382</v>
      </c>
    </row>
    <row r="149" spans="1:26" ht="15.6">
      <c r="A149" s="3"/>
      <c r="B149" s="13"/>
      <c r="C149" s="13" t="s">
        <v>843</v>
      </c>
      <c r="D149" s="377"/>
      <c r="E149" s="4" t="s">
        <v>17</v>
      </c>
      <c r="F149" s="4" t="s">
        <v>14</v>
      </c>
      <c r="G149" s="1" t="s">
        <v>56</v>
      </c>
      <c r="H149" s="1" t="s">
        <v>29</v>
      </c>
      <c r="I149" s="1" t="s">
        <v>26</v>
      </c>
      <c r="J149" s="4">
        <v>2</v>
      </c>
      <c r="K149" s="4"/>
      <c r="L149" s="4"/>
      <c r="M149" s="4"/>
      <c r="N149" s="4"/>
      <c r="O149" s="4"/>
      <c r="P149" s="4" t="s">
        <v>291</v>
      </c>
      <c r="Q149" s="4" t="s">
        <v>290</v>
      </c>
      <c r="R149" s="19"/>
      <c r="S149" s="4"/>
      <c r="T149" s="5"/>
      <c r="U149" s="5"/>
      <c r="V149" s="14"/>
      <c r="W149" s="15"/>
      <c r="X149" s="714" t="s">
        <v>1380</v>
      </c>
      <c r="Y149" s="715" t="s">
        <v>1383</v>
      </c>
      <c r="Z149" s="716" t="s">
        <v>1382</v>
      </c>
    </row>
    <row r="150" spans="1:26" ht="15.6">
      <c r="A150" s="3"/>
      <c r="B150" s="13"/>
      <c r="C150" s="13" t="s">
        <v>843</v>
      </c>
      <c r="D150" s="377"/>
      <c r="E150" s="4" t="s">
        <v>17</v>
      </c>
      <c r="F150" s="4" t="s">
        <v>14</v>
      </c>
      <c r="G150" s="1" t="s">
        <v>56</v>
      </c>
      <c r="H150" s="1" t="s">
        <v>29</v>
      </c>
      <c r="I150" s="1" t="s">
        <v>24</v>
      </c>
      <c r="J150" s="4">
        <v>4</v>
      </c>
      <c r="K150" s="4"/>
      <c r="L150" s="4"/>
      <c r="M150" s="4"/>
      <c r="N150" s="4"/>
      <c r="O150" s="4"/>
      <c r="P150" s="4" t="s">
        <v>291</v>
      </c>
      <c r="Q150" s="4" t="s">
        <v>290</v>
      </c>
      <c r="R150" s="19"/>
      <c r="S150" s="4"/>
      <c r="T150" s="5"/>
      <c r="U150" s="5"/>
      <c r="V150" s="14"/>
      <c r="W150" s="15"/>
      <c r="X150" s="714" t="s">
        <v>1380</v>
      </c>
      <c r="Y150" s="715" t="s">
        <v>1383</v>
      </c>
      <c r="Z150" s="716" t="s">
        <v>1382</v>
      </c>
    </row>
    <row r="151" spans="1:26" ht="15.6">
      <c r="A151" s="3"/>
      <c r="B151" s="13"/>
      <c r="C151" s="13" t="s">
        <v>842</v>
      </c>
      <c r="D151" s="377"/>
      <c r="E151" s="4" t="s">
        <v>18</v>
      </c>
      <c r="F151" s="4" t="s">
        <v>15</v>
      </c>
      <c r="G151" s="1" t="s">
        <v>19</v>
      </c>
      <c r="H151" s="1" t="s">
        <v>28</v>
      </c>
      <c r="I151" s="1" t="s">
        <v>24</v>
      </c>
      <c r="J151" s="4">
        <v>2</v>
      </c>
      <c r="K151" s="4"/>
      <c r="L151" s="4"/>
      <c r="M151" s="4"/>
      <c r="N151" s="4" t="s">
        <v>39</v>
      </c>
      <c r="O151" s="4"/>
      <c r="P151" s="4" t="s">
        <v>291</v>
      </c>
      <c r="Q151" s="4" t="s">
        <v>289</v>
      </c>
      <c r="R151" s="19"/>
      <c r="S151" s="4"/>
      <c r="T151" s="5"/>
      <c r="U151" s="5"/>
      <c r="V151" s="14"/>
      <c r="W151" s="15"/>
      <c r="X151" s="714" t="s">
        <v>1380</v>
      </c>
      <c r="Y151" s="715" t="s">
        <v>1383</v>
      </c>
      <c r="Z151" s="716" t="s">
        <v>1382</v>
      </c>
    </row>
    <row r="152" spans="1:26" ht="15.6">
      <c r="A152" s="3"/>
      <c r="B152" s="13"/>
      <c r="C152" s="13" t="s">
        <v>840</v>
      </c>
      <c r="D152" s="377"/>
      <c r="E152" s="4" t="s">
        <v>18</v>
      </c>
      <c r="F152" s="4" t="s">
        <v>15</v>
      </c>
      <c r="G152" s="1" t="s">
        <v>20</v>
      </c>
      <c r="H152" s="1" t="s">
        <v>29</v>
      </c>
      <c r="I152" s="1" t="s">
        <v>25</v>
      </c>
      <c r="J152" s="4">
        <v>3</v>
      </c>
      <c r="K152" s="4"/>
      <c r="L152" s="4"/>
      <c r="M152" s="4"/>
      <c r="N152" s="4"/>
      <c r="O152" s="4"/>
      <c r="P152" s="4" t="s">
        <v>291</v>
      </c>
      <c r="Q152" s="4" t="s">
        <v>289</v>
      </c>
      <c r="R152" s="19"/>
      <c r="S152" s="4"/>
      <c r="T152" s="5"/>
      <c r="U152" s="5"/>
      <c r="V152" s="14"/>
      <c r="W152" s="15"/>
      <c r="X152" s="714" t="s">
        <v>1380</v>
      </c>
      <c r="Y152" s="715" t="s">
        <v>1383</v>
      </c>
      <c r="Z152" s="716" t="s">
        <v>1382</v>
      </c>
    </row>
    <row r="153" spans="1:26" ht="15.6">
      <c r="A153" s="3"/>
      <c r="B153" s="13"/>
      <c r="C153" s="13" t="s">
        <v>838</v>
      </c>
      <c r="D153" s="377"/>
      <c r="E153" s="4" t="s">
        <v>17</v>
      </c>
      <c r="F153" s="4" t="s">
        <v>14</v>
      </c>
      <c r="G153" s="1" t="s">
        <v>19</v>
      </c>
      <c r="H153" s="1" t="s">
        <v>28</v>
      </c>
      <c r="I153" s="1" t="s">
        <v>24</v>
      </c>
      <c r="J153" s="4">
        <v>3</v>
      </c>
      <c r="K153" s="4"/>
      <c r="L153" s="4"/>
      <c r="M153" s="4"/>
      <c r="N153" s="4"/>
      <c r="O153" s="4"/>
      <c r="P153" s="4" t="s">
        <v>291</v>
      </c>
      <c r="Q153" s="4" t="s">
        <v>288</v>
      </c>
      <c r="R153" s="19"/>
      <c r="S153" s="4"/>
      <c r="T153" s="5"/>
      <c r="U153" s="5"/>
      <c r="V153" s="14"/>
      <c r="W153" s="15"/>
      <c r="X153" s="714" t="s">
        <v>1380</v>
      </c>
      <c r="Y153" s="715" t="s">
        <v>1383</v>
      </c>
      <c r="Z153" s="716" t="s">
        <v>1382</v>
      </c>
    </row>
    <row r="154" spans="1:26" ht="15.6">
      <c r="A154" s="3"/>
      <c r="B154" s="13"/>
      <c r="C154" s="13" t="s">
        <v>838</v>
      </c>
      <c r="D154" s="377"/>
      <c r="E154" s="4" t="s">
        <v>17</v>
      </c>
      <c r="F154" s="4" t="s">
        <v>15</v>
      </c>
      <c r="G154" s="1" t="s">
        <v>19</v>
      </c>
      <c r="H154" s="1" t="s">
        <v>28</v>
      </c>
      <c r="I154" s="1" t="s">
        <v>24</v>
      </c>
      <c r="J154" s="4">
        <v>3</v>
      </c>
      <c r="K154" s="4"/>
      <c r="L154" s="4"/>
      <c r="M154" s="4"/>
      <c r="N154" s="4"/>
      <c r="O154" s="4"/>
      <c r="P154" s="4" t="s">
        <v>291</v>
      </c>
      <c r="Q154" s="4" t="s">
        <v>288</v>
      </c>
      <c r="R154" s="19"/>
      <c r="S154" s="4"/>
      <c r="T154" s="5"/>
      <c r="U154" s="5"/>
      <c r="V154" s="14"/>
      <c r="W154" s="15"/>
      <c r="X154" s="714" t="s">
        <v>1380</v>
      </c>
      <c r="Y154" s="715" t="s">
        <v>1383</v>
      </c>
      <c r="Z154" s="716" t="s">
        <v>1382</v>
      </c>
    </row>
    <row r="155" spans="1:26" ht="15.6">
      <c r="A155" s="3"/>
      <c r="B155" s="13"/>
      <c r="C155" s="13" t="s">
        <v>837</v>
      </c>
      <c r="D155" s="377"/>
      <c r="E155" s="4" t="s">
        <v>17</v>
      </c>
      <c r="F155" s="4" t="s">
        <v>14</v>
      </c>
      <c r="G155" s="1" t="s">
        <v>56</v>
      </c>
      <c r="H155" s="1" t="s">
        <v>29</v>
      </c>
      <c r="I155" s="1" t="s">
        <v>24</v>
      </c>
      <c r="J155" s="4">
        <v>4</v>
      </c>
      <c r="K155" s="4"/>
      <c r="L155" s="4"/>
      <c r="M155" s="4"/>
      <c r="N155" s="4"/>
      <c r="O155" s="4"/>
      <c r="P155" s="4" t="s">
        <v>291</v>
      </c>
      <c r="Q155" s="4" t="s">
        <v>288</v>
      </c>
      <c r="R155" s="19"/>
      <c r="S155" s="4"/>
      <c r="T155" s="5"/>
      <c r="U155" s="5"/>
      <c r="V155" s="14"/>
      <c r="W155" s="15"/>
      <c r="X155" s="714" t="s">
        <v>1380</v>
      </c>
      <c r="Y155" s="715" t="s">
        <v>1383</v>
      </c>
      <c r="Z155" s="716" t="s">
        <v>1382</v>
      </c>
    </row>
    <row r="156" spans="1:26" ht="15.6">
      <c r="A156" s="3"/>
      <c r="B156" s="13"/>
      <c r="C156" s="13" t="s">
        <v>837</v>
      </c>
      <c r="D156" s="377"/>
      <c r="E156" s="4" t="s">
        <v>18</v>
      </c>
      <c r="F156" s="4" t="s">
        <v>15</v>
      </c>
      <c r="G156" s="1" t="s">
        <v>56</v>
      </c>
      <c r="H156" s="1" t="s">
        <v>29</v>
      </c>
      <c r="I156" s="1" t="s">
        <v>24</v>
      </c>
      <c r="J156" s="4">
        <v>4</v>
      </c>
      <c r="K156" s="4"/>
      <c r="L156" s="4"/>
      <c r="M156" s="4"/>
      <c r="N156" s="4"/>
      <c r="O156" s="4"/>
      <c r="P156" s="4" t="s">
        <v>291</v>
      </c>
      <c r="Q156" s="4" t="s">
        <v>288</v>
      </c>
      <c r="R156" s="19"/>
      <c r="S156" s="4"/>
      <c r="T156" s="5"/>
      <c r="U156" s="5"/>
      <c r="V156" s="14"/>
      <c r="W156" s="15"/>
      <c r="X156" s="714" t="s">
        <v>1380</v>
      </c>
      <c r="Y156" s="715" t="s">
        <v>1383</v>
      </c>
      <c r="Z156" s="716" t="s">
        <v>1382</v>
      </c>
    </row>
    <row r="157" spans="1:26" ht="15.6">
      <c r="A157" s="3"/>
      <c r="B157" s="13"/>
      <c r="C157" s="13" t="s">
        <v>836</v>
      </c>
      <c r="D157" s="377"/>
      <c r="E157" s="4" t="s">
        <v>17</v>
      </c>
      <c r="F157" s="4" t="s">
        <v>14</v>
      </c>
      <c r="G157" s="1" t="s">
        <v>19</v>
      </c>
      <c r="H157" s="1" t="s">
        <v>28</v>
      </c>
      <c r="I157" s="1" t="s">
        <v>24</v>
      </c>
      <c r="J157" s="4">
        <v>3</v>
      </c>
      <c r="K157" s="4"/>
      <c r="L157" s="4"/>
      <c r="M157" s="4"/>
      <c r="N157" s="4"/>
      <c r="O157" s="4"/>
      <c r="P157" s="4" t="s">
        <v>291</v>
      </c>
      <c r="Q157" s="4" t="s">
        <v>288</v>
      </c>
      <c r="R157" s="19"/>
      <c r="S157" s="4"/>
      <c r="T157" s="5"/>
      <c r="U157" s="5"/>
      <c r="V157" s="14"/>
      <c r="W157" s="15"/>
      <c r="X157" s="714" t="s">
        <v>1380</v>
      </c>
      <c r="Y157" s="715" t="s">
        <v>1383</v>
      </c>
      <c r="Z157" s="716" t="s">
        <v>1382</v>
      </c>
    </row>
    <row r="158" spans="1:26" s="380" customFormat="1" ht="15.6">
      <c r="A158" s="3"/>
      <c r="B158" s="13"/>
      <c r="C158" s="13" t="s">
        <v>836</v>
      </c>
      <c r="D158" s="377"/>
      <c r="E158" s="4" t="s">
        <v>17</v>
      </c>
      <c r="F158" s="4" t="s">
        <v>15</v>
      </c>
      <c r="G158" s="1" t="s">
        <v>19</v>
      </c>
      <c r="H158" s="1" t="s">
        <v>28</v>
      </c>
      <c r="I158" s="1" t="s">
        <v>24</v>
      </c>
      <c r="J158" s="4">
        <v>2</v>
      </c>
      <c r="K158" s="4"/>
      <c r="L158" s="4"/>
      <c r="M158" s="4"/>
      <c r="N158" s="4"/>
      <c r="O158" s="4"/>
      <c r="P158" s="4" t="s">
        <v>291</v>
      </c>
      <c r="Q158" s="4" t="s">
        <v>288</v>
      </c>
      <c r="R158" s="19"/>
      <c r="S158" s="4"/>
      <c r="T158" s="5"/>
      <c r="U158" s="5"/>
      <c r="V158" s="14"/>
      <c r="W158" s="15"/>
      <c r="X158" s="714" t="s">
        <v>1380</v>
      </c>
      <c r="Y158" s="715" t="s">
        <v>1383</v>
      </c>
      <c r="Z158" s="716" t="s">
        <v>1382</v>
      </c>
    </row>
    <row r="159" spans="1:26" ht="15.6">
      <c r="A159" s="3"/>
      <c r="B159" s="13"/>
      <c r="C159" s="13" t="s">
        <v>834</v>
      </c>
      <c r="D159" s="377"/>
      <c r="E159" s="4" t="s">
        <v>18</v>
      </c>
      <c r="F159" s="4" t="s">
        <v>15</v>
      </c>
      <c r="G159" s="1" t="s">
        <v>19</v>
      </c>
      <c r="H159" s="1" t="s">
        <v>28</v>
      </c>
      <c r="I159" s="1" t="s">
        <v>24</v>
      </c>
      <c r="J159" s="4"/>
      <c r="K159" s="4"/>
      <c r="L159" s="4"/>
      <c r="M159" s="4"/>
      <c r="N159" s="4"/>
      <c r="O159" s="4" t="s">
        <v>28</v>
      </c>
      <c r="P159" s="4" t="s">
        <v>291</v>
      </c>
      <c r="Q159" s="4" t="s">
        <v>289</v>
      </c>
      <c r="R159" s="19"/>
      <c r="S159" s="4"/>
      <c r="T159" s="5"/>
      <c r="U159" s="5"/>
      <c r="V159" s="14"/>
      <c r="W159" s="15"/>
      <c r="X159" s="714" t="s">
        <v>1380</v>
      </c>
      <c r="Y159" s="715" t="s">
        <v>1383</v>
      </c>
      <c r="Z159" s="716" t="s">
        <v>1382</v>
      </c>
    </row>
    <row r="160" spans="1:26" s="380" customFormat="1" ht="15.6">
      <c r="A160" s="3"/>
      <c r="B160" s="13"/>
      <c r="C160" s="13" t="s">
        <v>834</v>
      </c>
      <c r="D160" s="377"/>
      <c r="E160" s="4" t="s">
        <v>18</v>
      </c>
      <c r="F160" s="4" t="s">
        <v>14</v>
      </c>
      <c r="G160" s="1" t="s">
        <v>19</v>
      </c>
      <c r="H160" s="1" t="s">
        <v>28</v>
      </c>
      <c r="I160" s="1" t="s">
        <v>24</v>
      </c>
      <c r="J160" s="4"/>
      <c r="K160" s="4"/>
      <c r="L160" s="4"/>
      <c r="M160" s="4"/>
      <c r="N160" s="4"/>
      <c r="O160" s="4" t="s">
        <v>28</v>
      </c>
      <c r="P160" s="4" t="s">
        <v>291</v>
      </c>
      <c r="Q160" s="4" t="s">
        <v>289</v>
      </c>
      <c r="R160" s="19"/>
      <c r="S160" s="4"/>
      <c r="T160" s="5"/>
      <c r="U160" s="5"/>
      <c r="V160" s="14"/>
      <c r="W160" s="15"/>
      <c r="X160" s="714" t="s">
        <v>1380</v>
      </c>
      <c r="Y160" s="715" t="s">
        <v>1383</v>
      </c>
      <c r="Z160" s="716" t="s">
        <v>1382</v>
      </c>
    </row>
    <row r="161" spans="1:26" ht="15.6">
      <c r="A161" s="3"/>
      <c r="B161" s="13"/>
      <c r="C161" s="13" t="s">
        <v>832</v>
      </c>
      <c r="D161" s="377"/>
      <c r="E161" s="4" t="s">
        <v>17</v>
      </c>
      <c r="F161" s="4" t="s">
        <v>14</v>
      </c>
      <c r="G161" s="1" t="s">
        <v>56</v>
      </c>
      <c r="H161" s="1" t="s">
        <v>29</v>
      </c>
      <c r="I161" s="1" t="s">
        <v>25</v>
      </c>
      <c r="J161" s="4">
        <v>4</v>
      </c>
      <c r="K161" s="4"/>
      <c r="L161" s="4"/>
      <c r="M161" s="4"/>
      <c r="N161" s="4"/>
      <c r="O161" s="4"/>
      <c r="P161" s="4" t="s">
        <v>291</v>
      </c>
      <c r="Q161" s="4" t="s">
        <v>289</v>
      </c>
      <c r="R161" s="19"/>
      <c r="S161" s="4"/>
      <c r="T161" s="5"/>
      <c r="U161" s="5"/>
      <c r="V161" s="14"/>
      <c r="W161" s="15"/>
      <c r="X161" s="714" t="s">
        <v>1380</v>
      </c>
      <c r="Y161" s="715" t="s">
        <v>1383</v>
      </c>
      <c r="Z161" s="716" t="s">
        <v>1382</v>
      </c>
    </row>
    <row r="162" spans="1:26" ht="15.6">
      <c r="A162" s="3"/>
      <c r="B162" s="13"/>
      <c r="C162" s="13" t="s">
        <v>832</v>
      </c>
      <c r="D162" s="377"/>
      <c r="E162" s="4" t="s">
        <v>18</v>
      </c>
      <c r="F162" s="4" t="s">
        <v>15</v>
      </c>
      <c r="G162" s="1" t="s">
        <v>19</v>
      </c>
      <c r="H162" s="1" t="s">
        <v>28</v>
      </c>
      <c r="I162" s="1" t="s">
        <v>24</v>
      </c>
      <c r="J162" s="4"/>
      <c r="K162" s="4"/>
      <c r="L162" s="4"/>
      <c r="M162" s="4"/>
      <c r="N162" s="4"/>
      <c r="O162" s="4" t="s">
        <v>28</v>
      </c>
      <c r="P162" s="4" t="s">
        <v>291</v>
      </c>
      <c r="Q162" s="4" t="s">
        <v>289</v>
      </c>
      <c r="R162" s="19"/>
      <c r="S162" s="4"/>
      <c r="T162" s="5"/>
      <c r="U162" s="5"/>
      <c r="V162" s="14"/>
      <c r="W162" s="15"/>
      <c r="X162" s="714" t="s">
        <v>1380</v>
      </c>
      <c r="Y162" s="715" t="s">
        <v>1383</v>
      </c>
      <c r="Z162" s="716" t="s">
        <v>1382</v>
      </c>
    </row>
    <row r="163" spans="1:26" ht="15.6">
      <c r="A163" s="3"/>
      <c r="B163" s="13"/>
      <c r="C163" s="13" t="s">
        <v>829</v>
      </c>
      <c r="D163" s="377"/>
      <c r="E163" s="4" t="s">
        <v>17</v>
      </c>
      <c r="F163" s="4" t="s">
        <v>14</v>
      </c>
      <c r="G163" s="1" t="s">
        <v>56</v>
      </c>
      <c r="H163" s="1" t="s">
        <v>29</v>
      </c>
      <c r="I163" s="1" t="s">
        <v>24</v>
      </c>
      <c r="J163" s="4">
        <v>4</v>
      </c>
      <c r="K163" s="4"/>
      <c r="L163" s="4"/>
      <c r="M163" s="4"/>
      <c r="N163" s="4"/>
      <c r="O163" s="4"/>
      <c r="P163" s="4" t="s">
        <v>291</v>
      </c>
      <c r="Q163" s="4" t="s">
        <v>288</v>
      </c>
      <c r="R163" s="19"/>
      <c r="S163" s="4"/>
      <c r="T163" s="5"/>
      <c r="U163" s="5"/>
      <c r="V163" s="14"/>
      <c r="W163" s="15"/>
      <c r="X163" s="714" t="s">
        <v>1380</v>
      </c>
      <c r="Y163" s="715" t="s">
        <v>1383</v>
      </c>
      <c r="Z163" s="716" t="s">
        <v>1382</v>
      </c>
    </row>
    <row r="164" spans="1:26" ht="15.6">
      <c r="A164" s="3"/>
      <c r="B164" s="13"/>
      <c r="C164" s="13" t="s">
        <v>829</v>
      </c>
      <c r="D164" s="377"/>
      <c r="E164" s="4" t="s">
        <v>18</v>
      </c>
      <c r="F164" s="4" t="s">
        <v>15</v>
      </c>
      <c r="G164" s="1" t="s">
        <v>56</v>
      </c>
      <c r="H164" s="1" t="s">
        <v>29</v>
      </c>
      <c r="I164" s="1" t="s">
        <v>26</v>
      </c>
      <c r="J164" s="4"/>
      <c r="K164" s="4"/>
      <c r="L164" s="4"/>
      <c r="M164" s="4"/>
      <c r="N164" s="4"/>
      <c r="O164" s="4" t="s">
        <v>29</v>
      </c>
      <c r="P164" s="4" t="s">
        <v>291</v>
      </c>
      <c r="Q164" s="4" t="s">
        <v>288</v>
      </c>
      <c r="R164" s="19" t="s">
        <v>959</v>
      </c>
      <c r="S164" s="4"/>
      <c r="T164" s="5"/>
      <c r="U164" s="5"/>
      <c r="V164" s="14"/>
      <c r="W164" s="15"/>
      <c r="X164" s="714" t="s">
        <v>1380</v>
      </c>
      <c r="Y164" s="715" t="s">
        <v>1383</v>
      </c>
      <c r="Z164" s="716" t="s">
        <v>1382</v>
      </c>
    </row>
    <row r="165" spans="1:26" ht="15.6">
      <c r="A165" s="3"/>
      <c r="B165" s="13"/>
      <c r="C165" s="13" t="s">
        <v>824</v>
      </c>
      <c r="D165" s="377"/>
      <c r="E165" s="4" t="s">
        <v>18</v>
      </c>
      <c r="F165" s="4" t="s">
        <v>14</v>
      </c>
      <c r="G165" s="1" t="s">
        <v>19</v>
      </c>
      <c r="H165" s="1" t="s">
        <v>28</v>
      </c>
      <c r="I165" s="1" t="s">
        <v>24</v>
      </c>
      <c r="J165" s="4">
        <v>2</v>
      </c>
      <c r="K165" s="4"/>
      <c r="L165" s="4"/>
      <c r="M165" s="4"/>
      <c r="N165" s="4"/>
      <c r="O165" s="4"/>
      <c r="P165" s="4" t="s">
        <v>291</v>
      </c>
      <c r="Q165" s="4" t="s">
        <v>288</v>
      </c>
      <c r="R165" s="19"/>
      <c r="S165" s="4"/>
      <c r="T165" s="5"/>
      <c r="U165" s="5"/>
      <c r="V165" s="14"/>
      <c r="W165" s="15"/>
      <c r="X165" s="714" t="s">
        <v>1380</v>
      </c>
      <c r="Y165" s="715" t="s">
        <v>1383</v>
      </c>
      <c r="Z165" s="716" t="s">
        <v>1382</v>
      </c>
    </row>
    <row r="166" spans="1:26" ht="15.6">
      <c r="A166" s="3"/>
      <c r="B166" s="13"/>
      <c r="C166" s="13" t="s">
        <v>824</v>
      </c>
      <c r="D166" s="377"/>
      <c r="E166" s="4" t="s">
        <v>18</v>
      </c>
      <c r="F166" s="4" t="s">
        <v>15</v>
      </c>
      <c r="G166" s="1" t="s">
        <v>19</v>
      </c>
      <c r="H166" s="1" t="s">
        <v>28</v>
      </c>
      <c r="I166" s="1" t="s">
        <v>24</v>
      </c>
      <c r="J166" s="4">
        <v>2</v>
      </c>
      <c r="K166" s="4"/>
      <c r="L166" s="4"/>
      <c r="M166" s="4"/>
      <c r="N166" s="4"/>
      <c r="O166" s="4"/>
      <c r="P166" s="4" t="s">
        <v>291</v>
      </c>
      <c r="Q166" s="4" t="s">
        <v>288</v>
      </c>
      <c r="R166" s="19"/>
      <c r="S166" s="4"/>
      <c r="T166" s="5"/>
      <c r="U166" s="5"/>
      <c r="V166" s="14"/>
      <c r="W166" s="15"/>
      <c r="X166" s="714" t="s">
        <v>1380</v>
      </c>
      <c r="Y166" s="715" t="s">
        <v>1383</v>
      </c>
      <c r="Z166" s="716" t="s">
        <v>1382</v>
      </c>
    </row>
    <row r="167" spans="1:26" ht="15.6">
      <c r="A167" s="3"/>
      <c r="B167" s="13"/>
      <c r="C167" s="13" t="s">
        <v>823</v>
      </c>
      <c r="D167" s="377"/>
      <c r="E167" s="4" t="s">
        <v>17</v>
      </c>
      <c r="F167" s="4" t="s">
        <v>14</v>
      </c>
      <c r="G167" s="1" t="s">
        <v>19</v>
      </c>
      <c r="H167" s="1" t="s">
        <v>28</v>
      </c>
      <c r="I167" s="1" t="s">
        <v>26</v>
      </c>
      <c r="J167" s="4">
        <v>3</v>
      </c>
      <c r="K167" s="4"/>
      <c r="L167" s="4"/>
      <c r="M167" s="4"/>
      <c r="N167" s="4"/>
      <c r="O167" s="4"/>
      <c r="P167" s="4" t="s">
        <v>291</v>
      </c>
      <c r="Q167" s="4" t="s">
        <v>288</v>
      </c>
      <c r="R167" s="19"/>
      <c r="S167" s="4"/>
      <c r="T167" s="5"/>
      <c r="U167" s="5"/>
      <c r="V167" s="14"/>
      <c r="W167" s="15"/>
      <c r="X167" s="714" t="s">
        <v>1380</v>
      </c>
      <c r="Y167" s="715" t="s">
        <v>1383</v>
      </c>
      <c r="Z167" s="716" t="s">
        <v>1382</v>
      </c>
    </row>
    <row r="168" spans="1:26" ht="15.6">
      <c r="A168" s="3"/>
      <c r="B168" s="13"/>
      <c r="C168" s="13" t="s">
        <v>823</v>
      </c>
      <c r="D168" s="377"/>
      <c r="E168" s="4" t="s">
        <v>17</v>
      </c>
      <c r="F168" s="4" t="s">
        <v>15</v>
      </c>
      <c r="G168" s="1" t="s">
        <v>19</v>
      </c>
      <c r="H168" s="1" t="s">
        <v>28</v>
      </c>
      <c r="I168" s="1" t="s">
        <v>24</v>
      </c>
      <c r="J168" s="4">
        <v>3</v>
      </c>
      <c r="K168" s="4"/>
      <c r="L168" s="4"/>
      <c r="M168" s="4"/>
      <c r="N168" s="4"/>
      <c r="O168" s="4"/>
      <c r="P168" s="4" t="s">
        <v>291</v>
      </c>
      <c r="Q168" s="4" t="s">
        <v>288</v>
      </c>
      <c r="R168" s="19"/>
      <c r="S168" s="4"/>
      <c r="T168" s="5"/>
      <c r="U168" s="5"/>
      <c r="V168" s="14"/>
      <c r="W168" s="15"/>
      <c r="X168" s="714" t="s">
        <v>1380</v>
      </c>
      <c r="Y168" s="715" t="s">
        <v>1383</v>
      </c>
      <c r="Z168" s="716" t="s">
        <v>1382</v>
      </c>
    </row>
    <row r="169" spans="1:26" ht="15.6">
      <c r="A169" s="3"/>
      <c r="B169" s="13"/>
      <c r="C169" s="13" t="s">
        <v>822</v>
      </c>
      <c r="D169" s="377" t="s">
        <v>957</v>
      </c>
      <c r="E169" s="4" t="s">
        <v>18</v>
      </c>
      <c r="F169" s="4" t="s">
        <v>14</v>
      </c>
      <c r="G169" s="1" t="s">
        <v>56</v>
      </c>
      <c r="H169" s="1" t="s">
        <v>29</v>
      </c>
      <c r="I169" s="1" t="s">
        <v>24</v>
      </c>
      <c r="J169" s="4">
        <v>4</v>
      </c>
      <c r="K169" s="4"/>
      <c r="L169" s="4"/>
      <c r="M169" s="4"/>
      <c r="N169" s="4"/>
      <c r="O169" s="4"/>
      <c r="P169" s="4" t="s">
        <v>291</v>
      </c>
      <c r="Q169" s="4" t="s">
        <v>288</v>
      </c>
      <c r="R169" s="19"/>
      <c r="S169" s="4"/>
      <c r="T169" s="5"/>
      <c r="U169" s="5" t="s">
        <v>46</v>
      </c>
      <c r="V169" s="14" t="s">
        <v>957</v>
      </c>
      <c r="W169" s="15" t="s">
        <v>958</v>
      </c>
      <c r="X169" s="714" t="s">
        <v>1380</v>
      </c>
      <c r="Y169" s="715" t="s">
        <v>1383</v>
      </c>
      <c r="Z169" s="716" t="s">
        <v>1382</v>
      </c>
    </row>
    <row r="170" spans="1:26" ht="15.6">
      <c r="A170" s="3"/>
      <c r="B170" s="13"/>
      <c r="C170" s="13" t="s">
        <v>822</v>
      </c>
      <c r="D170" s="377" t="s">
        <v>957</v>
      </c>
      <c r="E170" s="4" t="s">
        <v>18</v>
      </c>
      <c r="F170" s="4" t="s">
        <v>15</v>
      </c>
      <c r="G170" s="1" t="s">
        <v>56</v>
      </c>
      <c r="H170" s="1" t="s">
        <v>29</v>
      </c>
      <c r="I170" s="1" t="s">
        <v>24</v>
      </c>
      <c r="J170" s="4">
        <v>4</v>
      </c>
      <c r="K170" s="4"/>
      <c r="L170" s="4"/>
      <c r="M170" s="4"/>
      <c r="N170" s="4"/>
      <c r="O170" s="4"/>
      <c r="P170" s="4" t="s">
        <v>291</v>
      </c>
      <c r="Q170" s="4" t="s">
        <v>288</v>
      </c>
      <c r="R170" s="19"/>
      <c r="S170" s="4"/>
      <c r="T170" s="5"/>
      <c r="U170" s="5" t="s">
        <v>45</v>
      </c>
      <c r="V170" s="14" t="s">
        <v>957</v>
      </c>
      <c r="W170" s="15" t="s">
        <v>956</v>
      </c>
      <c r="X170" s="714" t="s">
        <v>1380</v>
      </c>
      <c r="Y170" s="715" t="s">
        <v>1383</v>
      </c>
      <c r="Z170" s="716" t="s">
        <v>1382</v>
      </c>
    </row>
    <row r="171" spans="1:26" ht="15.6">
      <c r="A171" s="3"/>
      <c r="B171" s="13"/>
      <c r="C171" s="13" t="s">
        <v>821</v>
      </c>
      <c r="D171" s="377"/>
      <c r="E171" s="4" t="s">
        <v>17</v>
      </c>
      <c r="F171" s="4" t="s">
        <v>14</v>
      </c>
      <c r="G171" s="1" t="s">
        <v>19</v>
      </c>
      <c r="H171" s="1" t="s">
        <v>28</v>
      </c>
      <c r="I171" s="1" t="s">
        <v>24</v>
      </c>
      <c r="J171" s="4">
        <v>3</v>
      </c>
      <c r="K171" s="4"/>
      <c r="L171" s="4"/>
      <c r="M171" s="4"/>
      <c r="N171" s="4"/>
      <c r="O171" s="4"/>
      <c r="P171" s="4" t="s">
        <v>291</v>
      </c>
      <c r="Q171" s="4" t="s">
        <v>289</v>
      </c>
      <c r="R171" s="19"/>
      <c r="S171" s="4"/>
      <c r="T171" s="5"/>
      <c r="U171" s="5"/>
      <c r="V171" s="14"/>
      <c r="W171" s="15"/>
      <c r="X171" s="714" t="s">
        <v>1380</v>
      </c>
      <c r="Y171" s="715" t="s">
        <v>1383</v>
      </c>
      <c r="Z171" s="716" t="s">
        <v>1382</v>
      </c>
    </row>
    <row r="172" spans="1:26" ht="15.6">
      <c r="A172" s="3"/>
      <c r="B172" s="13"/>
      <c r="C172" s="13" t="s">
        <v>821</v>
      </c>
      <c r="D172" s="377"/>
      <c r="E172" s="4" t="s">
        <v>17</v>
      </c>
      <c r="F172" s="4" t="s">
        <v>15</v>
      </c>
      <c r="G172" s="1" t="s">
        <v>19</v>
      </c>
      <c r="H172" s="1" t="s">
        <v>28</v>
      </c>
      <c r="I172" s="1" t="s">
        <v>25</v>
      </c>
      <c r="J172" s="4">
        <v>2</v>
      </c>
      <c r="K172" s="4"/>
      <c r="L172" s="4"/>
      <c r="M172" s="4"/>
      <c r="N172" s="4"/>
      <c r="O172" s="4"/>
      <c r="P172" s="4" t="s">
        <v>291</v>
      </c>
      <c r="Q172" s="4" t="s">
        <v>289</v>
      </c>
      <c r="R172" s="19"/>
      <c r="S172" s="4"/>
      <c r="T172" s="5"/>
      <c r="U172" s="5"/>
      <c r="V172" s="14"/>
      <c r="W172" s="15"/>
      <c r="X172" s="714" t="s">
        <v>1380</v>
      </c>
      <c r="Y172" s="715" t="s">
        <v>1383</v>
      </c>
      <c r="Z172" s="716" t="s">
        <v>1382</v>
      </c>
    </row>
    <row r="173" spans="1:26" ht="15.6">
      <c r="A173" s="3"/>
      <c r="B173" s="13"/>
      <c r="C173" s="13" t="s">
        <v>820</v>
      </c>
      <c r="D173" s="377"/>
      <c r="E173" s="4" t="s">
        <v>17</v>
      </c>
      <c r="F173" s="4" t="s">
        <v>14</v>
      </c>
      <c r="G173" s="1" t="s">
        <v>19</v>
      </c>
      <c r="H173" s="1" t="s">
        <v>28</v>
      </c>
      <c r="I173" s="1" t="s">
        <v>24</v>
      </c>
      <c r="J173" s="4">
        <v>3</v>
      </c>
      <c r="K173" s="4"/>
      <c r="L173" s="4"/>
      <c r="M173" s="4"/>
      <c r="N173" s="4"/>
      <c r="O173" s="4"/>
      <c r="P173" s="4" t="s">
        <v>291</v>
      </c>
      <c r="Q173" s="4" t="s">
        <v>289</v>
      </c>
      <c r="R173" s="19"/>
      <c r="S173" s="4"/>
      <c r="T173" s="5"/>
      <c r="U173" s="5"/>
      <c r="V173" s="14"/>
      <c r="W173" s="15"/>
      <c r="X173" s="714" t="s">
        <v>1380</v>
      </c>
      <c r="Y173" s="715" t="s">
        <v>1383</v>
      </c>
      <c r="Z173" s="716" t="s">
        <v>1382</v>
      </c>
    </row>
    <row r="174" spans="1:26" ht="15.6">
      <c r="A174" s="3"/>
      <c r="B174" s="13"/>
      <c r="C174" s="13" t="s">
        <v>820</v>
      </c>
      <c r="D174" s="377"/>
      <c r="E174" s="4" t="s">
        <v>17</v>
      </c>
      <c r="F174" s="4" t="s">
        <v>15</v>
      </c>
      <c r="G174" s="1" t="s">
        <v>19</v>
      </c>
      <c r="H174" s="1" t="s">
        <v>28</v>
      </c>
      <c r="I174" s="1" t="s">
        <v>24</v>
      </c>
      <c r="J174" s="4">
        <v>1</v>
      </c>
      <c r="K174" s="4"/>
      <c r="L174" s="4"/>
      <c r="M174" s="4"/>
      <c r="N174" s="4" t="s">
        <v>545</v>
      </c>
      <c r="O174" s="4"/>
      <c r="P174" s="4" t="s">
        <v>291</v>
      </c>
      <c r="Q174" s="4" t="s">
        <v>289</v>
      </c>
      <c r="R174" s="19"/>
      <c r="S174" s="4"/>
      <c r="T174" s="5"/>
      <c r="U174" s="5"/>
      <c r="V174" s="14"/>
      <c r="W174" s="15"/>
      <c r="X174" s="714" t="s">
        <v>1380</v>
      </c>
      <c r="Y174" s="715" t="s">
        <v>1383</v>
      </c>
      <c r="Z174" s="716" t="s">
        <v>1382</v>
      </c>
    </row>
    <row r="175" spans="1:26" ht="15.6">
      <c r="A175" s="3"/>
      <c r="B175" s="13"/>
      <c r="C175" s="13" t="s">
        <v>819</v>
      </c>
      <c r="D175" s="377"/>
      <c r="E175" s="4" t="s">
        <v>18</v>
      </c>
      <c r="F175" s="4" t="s">
        <v>14</v>
      </c>
      <c r="G175" s="1" t="s">
        <v>19</v>
      </c>
      <c r="H175" s="1" t="s">
        <v>28</v>
      </c>
      <c r="I175" s="1" t="s">
        <v>24</v>
      </c>
      <c r="J175" s="4">
        <v>4</v>
      </c>
      <c r="K175" s="4"/>
      <c r="L175" s="4"/>
      <c r="M175" s="4"/>
      <c r="N175" s="4"/>
      <c r="O175" s="4"/>
      <c r="P175" s="4" t="s">
        <v>291</v>
      </c>
      <c r="Q175" s="4" t="s">
        <v>289</v>
      </c>
      <c r="R175" s="19"/>
      <c r="S175" s="4"/>
      <c r="T175" s="5"/>
      <c r="U175" s="5"/>
      <c r="V175" s="14"/>
      <c r="W175" s="15"/>
      <c r="X175" s="714" t="s">
        <v>1380</v>
      </c>
      <c r="Y175" s="715" t="s">
        <v>1383</v>
      </c>
      <c r="Z175" s="716" t="s">
        <v>1382</v>
      </c>
    </row>
    <row r="176" spans="1:26" ht="15.6">
      <c r="A176" s="3"/>
      <c r="B176" s="13"/>
      <c r="C176" s="13" t="s">
        <v>819</v>
      </c>
      <c r="D176" s="377"/>
      <c r="E176" s="4" t="s">
        <v>18</v>
      </c>
      <c r="F176" s="4" t="s">
        <v>15</v>
      </c>
      <c r="G176" s="1" t="s">
        <v>19</v>
      </c>
      <c r="H176" s="1" t="s">
        <v>28</v>
      </c>
      <c r="I176" s="1" t="s">
        <v>24</v>
      </c>
      <c r="J176" s="4">
        <v>4</v>
      </c>
      <c r="K176" s="4"/>
      <c r="L176" s="4"/>
      <c r="M176" s="4"/>
      <c r="N176" s="4"/>
      <c r="O176" s="4"/>
      <c r="P176" s="4" t="s">
        <v>291</v>
      </c>
      <c r="Q176" s="4" t="s">
        <v>289</v>
      </c>
      <c r="R176" s="19"/>
      <c r="S176" s="4"/>
      <c r="T176" s="5"/>
      <c r="U176" s="5"/>
      <c r="V176" s="14"/>
      <c r="W176" s="15"/>
      <c r="X176" s="714" t="s">
        <v>1380</v>
      </c>
      <c r="Y176" s="715" t="s">
        <v>1383</v>
      </c>
      <c r="Z176" s="716" t="s">
        <v>1382</v>
      </c>
    </row>
    <row r="177" spans="1:26" ht="15.6">
      <c r="A177" s="3"/>
      <c r="B177" s="13"/>
      <c r="C177" s="13" t="s">
        <v>955</v>
      </c>
      <c r="D177" s="377"/>
      <c r="E177" s="4" t="s">
        <v>18</v>
      </c>
      <c r="F177" s="4" t="s">
        <v>14</v>
      </c>
      <c r="G177" s="1" t="s">
        <v>22</v>
      </c>
      <c r="H177" s="1" t="s">
        <v>28</v>
      </c>
      <c r="I177" s="1" t="s">
        <v>26</v>
      </c>
      <c r="J177" s="4">
        <v>4</v>
      </c>
      <c r="K177" s="4"/>
      <c r="L177" s="4"/>
      <c r="M177" s="4"/>
      <c r="N177" s="4"/>
      <c r="O177" s="4"/>
      <c r="P177" s="4" t="s">
        <v>291</v>
      </c>
      <c r="Q177" s="4" t="s">
        <v>288</v>
      </c>
      <c r="R177" s="19"/>
      <c r="S177" s="4"/>
      <c r="T177" s="5"/>
      <c r="U177" s="5"/>
      <c r="V177" s="14"/>
      <c r="W177" s="15"/>
      <c r="X177" s="714" t="s">
        <v>1380</v>
      </c>
      <c r="Y177" s="715" t="s">
        <v>1383</v>
      </c>
      <c r="Z177" s="716" t="s">
        <v>1382</v>
      </c>
    </row>
    <row r="178" spans="1:26" ht="15.6">
      <c r="A178" s="3"/>
      <c r="B178" s="13"/>
      <c r="C178" s="13" t="s">
        <v>954</v>
      </c>
      <c r="D178" s="377"/>
      <c r="E178" s="4" t="s">
        <v>18</v>
      </c>
      <c r="F178" s="4" t="s">
        <v>14</v>
      </c>
      <c r="G178" s="1" t="s">
        <v>22</v>
      </c>
      <c r="H178" s="1" t="s">
        <v>28</v>
      </c>
      <c r="I178" s="1" t="s">
        <v>25</v>
      </c>
      <c r="J178" s="4"/>
      <c r="K178" s="4"/>
      <c r="L178" s="4"/>
      <c r="M178" s="4"/>
      <c r="N178" s="4"/>
      <c r="O178" s="4" t="s">
        <v>28</v>
      </c>
      <c r="P178" s="4" t="s">
        <v>291</v>
      </c>
      <c r="Q178" s="4" t="s">
        <v>288</v>
      </c>
      <c r="R178" s="19"/>
      <c r="S178" s="4"/>
      <c r="T178" s="5"/>
      <c r="U178" s="5"/>
      <c r="V178" s="14"/>
      <c r="W178" s="15"/>
      <c r="X178" s="714" t="s">
        <v>1380</v>
      </c>
      <c r="Y178" s="715" t="s">
        <v>1383</v>
      </c>
      <c r="Z178" s="716" t="s">
        <v>1382</v>
      </c>
    </row>
    <row r="179" spans="1:26" s="346" customFormat="1" ht="15.6">
      <c r="A179" s="390"/>
      <c r="B179" s="389"/>
      <c r="C179" s="389" t="s">
        <v>954</v>
      </c>
      <c r="D179" s="388"/>
      <c r="E179" s="385" t="s">
        <v>18</v>
      </c>
      <c r="F179" s="385" t="s">
        <v>15</v>
      </c>
      <c r="G179" s="387" t="s">
        <v>22</v>
      </c>
      <c r="H179" s="387" t="s">
        <v>28</v>
      </c>
      <c r="I179" s="387" t="s">
        <v>25</v>
      </c>
      <c r="J179" s="385">
        <v>1</v>
      </c>
      <c r="K179" s="385"/>
      <c r="L179" s="385"/>
      <c r="M179" s="385"/>
      <c r="N179" s="385"/>
      <c r="O179" s="385"/>
      <c r="P179" s="385" t="s">
        <v>291</v>
      </c>
      <c r="Q179" s="385" t="s">
        <v>288</v>
      </c>
      <c r="R179" s="386"/>
      <c r="S179" s="385"/>
      <c r="T179" s="381"/>
      <c r="U179" s="381"/>
      <c r="V179" s="384"/>
      <c r="W179" s="383"/>
      <c r="X179" s="714" t="s">
        <v>1380</v>
      </c>
      <c r="Y179" s="715" t="s">
        <v>1383</v>
      </c>
      <c r="Z179" s="716" t="s">
        <v>1382</v>
      </c>
    </row>
    <row r="180" spans="1:26" ht="15.6">
      <c r="A180" s="3"/>
      <c r="B180" s="13"/>
      <c r="C180" s="13" t="s">
        <v>953</v>
      </c>
      <c r="D180" s="377"/>
      <c r="E180" s="4" t="s">
        <v>18</v>
      </c>
      <c r="F180" s="4" t="s">
        <v>15</v>
      </c>
      <c r="G180" s="1" t="s">
        <v>56</v>
      </c>
      <c r="H180" s="1" t="s">
        <v>29</v>
      </c>
      <c r="I180" s="1" t="s">
        <v>25</v>
      </c>
      <c r="J180" s="4">
        <v>4</v>
      </c>
      <c r="K180" s="4"/>
      <c r="L180" s="4"/>
      <c r="M180" s="4"/>
      <c r="N180" s="4"/>
      <c r="O180" s="4"/>
      <c r="P180" s="4" t="s">
        <v>291</v>
      </c>
      <c r="Q180" s="4" t="s">
        <v>288</v>
      </c>
      <c r="R180" s="19"/>
      <c r="S180" s="4"/>
      <c r="T180" s="5"/>
      <c r="U180" s="5"/>
      <c r="V180" s="14"/>
      <c r="W180" s="15"/>
      <c r="X180" s="714" t="s">
        <v>1380</v>
      </c>
      <c r="Y180" s="715" t="s">
        <v>1383</v>
      </c>
      <c r="Z180" s="716" t="s">
        <v>1382</v>
      </c>
    </row>
    <row r="181" spans="1:26" ht="15.6">
      <c r="A181" s="3"/>
      <c r="B181" s="13"/>
      <c r="C181" s="13" t="s">
        <v>953</v>
      </c>
      <c r="D181" s="377"/>
      <c r="E181" s="4" t="s">
        <v>17</v>
      </c>
      <c r="F181" s="4" t="s">
        <v>14</v>
      </c>
      <c r="G181" s="1" t="s">
        <v>56</v>
      </c>
      <c r="H181" s="1" t="s">
        <v>29</v>
      </c>
      <c r="I181" s="1" t="s">
        <v>24</v>
      </c>
      <c r="J181" s="4">
        <v>4</v>
      </c>
      <c r="K181" s="4"/>
      <c r="L181" s="4"/>
      <c r="M181" s="4"/>
      <c r="N181" s="4"/>
      <c r="O181" s="4"/>
      <c r="P181" s="4" t="s">
        <v>291</v>
      </c>
      <c r="Q181" s="4" t="s">
        <v>288</v>
      </c>
      <c r="R181" s="19"/>
      <c r="S181" s="4"/>
      <c r="T181" s="5"/>
      <c r="U181" s="5"/>
      <c r="V181" s="14"/>
      <c r="W181" s="15"/>
      <c r="X181" s="714" t="s">
        <v>1380</v>
      </c>
      <c r="Y181" s="715" t="s">
        <v>1383</v>
      </c>
      <c r="Z181" s="716" t="s">
        <v>1382</v>
      </c>
    </row>
    <row r="182" spans="1:26" ht="15.6">
      <c r="A182" s="3"/>
      <c r="B182" s="13"/>
      <c r="C182" s="13" t="s">
        <v>952</v>
      </c>
      <c r="D182" s="377"/>
      <c r="E182" s="4" t="s">
        <v>18</v>
      </c>
      <c r="F182" s="4" t="s">
        <v>15</v>
      </c>
      <c r="G182" s="1" t="s">
        <v>56</v>
      </c>
      <c r="H182" s="1" t="s">
        <v>29</v>
      </c>
      <c r="I182" s="1" t="s">
        <v>26</v>
      </c>
      <c r="J182" s="4">
        <v>4</v>
      </c>
      <c r="K182" s="4"/>
      <c r="L182" s="4"/>
      <c r="M182" s="4"/>
      <c r="N182" s="4"/>
      <c r="O182" s="4"/>
      <c r="P182" s="4" t="s">
        <v>291</v>
      </c>
      <c r="Q182" s="4" t="s">
        <v>288</v>
      </c>
      <c r="R182" s="19"/>
      <c r="S182" s="4"/>
      <c r="T182" s="5"/>
      <c r="U182" s="5"/>
      <c r="V182" s="14"/>
      <c r="W182" s="15"/>
      <c r="X182" s="714" t="s">
        <v>1380</v>
      </c>
      <c r="Y182" s="715" t="s">
        <v>1383</v>
      </c>
      <c r="Z182" s="716" t="s">
        <v>1382</v>
      </c>
    </row>
    <row r="183" spans="1:26" ht="15.6">
      <c r="A183" s="3"/>
      <c r="B183" s="13"/>
      <c r="C183" s="13" t="s">
        <v>952</v>
      </c>
      <c r="D183" s="377"/>
      <c r="E183" s="4" t="s">
        <v>17</v>
      </c>
      <c r="F183" s="4" t="s">
        <v>14</v>
      </c>
      <c r="G183" s="1" t="s">
        <v>19</v>
      </c>
      <c r="H183" s="1" t="s">
        <v>28</v>
      </c>
      <c r="I183" s="1" t="s">
        <v>24</v>
      </c>
      <c r="J183" s="4"/>
      <c r="K183" s="4"/>
      <c r="L183" s="4"/>
      <c r="M183" s="4"/>
      <c r="N183" s="4"/>
      <c r="O183" s="4" t="s">
        <v>28</v>
      </c>
      <c r="P183" s="4" t="s">
        <v>291</v>
      </c>
      <c r="Q183" s="4" t="s">
        <v>288</v>
      </c>
      <c r="R183" s="19"/>
      <c r="S183" s="4"/>
      <c r="T183" s="5"/>
      <c r="U183" s="5"/>
      <c r="V183" s="14"/>
      <c r="W183" s="15"/>
      <c r="X183" s="714" t="s">
        <v>1380</v>
      </c>
      <c r="Y183" s="715" t="s">
        <v>1383</v>
      </c>
      <c r="Z183" s="716" t="s">
        <v>1382</v>
      </c>
    </row>
    <row r="184" spans="1:26" ht="15.6">
      <c r="A184" s="3"/>
      <c r="B184" s="13"/>
      <c r="C184" s="13" t="s">
        <v>952</v>
      </c>
      <c r="D184" s="377"/>
      <c r="E184" s="4" t="s">
        <v>17</v>
      </c>
      <c r="F184" s="4" t="s">
        <v>15</v>
      </c>
      <c r="G184" s="1" t="s">
        <v>19</v>
      </c>
      <c r="H184" s="1" t="s">
        <v>28</v>
      </c>
      <c r="I184" s="1" t="s">
        <v>25</v>
      </c>
      <c r="J184" s="4"/>
      <c r="K184" s="4"/>
      <c r="L184" s="4"/>
      <c r="M184" s="4"/>
      <c r="N184" s="4"/>
      <c r="O184" s="4" t="s">
        <v>28</v>
      </c>
      <c r="P184" s="4" t="s">
        <v>291</v>
      </c>
      <c r="Q184" s="4" t="s">
        <v>288</v>
      </c>
      <c r="R184" s="19"/>
      <c r="S184" s="4"/>
      <c r="T184" s="5"/>
      <c r="U184" s="5"/>
      <c r="V184" s="14"/>
      <c r="W184" s="15"/>
      <c r="X184" s="714" t="s">
        <v>1380</v>
      </c>
      <c r="Y184" s="715" t="s">
        <v>1383</v>
      </c>
      <c r="Z184" s="716" t="s">
        <v>1382</v>
      </c>
    </row>
    <row r="185" spans="1:26" ht="15.6">
      <c r="A185" s="3"/>
      <c r="B185" s="13"/>
      <c r="C185" s="13" t="s">
        <v>951</v>
      </c>
      <c r="D185" s="377"/>
      <c r="E185" s="4" t="s">
        <v>18</v>
      </c>
      <c r="F185" s="4" t="s">
        <v>15</v>
      </c>
      <c r="G185" s="1" t="s">
        <v>56</v>
      </c>
      <c r="H185" s="1" t="s">
        <v>29</v>
      </c>
      <c r="I185" s="1" t="s">
        <v>24</v>
      </c>
      <c r="J185" s="4">
        <v>4</v>
      </c>
      <c r="K185" s="4"/>
      <c r="L185" s="4"/>
      <c r="M185" s="4"/>
      <c r="N185" s="4"/>
      <c r="O185" s="4"/>
      <c r="P185" s="4" t="s">
        <v>291</v>
      </c>
      <c r="Q185" s="4" t="s">
        <v>288</v>
      </c>
      <c r="R185" s="19"/>
      <c r="S185" s="4"/>
      <c r="T185" s="5"/>
      <c r="U185" s="5"/>
      <c r="V185" s="14"/>
      <c r="W185" s="15"/>
      <c r="X185" s="714" t="s">
        <v>1380</v>
      </c>
      <c r="Y185" s="715" t="s">
        <v>1383</v>
      </c>
      <c r="Z185" s="716" t="s">
        <v>1382</v>
      </c>
    </row>
    <row r="186" spans="1:26" ht="15.6">
      <c r="A186" s="3"/>
      <c r="B186" s="13"/>
      <c r="C186" s="13" t="s">
        <v>951</v>
      </c>
      <c r="D186" s="377"/>
      <c r="E186" s="4" t="s">
        <v>17</v>
      </c>
      <c r="F186" s="4" t="s">
        <v>14</v>
      </c>
      <c r="G186" s="1" t="s">
        <v>56</v>
      </c>
      <c r="H186" s="1" t="s">
        <v>29</v>
      </c>
      <c r="I186" s="1" t="s">
        <v>24</v>
      </c>
      <c r="J186" s="4">
        <v>4</v>
      </c>
      <c r="K186" s="4"/>
      <c r="L186" s="4"/>
      <c r="M186" s="4"/>
      <c r="N186" s="4"/>
      <c r="O186" s="4"/>
      <c r="P186" s="4" t="s">
        <v>291</v>
      </c>
      <c r="Q186" s="4" t="s">
        <v>288</v>
      </c>
      <c r="R186" s="19"/>
      <c r="S186" s="4"/>
      <c r="T186" s="5"/>
      <c r="U186" s="5"/>
      <c r="V186" s="14"/>
      <c r="W186" s="15"/>
      <c r="X186" s="714" t="s">
        <v>1380</v>
      </c>
      <c r="Y186" s="715" t="s">
        <v>1383</v>
      </c>
      <c r="Z186" s="716" t="s">
        <v>1382</v>
      </c>
    </row>
    <row r="187" spans="1:26" ht="15.6">
      <c r="A187" s="3"/>
      <c r="B187" s="13"/>
      <c r="C187" s="13" t="s">
        <v>950</v>
      </c>
      <c r="D187" s="377"/>
      <c r="E187" s="4" t="s">
        <v>18</v>
      </c>
      <c r="F187" s="4" t="s">
        <v>15</v>
      </c>
      <c r="G187" s="1" t="s">
        <v>56</v>
      </c>
      <c r="H187" s="1" t="s">
        <v>28</v>
      </c>
      <c r="I187" s="1" t="s">
        <v>877</v>
      </c>
      <c r="J187" s="4">
        <v>4</v>
      </c>
      <c r="K187" s="4"/>
      <c r="L187" s="4"/>
      <c r="M187" s="4"/>
      <c r="N187" s="4"/>
      <c r="O187" s="4"/>
      <c r="P187" s="4" t="s">
        <v>291</v>
      </c>
      <c r="Q187" s="4" t="s">
        <v>288</v>
      </c>
      <c r="R187" s="19"/>
      <c r="S187" s="4"/>
      <c r="T187" s="5"/>
      <c r="U187" s="5"/>
      <c r="V187" s="14"/>
      <c r="W187" s="15"/>
      <c r="X187" s="714" t="s">
        <v>1380</v>
      </c>
      <c r="Y187" s="715" t="s">
        <v>1383</v>
      </c>
      <c r="Z187" s="716" t="s">
        <v>1382</v>
      </c>
    </row>
    <row r="188" spans="1:26" ht="15.6">
      <c r="A188" s="3"/>
      <c r="B188" s="13"/>
      <c r="C188" s="13" t="s">
        <v>950</v>
      </c>
      <c r="D188" s="377"/>
      <c r="E188" s="4" t="s">
        <v>17</v>
      </c>
      <c r="F188" s="4" t="s">
        <v>14</v>
      </c>
      <c r="G188" s="1" t="s">
        <v>56</v>
      </c>
      <c r="H188" s="1" t="s">
        <v>28</v>
      </c>
      <c r="I188" s="1" t="s">
        <v>24</v>
      </c>
      <c r="J188" s="4">
        <v>4</v>
      </c>
      <c r="K188" s="4"/>
      <c r="L188" s="4"/>
      <c r="M188" s="4"/>
      <c r="N188" s="4"/>
      <c r="O188" s="4"/>
      <c r="P188" s="4" t="s">
        <v>291</v>
      </c>
      <c r="Q188" s="4" t="s">
        <v>288</v>
      </c>
      <c r="R188" s="19"/>
      <c r="S188" s="4"/>
      <c r="T188" s="5"/>
      <c r="U188" s="5"/>
      <c r="V188" s="14"/>
      <c r="W188" s="15"/>
      <c r="X188" s="714" t="s">
        <v>1380</v>
      </c>
      <c r="Y188" s="715" t="s">
        <v>1383</v>
      </c>
      <c r="Z188" s="716" t="s">
        <v>1382</v>
      </c>
    </row>
    <row r="189" spans="1:26" ht="15.6">
      <c r="A189" s="3"/>
      <c r="B189" s="13"/>
      <c r="C189" s="13" t="s">
        <v>950</v>
      </c>
      <c r="D189" s="377"/>
      <c r="E189" s="4" t="s">
        <v>18</v>
      </c>
      <c r="F189" s="4" t="s">
        <v>16</v>
      </c>
      <c r="G189" s="1" t="s">
        <v>23</v>
      </c>
      <c r="H189" s="1" t="s">
        <v>29</v>
      </c>
      <c r="I189" s="1" t="s">
        <v>261</v>
      </c>
      <c r="J189" s="4">
        <v>4</v>
      </c>
      <c r="K189" s="4"/>
      <c r="L189" s="4"/>
      <c r="M189" s="4"/>
      <c r="N189" s="4"/>
      <c r="O189" s="4"/>
      <c r="P189" s="4" t="s">
        <v>291</v>
      </c>
      <c r="Q189" s="4" t="s">
        <v>288</v>
      </c>
      <c r="R189" s="19"/>
      <c r="S189" s="4"/>
      <c r="T189" s="5"/>
      <c r="U189" s="5"/>
      <c r="V189" s="14"/>
      <c r="W189" s="15"/>
      <c r="X189" s="714" t="s">
        <v>1380</v>
      </c>
      <c r="Y189" s="715" t="s">
        <v>1383</v>
      </c>
      <c r="Z189" s="716" t="s">
        <v>1382</v>
      </c>
    </row>
    <row r="190" spans="1:26" ht="15.6">
      <c r="A190" s="3"/>
      <c r="B190" s="13"/>
      <c r="C190" s="13" t="s">
        <v>950</v>
      </c>
      <c r="D190" s="377"/>
      <c r="E190" s="4" t="s">
        <v>18</v>
      </c>
      <c r="F190" s="4" t="s">
        <v>14</v>
      </c>
      <c r="G190" s="1" t="s">
        <v>56</v>
      </c>
      <c r="H190" s="1" t="s">
        <v>29</v>
      </c>
      <c r="I190" s="1" t="s">
        <v>30</v>
      </c>
      <c r="J190" s="4">
        <v>4</v>
      </c>
      <c r="K190" s="4"/>
      <c r="L190" s="4"/>
      <c r="M190" s="4"/>
      <c r="N190" s="4"/>
      <c r="O190" s="4"/>
      <c r="P190" s="4" t="s">
        <v>291</v>
      </c>
      <c r="Q190" s="4" t="s">
        <v>288</v>
      </c>
      <c r="R190" s="19"/>
      <c r="S190" s="4"/>
      <c r="T190" s="5"/>
      <c r="U190" s="5"/>
      <c r="V190" s="14"/>
      <c r="W190" s="15"/>
      <c r="X190" s="714" t="s">
        <v>1380</v>
      </c>
      <c r="Y190" s="715" t="s">
        <v>1383</v>
      </c>
      <c r="Z190" s="716" t="s">
        <v>1382</v>
      </c>
    </row>
    <row r="191" spans="1:26" ht="15.6">
      <c r="A191" s="3"/>
      <c r="B191" s="13"/>
      <c r="C191" s="13" t="s">
        <v>950</v>
      </c>
      <c r="D191" s="377"/>
      <c r="E191" s="4" t="s">
        <v>18</v>
      </c>
      <c r="F191" s="4" t="s">
        <v>15</v>
      </c>
      <c r="G191" s="1" t="s">
        <v>56</v>
      </c>
      <c r="H191" s="1" t="s">
        <v>29</v>
      </c>
      <c r="I191" s="1" t="s">
        <v>30</v>
      </c>
      <c r="J191" s="4">
        <v>4</v>
      </c>
      <c r="K191" s="4"/>
      <c r="L191" s="4"/>
      <c r="M191" s="4"/>
      <c r="N191" s="4"/>
      <c r="O191" s="4"/>
      <c r="P191" s="4" t="s">
        <v>291</v>
      </c>
      <c r="Q191" s="4" t="s">
        <v>288</v>
      </c>
      <c r="R191" s="19"/>
      <c r="S191" s="4"/>
      <c r="T191" s="5"/>
      <c r="U191" s="5"/>
      <c r="V191" s="14"/>
      <c r="W191" s="15"/>
      <c r="X191" s="714" t="s">
        <v>1380</v>
      </c>
      <c r="Y191" s="715" t="s">
        <v>1383</v>
      </c>
      <c r="Z191" s="716" t="s">
        <v>1382</v>
      </c>
    </row>
    <row r="192" spans="1:26" ht="15.6">
      <c r="A192" s="3"/>
      <c r="B192" s="13"/>
      <c r="C192" s="13" t="s">
        <v>949</v>
      </c>
      <c r="D192" s="377"/>
      <c r="E192" s="4" t="s">
        <v>18</v>
      </c>
      <c r="F192" s="4" t="s">
        <v>14</v>
      </c>
      <c r="G192" s="1" t="s">
        <v>19</v>
      </c>
      <c r="H192" s="1" t="s">
        <v>28</v>
      </c>
      <c r="I192" s="1" t="s">
        <v>24</v>
      </c>
      <c r="J192" s="4"/>
      <c r="K192" s="4"/>
      <c r="L192" s="4"/>
      <c r="M192" s="4"/>
      <c r="N192" s="4"/>
      <c r="O192" s="4" t="s">
        <v>28</v>
      </c>
      <c r="P192" s="4" t="s">
        <v>291</v>
      </c>
      <c r="Q192" s="4" t="s">
        <v>288</v>
      </c>
      <c r="R192" s="19"/>
      <c r="S192" s="4"/>
      <c r="T192" s="5"/>
      <c r="U192" s="5"/>
      <c r="V192" s="14"/>
      <c r="W192" s="15"/>
      <c r="X192" s="714" t="s">
        <v>1380</v>
      </c>
      <c r="Y192" s="715" t="s">
        <v>1383</v>
      </c>
      <c r="Z192" s="716" t="s">
        <v>1382</v>
      </c>
    </row>
    <row r="193" spans="1:26" ht="15.6">
      <c r="A193" s="3"/>
      <c r="B193" s="13"/>
      <c r="C193" s="13" t="s">
        <v>949</v>
      </c>
      <c r="D193" s="377"/>
      <c r="E193" s="4" t="s">
        <v>17</v>
      </c>
      <c r="F193" s="4" t="s">
        <v>15</v>
      </c>
      <c r="G193" s="1" t="s">
        <v>19</v>
      </c>
      <c r="H193" s="1" t="s">
        <v>28</v>
      </c>
      <c r="I193" s="1" t="s">
        <v>24</v>
      </c>
      <c r="J193" s="4"/>
      <c r="K193" s="4"/>
      <c r="L193" s="4"/>
      <c r="M193" s="4"/>
      <c r="N193" s="4"/>
      <c r="O193" s="4" t="s">
        <v>28</v>
      </c>
      <c r="P193" s="4" t="s">
        <v>291</v>
      </c>
      <c r="Q193" s="4" t="s">
        <v>288</v>
      </c>
      <c r="R193" s="19"/>
      <c r="S193" s="4"/>
      <c r="T193" s="5"/>
      <c r="U193" s="5"/>
      <c r="V193" s="14"/>
      <c r="W193" s="15"/>
      <c r="X193" s="714" t="s">
        <v>1380</v>
      </c>
      <c r="Y193" s="715" t="s">
        <v>1383</v>
      </c>
      <c r="Z193" s="716" t="s">
        <v>1382</v>
      </c>
    </row>
    <row r="194" spans="1:26" ht="15.6">
      <c r="A194" s="3"/>
      <c r="B194" s="13"/>
      <c r="C194" s="13" t="s">
        <v>948</v>
      </c>
      <c r="D194" s="377"/>
      <c r="E194" s="4" t="s">
        <v>17</v>
      </c>
      <c r="F194" s="4" t="s">
        <v>15</v>
      </c>
      <c r="G194" s="1" t="s">
        <v>19</v>
      </c>
      <c r="H194" s="1" t="s">
        <v>28</v>
      </c>
      <c r="I194" s="1" t="s">
        <v>24</v>
      </c>
      <c r="J194" s="4"/>
      <c r="K194" s="4"/>
      <c r="L194" s="4"/>
      <c r="M194" s="4"/>
      <c r="N194" s="4"/>
      <c r="O194" s="4" t="s">
        <v>28</v>
      </c>
      <c r="P194" s="4" t="s">
        <v>291</v>
      </c>
      <c r="Q194" s="4" t="s">
        <v>288</v>
      </c>
      <c r="R194" s="19"/>
      <c r="S194" s="4"/>
      <c r="T194" s="5"/>
      <c r="U194" s="5"/>
      <c r="V194" s="14"/>
      <c r="W194" s="15"/>
      <c r="X194" s="714" t="s">
        <v>1380</v>
      </c>
      <c r="Y194" s="715" t="s">
        <v>1383</v>
      </c>
      <c r="Z194" s="716" t="s">
        <v>1382</v>
      </c>
    </row>
    <row r="195" spans="1:26" ht="15.6">
      <c r="A195" s="3"/>
      <c r="B195" s="13"/>
      <c r="C195" s="13" t="s">
        <v>946</v>
      </c>
      <c r="D195" s="377"/>
      <c r="E195" s="4" t="s">
        <v>17</v>
      </c>
      <c r="F195" s="4" t="s">
        <v>16</v>
      </c>
      <c r="G195" s="1"/>
      <c r="H195" s="1"/>
      <c r="I195" s="1"/>
      <c r="J195" s="4"/>
      <c r="K195" s="4"/>
      <c r="L195" s="4"/>
      <c r="M195" s="4"/>
      <c r="N195" s="4"/>
      <c r="O195" s="4" t="s">
        <v>283</v>
      </c>
      <c r="P195" s="4" t="s">
        <v>291</v>
      </c>
      <c r="Q195" s="4" t="s">
        <v>289</v>
      </c>
      <c r="R195" s="19" t="s">
        <v>914</v>
      </c>
      <c r="S195" s="4"/>
      <c r="T195" s="5"/>
      <c r="U195" s="5"/>
      <c r="V195" s="14"/>
      <c r="W195" s="15"/>
      <c r="X195" s="714" t="s">
        <v>1380</v>
      </c>
      <c r="Y195" s="715" t="s">
        <v>1383</v>
      </c>
      <c r="Z195" s="716" t="s">
        <v>1382</v>
      </c>
    </row>
    <row r="196" spans="1:26" ht="15.6">
      <c r="A196" s="3"/>
      <c r="B196" s="13"/>
      <c r="C196" s="13" t="s">
        <v>946</v>
      </c>
      <c r="D196" s="377"/>
      <c r="E196" s="4" t="s">
        <v>17</v>
      </c>
      <c r="F196" s="4" t="s">
        <v>16</v>
      </c>
      <c r="G196" s="1" t="s">
        <v>57</v>
      </c>
      <c r="H196" s="1" t="s">
        <v>61</v>
      </c>
      <c r="I196" s="1" t="s">
        <v>863</v>
      </c>
      <c r="J196" s="4"/>
      <c r="K196" s="4"/>
      <c r="L196" s="4"/>
      <c r="M196" s="4"/>
      <c r="N196" s="4"/>
      <c r="O196" s="4"/>
      <c r="P196" s="4" t="s">
        <v>291</v>
      </c>
      <c r="Q196" s="4" t="s">
        <v>289</v>
      </c>
      <c r="R196" s="19" t="s">
        <v>947</v>
      </c>
      <c r="S196" s="4"/>
      <c r="T196" s="5"/>
      <c r="U196" s="5"/>
      <c r="V196" s="14"/>
      <c r="W196" s="15"/>
      <c r="X196" s="714" t="s">
        <v>1380</v>
      </c>
      <c r="Y196" s="715" t="s">
        <v>1383</v>
      </c>
      <c r="Z196" s="716" t="s">
        <v>1382</v>
      </c>
    </row>
    <row r="197" spans="1:26" ht="15.6">
      <c r="A197" s="3"/>
      <c r="B197" s="13"/>
      <c r="C197" s="13" t="s">
        <v>946</v>
      </c>
      <c r="D197" s="377"/>
      <c r="E197" s="4" t="s">
        <v>18</v>
      </c>
      <c r="F197" s="4" t="s">
        <v>14</v>
      </c>
      <c r="G197" s="1" t="s">
        <v>19</v>
      </c>
      <c r="H197" s="1" t="s">
        <v>28</v>
      </c>
      <c r="I197" s="1" t="s">
        <v>24</v>
      </c>
      <c r="J197" s="4">
        <v>3</v>
      </c>
      <c r="K197" s="4" t="s">
        <v>34</v>
      </c>
      <c r="L197" s="4"/>
      <c r="M197" s="4"/>
      <c r="N197" s="4"/>
      <c r="O197" s="4"/>
      <c r="P197" s="4" t="s">
        <v>291</v>
      </c>
      <c r="Q197" s="4" t="s">
        <v>289</v>
      </c>
      <c r="R197" s="19"/>
      <c r="S197" s="4"/>
      <c r="T197" s="5"/>
      <c r="U197" s="5"/>
      <c r="V197" s="14"/>
      <c r="W197" s="15"/>
      <c r="X197" s="714" t="s">
        <v>1380</v>
      </c>
      <c r="Y197" s="715" t="s">
        <v>1383</v>
      </c>
      <c r="Z197" s="716" t="s">
        <v>1382</v>
      </c>
    </row>
    <row r="198" spans="1:26" ht="15.6">
      <c r="A198" s="3"/>
      <c r="B198" s="13"/>
      <c r="C198" s="13" t="s">
        <v>946</v>
      </c>
      <c r="D198" s="377"/>
      <c r="E198" s="4" t="s">
        <v>18</v>
      </c>
      <c r="F198" s="4" t="s">
        <v>15</v>
      </c>
      <c r="G198" s="1" t="s">
        <v>19</v>
      </c>
      <c r="H198" s="1" t="s">
        <v>28</v>
      </c>
      <c r="I198" s="1" t="s">
        <v>24</v>
      </c>
      <c r="J198" s="4">
        <v>4</v>
      </c>
      <c r="K198" s="4" t="s">
        <v>34</v>
      </c>
      <c r="L198" s="4"/>
      <c r="M198" s="4"/>
      <c r="N198" s="4"/>
      <c r="O198" s="4"/>
      <c r="P198" s="4" t="s">
        <v>291</v>
      </c>
      <c r="Q198" s="4" t="s">
        <v>289</v>
      </c>
      <c r="R198" s="19"/>
      <c r="S198" s="4"/>
      <c r="T198" s="5"/>
      <c r="U198" s="5"/>
      <c r="V198" s="14"/>
      <c r="W198" s="15"/>
      <c r="X198" s="714" t="s">
        <v>1380</v>
      </c>
      <c r="Y198" s="715" t="s">
        <v>1383</v>
      </c>
      <c r="Z198" s="716" t="s">
        <v>1382</v>
      </c>
    </row>
    <row r="199" spans="1:26" ht="15.6">
      <c r="A199" s="3"/>
      <c r="B199" s="13"/>
      <c r="C199" s="13" t="s">
        <v>945</v>
      </c>
      <c r="D199" s="377"/>
      <c r="E199" s="4" t="s">
        <v>17</v>
      </c>
      <c r="F199" s="4" t="s">
        <v>14</v>
      </c>
      <c r="G199" s="1" t="s">
        <v>19</v>
      </c>
      <c r="H199" s="1" t="s">
        <v>28</v>
      </c>
      <c r="I199" s="1" t="s">
        <v>24</v>
      </c>
      <c r="J199" s="4">
        <v>4</v>
      </c>
      <c r="K199" s="4" t="s">
        <v>34</v>
      </c>
      <c r="L199" s="4"/>
      <c r="M199" s="4"/>
      <c r="N199" s="4"/>
      <c r="O199" s="4"/>
      <c r="P199" s="4" t="s">
        <v>286</v>
      </c>
      <c r="Q199" s="4" t="s">
        <v>289</v>
      </c>
      <c r="R199" s="19"/>
      <c r="S199" s="4"/>
      <c r="T199" s="5"/>
      <c r="U199" s="5"/>
      <c r="V199" s="14"/>
      <c r="W199" s="15"/>
      <c r="X199" s="714" t="s">
        <v>1380</v>
      </c>
      <c r="Y199" s="715" t="s">
        <v>1383</v>
      </c>
      <c r="Z199" s="716" t="s">
        <v>1382</v>
      </c>
    </row>
    <row r="200" spans="1:26" ht="15.6">
      <c r="A200" s="3"/>
      <c r="B200" s="13"/>
      <c r="C200" s="13" t="s">
        <v>944</v>
      </c>
      <c r="D200" s="377"/>
      <c r="E200" s="4" t="s">
        <v>18</v>
      </c>
      <c r="F200" s="4" t="s">
        <v>14</v>
      </c>
      <c r="G200" s="1" t="s">
        <v>19</v>
      </c>
      <c r="H200" s="1" t="s">
        <v>28</v>
      </c>
      <c r="I200" s="1" t="s">
        <v>24</v>
      </c>
      <c r="J200" s="4"/>
      <c r="K200" s="4" t="s">
        <v>34</v>
      </c>
      <c r="L200" s="4"/>
      <c r="M200" s="4"/>
      <c r="N200" s="4"/>
      <c r="O200" s="4" t="s">
        <v>28</v>
      </c>
      <c r="P200" s="4" t="s">
        <v>286</v>
      </c>
      <c r="Q200" s="4" t="s">
        <v>290</v>
      </c>
      <c r="R200" s="19"/>
      <c r="S200" s="4"/>
      <c r="T200" s="5"/>
      <c r="U200" s="5"/>
      <c r="V200" s="14"/>
      <c r="W200" s="15"/>
      <c r="X200" s="714" t="s">
        <v>1380</v>
      </c>
      <c r="Y200" s="715" t="s">
        <v>1383</v>
      </c>
      <c r="Z200" s="716" t="s">
        <v>1382</v>
      </c>
    </row>
    <row r="201" spans="1:26" ht="15.6">
      <c r="A201" s="3"/>
      <c r="B201" s="13"/>
      <c r="C201" s="13" t="s">
        <v>944</v>
      </c>
      <c r="D201" s="377"/>
      <c r="E201" s="4" t="s">
        <v>18</v>
      </c>
      <c r="F201" s="4" t="s">
        <v>15</v>
      </c>
      <c r="G201" s="1" t="s">
        <v>19</v>
      </c>
      <c r="H201" s="1" t="s">
        <v>28</v>
      </c>
      <c r="I201" s="1" t="s">
        <v>24</v>
      </c>
      <c r="J201" s="4"/>
      <c r="K201" s="4" t="s">
        <v>34</v>
      </c>
      <c r="L201" s="4"/>
      <c r="M201" s="4"/>
      <c r="N201" s="4"/>
      <c r="O201" s="4" t="s">
        <v>28</v>
      </c>
      <c r="P201" s="4" t="s">
        <v>286</v>
      </c>
      <c r="Q201" s="4" t="s">
        <v>290</v>
      </c>
      <c r="R201" s="19"/>
      <c r="S201" s="4"/>
      <c r="T201" s="5"/>
      <c r="U201" s="5"/>
      <c r="V201" s="14"/>
      <c r="W201" s="15"/>
      <c r="X201" s="714" t="s">
        <v>1380</v>
      </c>
      <c r="Y201" s="715" t="s">
        <v>1383</v>
      </c>
      <c r="Z201" s="716" t="s">
        <v>1382</v>
      </c>
    </row>
    <row r="202" spans="1:26" ht="15.6">
      <c r="A202" s="3"/>
      <c r="B202" s="13"/>
      <c r="C202" s="13" t="s">
        <v>944</v>
      </c>
      <c r="D202" s="377"/>
      <c r="E202" s="4" t="s">
        <v>18</v>
      </c>
      <c r="F202" s="4" t="s">
        <v>15</v>
      </c>
      <c r="G202" s="1" t="s">
        <v>19</v>
      </c>
      <c r="H202" s="1" t="s">
        <v>28</v>
      </c>
      <c r="I202" s="1" t="s">
        <v>24</v>
      </c>
      <c r="J202" s="4">
        <v>4</v>
      </c>
      <c r="K202" s="4" t="s">
        <v>34</v>
      </c>
      <c r="L202" s="4"/>
      <c r="M202" s="4"/>
      <c r="N202" s="4"/>
      <c r="O202" s="4"/>
      <c r="P202" s="4" t="s">
        <v>286</v>
      </c>
      <c r="Q202" s="4" t="s">
        <v>290</v>
      </c>
      <c r="R202" s="19"/>
      <c r="S202" s="4"/>
      <c r="T202" s="5"/>
      <c r="U202" s="5"/>
      <c r="V202" s="14"/>
      <c r="W202" s="15"/>
      <c r="X202" s="714" t="s">
        <v>1380</v>
      </c>
      <c r="Y202" s="715" t="s">
        <v>1383</v>
      </c>
      <c r="Z202" s="716" t="s">
        <v>1382</v>
      </c>
    </row>
    <row r="203" spans="1:26" ht="15.6">
      <c r="A203" s="3"/>
      <c r="B203" s="13"/>
      <c r="C203" s="13" t="s">
        <v>943</v>
      </c>
      <c r="D203" s="377"/>
      <c r="E203" s="4" t="s">
        <v>18</v>
      </c>
      <c r="F203" s="4" t="s">
        <v>14</v>
      </c>
      <c r="G203" s="1" t="s">
        <v>19</v>
      </c>
      <c r="H203" s="1" t="s">
        <v>28</v>
      </c>
      <c r="I203" s="1" t="s">
        <v>24</v>
      </c>
      <c r="J203" s="4">
        <v>4</v>
      </c>
      <c r="K203" s="4" t="s">
        <v>34</v>
      </c>
      <c r="L203" s="4"/>
      <c r="M203" s="4"/>
      <c r="N203" s="4"/>
      <c r="O203" s="4"/>
      <c r="P203" s="4" t="s">
        <v>286</v>
      </c>
      <c r="Q203" s="4" t="s">
        <v>290</v>
      </c>
      <c r="R203" s="19"/>
      <c r="S203" s="4"/>
      <c r="T203" s="5"/>
      <c r="U203" s="5"/>
      <c r="V203" s="14"/>
      <c r="W203" s="15"/>
      <c r="X203" s="714" t="s">
        <v>1380</v>
      </c>
      <c r="Y203" s="715" t="s">
        <v>1383</v>
      </c>
      <c r="Z203" s="716" t="s">
        <v>1382</v>
      </c>
    </row>
    <row r="204" spans="1:26" ht="15.6">
      <c r="A204" s="3"/>
      <c r="B204" s="13"/>
      <c r="C204" s="13" t="s">
        <v>942</v>
      </c>
      <c r="D204" s="377"/>
      <c r="E204" s="4" t="s">
        <v>18</v>
      </c>
      <c r="F204" s="4" t="s">
        <v>15</v>
      </c>
      <c r="G204" s="1" t="s">
        <v>19</v>
      </c>
      <c r="H204" s="1" t="s">
        <v>28</v>
      </c>
      <c r="I204" s="1" t="s">
        <v>24</v>
      </c>
      <c r="J204" s="4">
        <v>4</v>
      </c>
      <c r="K204" s="4" t="s">
        <v>34</v>
      </c>
      <c r="L204" s="4"/>
      <c r="M204" s="4"/>
      <c r="N204" s="4"/>
      <c r="O204" s="4"/>
      <c r="P204" s="4" t="s">
        <v>286</v>
      </c>
      <c r="Q204" s="4" t="s">
        <v>290</v>
      </c>
      <c r="R204" s="19"/>
      <c r="S204" s="4"/>
      <c r="T204" s="5"/>
      <c r="U204" s="5"/>
      <c r="V204" s="14"/>
      <c r="W204" s="15"/>
      <c r="X204" s="714" t="s">
        <v>1380</v>
      </c>
      <c r="Y204" s="715" t="s">
        <v>1383</v>
      </c>
      <c r="Z204" s="716" t="s">
        <v>1382</v>
      </c>
    </row>
    <row r="205" spans="1:26" ht="15.6">
      <c r="A205" s="3"/>
      <c r="B205" s="13"/>
      <c r="C205" s="13" t="s">
        <v>942</v>
      </c>
      <c r="D205" s="377"/>
      <c r="E205" s="4" t="s">
        <v>17</v>
      </c>
      <c r="F205" s="4" t="s">
        <v>14</v>
      </c>
      <c r="G205" s="1" t="s">
        <v>19</v>
      </c>
      <c r="H205" s="1" t="s">
        <v>28</v>
      </c>
      <c r="I205" s="4" t="s">
        <v>25</v>
      </c>
      <c r="J205" s="4">
        <v>3</v>
      </c>
      <c r="K205" s="4" t="s">
        <v>34</v>
      </c>
      <c r="L205" s="4"/>
      <c r="M205" s="4"/>
      <c r="N205" s="4"/>
      <c r="O205" s="4"/>
      <c r="P205" s="4" t="s">
        <v>286</v>
      </c>
      <c r="Q205" s="4" t="s">
        <v>290</v>
      </c>
      <c r="R205" s="19"/>
      <c r="S205" s="4"/>
      <c r="T205" s="5"/>
      <c r="U205" s="5"/>
      <c r="V205" s="14"/>
      <c r="W205" s="15"/>
      <c r="X205" s="714" t="s">
        <v>1380</v>
      </c>
      <c r="Y205" s="715" t="s">
        <v>1383</v>
      </c>
      <c r="Z205" s="716" t="s">
        <v>1382</v>
      </c>
    </row>
    <row r="206" spans="1:26" ht="15.6">
      <c r="A206" s="3"/>
      <c r="B206" s="13"/>
      <c r="C206" s="13" t="s">
        <v>942</v>
      </c>
      <c r="D206" s="377"/>
      <c r="E206" s="4" t="s">
        <v>17</v>
      </c>
      <c r="F206" s="4" t="s">
        <v>15</v>
      </c>
      <c r="G206" s="1" t="s">
        <v>19</v>
      </c>
      <c r="H206" s="1" t="s">
        <v>28</v>
      </c>
      <c r="I206" s="1" t="s">
        <v>26</v>
      </c>
      <c r="J206" s="4">
        <v>4</v>
      </c>
      <c r="K206" s="4" t="s">
        <v>34</v>
      </c>
      <c r="L206" s="4"/>
      <c r="M206" s="4"/>
      <c r="N206" s="4"/>
      <c r="O206" s="4"/>
      <c r="P206" s="4" t="s">
        <v>286</v>
      </c>
      <c r="Q206" s="4" t="s">
        <v>290</v>
      </c>
      <c r="R206" s="19"/>
      <c r="S206" s="4"/>
      <c r="T206" s="5"/>
      <c r="U206" s="5"/>
      <c r="V206" s="14"/>
      <c r="W206" s="15"/>
      <c r="X206" s="714" t="s">
        <v>1380</v>
      </c>
      <c r="Y206" s="715" t="s">
        <v>1383</v>
      </c>
      <c r="Z206" s="716" t="s">
        <v>1382</v>
      </c>
    </row>
    <row r="207" spans="1:26" ht="15.6">
      <c r="A207" s="3"/>
      <c r="B207" s="13"/>
      <c r="C207" s="13" t="s">
        <v>941</v>
      </c>
      <c r="D207" s="377"/>
      <c r="E207" s="4" t="s">
        <v>17</v>
      </c>
      <c r="F207" s="4" t="s">
        <v>14</v>
      </c>
      <c r="G207" s="1" t="s">
        <v>19</v>
      </c>
      <c r="H207" s="1" t="s">
        <v>28</v>
      </c>
      <c r="I207" s="1" t="s">
        <v>24</v>
      </c>
      <c r="J207" s="4">
        <v>2</v>
      </c>
      <c r="K207" s="4" t="s">
        <v>34</v>
      </c>
      <c r="L207" s="4"/>
      <c r="M207" s="4"/>
      <c r="N207" s="4" t="s">
        <v>545</v>
      </c>
      <c r="O207" s="4"/>
      <c r="P207" s="4" t="s">
        <v>286</v>
      </c>
      <c r="Q207" s="4" t="s">
        <v>290</v>
      </c>
      <c r="R207" s="19"/>
      <c r="S207" s="4"/>
      <c r="T207" s="5"/>
      <c r="U207" s="5"/>
      <c r="V207" s="14"/>
      <c r="W207" s="15"/>
      <c r="X207" s="714" t="s">
        <v>1380</v>
      </c>
      <c r="Y207" s="715" t="s">
        <v>1383</v>
      </c>
      <c r="Z207" s="716" t="s">
        <v>1382</v>
      </c>
    </row>
    <row r="208" spans="1:26" ht="15.6">
      <c r="A208" s="3"/>
      <c r="B208" s="13"/>
      <c r="C208" s="13" t="s">
        <v>941</v>
      </c>
      <c r="D208" s="377"/>
      <c r="E208" s="4" t="s">
        <v>17</v>
      </c>
      <c r="F208" s="4" t="s">
        <v>15</v>
      </c>
      <c r="G208" s="1" t="s">
        <v>19</v>
      </c>
      <c r="H208" s="1" t="s">
        <v>28</v>
      </c>
      <c r="I208" s="1" t="s">
        <v>24</v>
      </c>
      <c r="J208" s="4">
        <v>4</v>
      </c>
      <c r="K208" s="4" t="s">
        <v>34</v>
      </c>
      <c r="L208" s="4"/>
      <c r="M208" s="4"/>
      <c r="N208" s="4"/>
      <c r="O208" s="4"/>
      <c r="P208" s="4" t="s">
        <v>286</v>
      </c>
      <c r="Q208" s="4" t="s">
        <v>290</v>
      </c>
      <c r="R208" s="19"/>
      <c r="S208" s="4"/>
      <c r="T208" s="5"/>
      <c r="U208" s="5"/>
      <c r="V208" s="14"/>
      <c r="W208" s="15"/>
      <c r="X208" s="714" t="s">
        <v>1380</v>
      </c>
      <c r="Y208" s="715" t="s">
        <v>1383</v>
      </c>
      <c r="Z208" s="716" t="s">
        <v>1382</v>
      </c>
    </row>
    <row r="209" spans="1:26" ht="15.6">
      <c r="A209" s="3"/>
      <c r="B209" s="13"/>
      <c r="C209" s="13" t="s">
        <v>940</v>
      </c>
      <c r="D209" s="377"/>
      <c r="E209" s="4" t="s">
        <v>18</v>
      </c>
      <c r="F209" s="4" t="s">
        <v>14</v>
      </c>
      <c r="G209" s="1" t="s">
        <v>19</v>
      </c>
      <c r="H209" s="1" t="s">
        <v>28</v>
      </c>
      <c r="I209" s="1" t="s">
        <v>24</v>
      </c>
      <c r="J209" s="4">
        <v>3</v>
      </c>
      <c r="K209" s="4" t="s">
        <v>34</v>
      </c>
      <c r="L209" s="4"/>
      <c r="M209" s="4"/>
      <c r="N209" s="4"/>
      <c r="O209" s="4"/>
      <c r="P209" s="4" t="s">
        <v>286</v>
      </c>
      <c r="Q209" s="4" t="s">
        <v>290</v>
      </c>
      <c r="R209" s="19"/>
      <c r="S209" s="4"/>
      <c r="T209" s="5"/>
      <c r="U209" s="5"/>
      <c r="V209" s="14"/>
      <c r="W209" s="15"/>
      <c r="X209" s="714" t="s">
        <v>1380</v>
      </c>
      <c r="Y209" s="715" t="s">
        <v>1383</v>
      </c>
      <c r="Z209" s="716" t="s">
        <v>1382</v>
      </c>
    </row>
    <row r="210" spans="1:26" ht="15.6">
      <c r="A210" s="3"/>
      <c r="B210" s="13"/>
      <c r="C210" s="13" t="s">
        <v>939</v>
      </c>
      <c r="D210" s="377"/>
      <c r="E210" s="4" t="s">
        <v>17</v>
      </c>
      <c r="F210" s="4" t="s">
        <v>14</v>
      </c>
      <c r="G210" s="1" t="s">
        <v>19</v>
      </c>
      <c r="H210" s="1" t="s">
        <v>28</v>
      </c>
      <c r="I210" s="1" t="s">
        <v>26</v>
      </c>
      <c r="J210" s="4">
        <v>3</v>
      </c>
      <c r="K210" s="4" t="s">
        <v>34</v>
      </c>
      <c r="L210" s="4"/>
      <c r="M210" s="4"/>
      <c r="N210" s="4"/>
      <c r="O210" s="4"/>
      <c r="P210" s="4" t="s">
        <v>286</v>
      </c>
      <c r="Q210" s="4" t="s">
        <v>290</v>
      </c>
      <c r="R210" s="19"/>
      <c r="S210" s="4"/>
      <c r="T210" s="5"/>
      <c r="U210" s="5"/>
      <c r="V210" s="14"/>
      <c r="W210" s="15"/>
      <c r="X210" s="714" t="s">
        <v>1380</v>
      </c>
      <c r="Y210" s="715" t="s">
        <v>1383</v>
      </c>
      <c r="Z210" s="716" t="s">
        <v>1382</v>
      </c>
    </row>
    <row r="211" spans="1:26" ht="15.6">
      <c r="A211" s="3"/>
      <c r="B211" s="13"/>
      <c r="C211" s="13" t="s">
        <v>938</v>
      </c>
      <c r="D211" s="377"/>
      <c r="E211" s="4" t="s">
        <v>17</v>
      </c>
      <c r="F211" s="4" t="s">
        <v>15</v>
      </c>
      <c r="G211" s="1" t="s">
        <v>19</v>
      </c>
      <c r="H211" s="1" t="s">
        <v>28</v>
      </c>
      <c r="I211" s="1" t="s">
        <v>24</v>
      </c>
      <c r="J211" s="4">
        <v>3</v>
      </c>
      <c r="K211" s="4" t="s">
        <v>34</v>
      </c>
      <c r="L211" s="4"/>
      <c r="M211" s="4"/>
      <c r="N211" s="4"/>
      <c r="O211" s="4"/>
      <c r="P211" s="4" t="s">
        <v>286</v>
      </c>
      <c r="Q211" s="4" t="s">
        <v>290</v>
      </c>
      <c r="R211" s="19"/>
      <c r="S211" s="4"/>
      <c r="T211" s="5"/>
      <c r="U211" s="5"/>
      <c r="V211" s="14"/>
      <c r="W211" s="15"/>
      <c r="X211" s="714" t="s">
        <v>1380</v>
      </c>
      <c r="Y211" s="715" t="s">
        <v>1383</v>
      </c>
      <c r="Z211" s="716" t="s">
        <v>1382</v>
      </c>
    </row>
    <row r="212" spans="1:26" ht="15.6">
      <c r="A212" s="3"/>
      <c r="B212" s="13"/>
      <c r="C212" s="13" t="s">
        <v>938</v>
      </c>
      <c r="D212" s="377"/>
      <c r="E212" s="4" t="s">
        <v>18</v>
      </c>
      <c r="F212" s="4" t="s">
        <v>15</v>
      </c>
      <c r="G212" s="1" t="s">
        <v>19</v>
      </c>
      <c r="H212" s="1" t="s">
        <v>28</v>
      </c>
      <c r="I212" s="1" t="s">
        <v>24</v>
      </c>
      <c r="J212" s="4">
        <v>4</v>
      </c>
      <c r="K212" s="4" t="s">
        <v>34</v>
      </c>
      <c r="L212" s="4"/>
      <c r="M212" s="4"/>
      <c r="N212" s="4"/>
      <c r="O212" s="4"/>
      <c r="P212" s="4" t="s">
        <v>286</v>
      </c>
      <c r="Q212" s="4" t="s">
        <v>290</v>
      </c>
      <c r="R212" s="19"/>
      <c r="S212" s="4"/>
      <c r="T212" s="5"/>
      <c r="U212" s="5"/>
      <c r="V212" s="14"/>
      <c r="W212" s="15"/>
      <c r="X212" s="714" t="s">
        <v>1380</v>
      </c>
      <c r="Y212" s="715" t="s">
        <v>1383</v>
      </c>
      <c r="Z212" s="716" t="s">
        <v>1382</v>
      </c>
    </row>
    <row r="213" spans="1:26" ht="15.6">
      <c r="A213" s="3"/>
      <c r="B213" s="13"/>
      <c r="C213" s="13" t="s">
        <v>937</v>
      </c>
      <c r="D213" s="377"/>
      <c r="E213" s="4" t="s">
        <v>17</v>
      </c>
      <c r="F213" s="4" t="s">
        <v>14</v>
      </c>
      <c r="G213" s="1" t="s">
        <v>19</v>
      </c>
      <c r="H213" s="1" t="s">
        <v>28</v>
      </c>
      <c r="I213" s="1" t="s">
        <v>24</v>
      </c>
      <c r="J213" s="4">
        <v>4</v>
      </c>
      <c r="K213" s="4" t="s">
        <v>34</v>
      </c>
      <c r="L213" s="4"/>
      <c r="M213" s="4"/>
      <c r="N213" s="4"/>
      <c r="O213" s="4"/>
      <c r="P213" s="4" t="s">
        <v>291</v>
      </c>
      <c r="Q213" s="4" t="s">
        <v>288</v>
      </c>
      <c r="R213" s="19"/>
      <c r="S213" s="4"/>
      <c r="T213" s="5"/>
      <c r="U213" s="5"/>
      <c r="V213" s="14"/>
      <c r="W213" s="15"/>
      <c r="X213" s="714" t="s">
        <v>1380</v>
      </c>
      <c r="Y213" s="715" t="s">
        <v>1383</v>
      </c>
      <c r="Z213" s="716" t="s">
        <v>1382</v>
      </c>
    </row>
    <row r="214" spans="1:26" ht="15.6">
      <c r="A214" s="3"/>
      <c r="B214" s="13"/>
      <c r="C214" s="13" t="s">
        <v>935</v>
      </c>
      <c r="D214" s="377"/>
      <c r="E214" s="4" t="s">
        <v>17</v>
      </c>
      <c r="F214" s="4" t="s">
        <v>14</v>
      </c>
      <c r="G214" s="1" t="s">
        <v>56</v>
      </c>
      <c r="H214" s="1" t="s">
        <v>29</v>
      </c>
      <c r="I214" s="1" t="s">
        <v>26</v>
      </c>
      <c r="J214" s="4">
        <v>4</v>
      </c>
      <c r="K214" s="4" t="s">
        <v>34</v>
      </c>
      <c r="L214" s="4"/>
      <c r="M214" s="4"/>
      <c r="N214" s="4"/>
      <c r="O214" s="4"/>
      <c r="P214" s="4" t="s">
        <v>291</v>
      </c>
      <c r="Q214" s="4" t="s">
        <v>288</v>
      </c>
      <c r="R214" s="19"/>
      <c r="S214" s="4"/>
      <c r="T214" s="5"/>
      <c r="U214" s="5"/>
      <c r="V214" s="14"/>
      <c r="W214" s="15"/>
      <c r="X214" s="714" t="s">
        <v>1380</v>
      </c>
      <c r="Y214" s="715" t="s">
        <v>1383</v>
      </c>
      <c r="Z214" s="716" t="s">
        <v>1382</v>
      </c>
    </row>
    <row r="215" spans="1:26" ht="15.6">
      <c r="A215" s="3"/>
      <c r="B215" s="13"/>
      <c r="C215" s="13" t="s">
        <v>935</v>
      </c>
      <c r="D215" s="377"/>
      <c r="E215" s="4" t="s">
        <v>18</v>
      </c>
      <c r="F215" s="4" t="s">
        <v>15</v>
      </c>
      <c r="G215" s="1" t="s">
        <v>56</v>
      </c>
      <c r="H215" s="1" t="s">
        <v>29</v>
      </c>
      <c r="I215" s="1" t="s">
        <v>24</v>
      </c>
      <c r="J215" s="4">
        <v>3</v>
      </c>
      <c r="K215" s="4" t="s">
        <v>34</v>
      </c>
      <c r="L215" s="4"/>
      <c r="M215" s="4"/>
      <c r="N215" s="4"/>
      <c r="O215" s="4"/>
      <c r="P215" s="4" t="s">
        <v>291</v>
      </c>
      <c r="Q215" s="4" t="s">
        <v>288</v>
      </c>
      <c r="R215" s="19"/>
      <c r="S215" s="4"/>
      <c r="T215" s="5"/>
      <c r="U215" s="5"/>
      <c r="V215" s="14"/>
      <c r="W215" s="15"/>
      <c r="X215" s="714" t="s">
        <v>1380</v>
      </c>
      <c r="Y215" s="715" t="s">
        <v>1383</v>
      </c>
      <c r="Z215" s="716" t="s">
        <v>1382</v>
      </c>
    </row>
    <row r="216" spans="1:26" ht="15.6">
      <c r="A216" s="3"/>
      <c r="B216" s="13"/>
      <c r="C216" s="13" t="s">
        <v>935</v>
      </c>
      <c r="D216" s="377" t="s">
        <v>932</v>
      </c>
      <c r="E216" s="4" t="s">
        <v>18</v>
      </c>
      <c r="F216" s="4" t="s">
        <v>14</v>
      </c>
      <c r="G216" s="1" t="s">
        <v>56</v>
      </c>
      <c r="H216" s="1" t="s">
        <v>29</v>
      </c>
      <c r="I216" s="1" t="s">
        <v>30</v>
      </c>
      <c r="J216" s="4">
        <v>4</v>
      </c>
      <c r="K216" s="4"/>
      <c r="L216" s="4"/>
      <c r="M216" s="4"/>
      <c r="N216" s="4"/>
      <c r="O216" s="4"/>
      <c r="P216" s="4" t="s">
        <v>291</v>
      </c>
      <c r="Q216" s="4" t="s">
        <v>288</v>
      </c>
      <c r="R216" s="19" t="s">
        <v>934</v>
      </c>
      <c r="S216" s="4"/>
      <c r="T216" s="5"/>
      <c r="U216" s="5" t="s">
        <v>933</v>
      </c>
      <c r="V216" s="14" t="s">
        <v>932</v>
      </c>
      <c r="W216" s="15" t="s">
        <v>936</v>
      </c>
      <c r="X216" s="714" t="s">
        <v>1380</v>
      </c>
      <c r="Y216" s="715" t="s">
        <v>1383</v>
      </c>
      <c r="Z216" s="716" t="s">
        <v>1382</v>
      </c>
    </row>
    <row r="217" spans="1:26" ht="15.6">
      <c r="A217" s="3"/>
      <c r="B217" s="13"/>
      <c r="C217" s="13" t="s">
        <v>935</v>
      </c>
      <c r="D217" s="377" t="s">
        <v>932</v>
      </c>
      <c r="E217" s="4" t="s">
        <v>18</v>
      </c>
      <c r="F217" s="4" t="s">
        <v>15</v>
      </c>
      <c r="G217" s="1" t="s">
        <v>56</v>
      </c>
      <c r="H217" s="1" t="s">
        <v>29</v>
      </c>
      <c r="I217" s="1" t="s">
        <v>30</v>
      </c>
      <c r="J217" s="4">
        <v>4</v>
      </c>
      <c r="K217" s="4" t="s">
        <v>34</v>
      </c>
      <c r="L217" s="4"/>
      <c r="M217" s="4"/>
      <c r="N217" s="4"/>
      <c r="O217" s="4"/>
      <c r="P217" s="4" t="s">
        <v>291</v>
      </c>
      <c r="Q217" s="4" t="s">
        <v>288</v>
      </c>
      <c r="R217" s="19" t="s">
        <v>934</v>
      </c>
      <c r="S217" s="4"/>
      <c r="T217" s="5"/>
      <c r="U217" s="5" t="s">
        <v>933</v>
      </c>
      <c r="V217" s="14" t="s">
        <v>932</v>
      </c>
      <c r="W217" s="15" t="s">
        <v>931</v>
      </c>
      <c r="X217" s="714" t="s">
        <v>1380</v>
      </c>
      <c r="Y217" s="715" t="s">
        <v>1383</v>
      </c>
      <c r="Z217" s="716" t="s">
        <v>1382</v>
      </c>
    </row>
    <row r="218" spans="1:26" ht="15.6">
      <c r="A218" s="3"/>
      <c r="B218" s="13"/>
      <c r="C218" s="13" t="s">
        <v>930</v>
      </c>
      <c r="D218" s="377"/>
      <c r="E218" s="4" t="s">
        <v>17</v>
      </c>
      <c r="F218" s="4" t="s">
        <v>14</v>
      </c>
      <c r="G218" s="1" t="s">
        <v>56</v>
      </c>
      <c r="H218" s="1" t="s">
        <v>29</v>
      </c>
      <c r="I218" s="1" t="s">
        <v>25</v>
      </c>
      <c r="J218" s="4">
        <v>3</v>
      </c>
      <c r="K218" s="4"/>
      <c r="L218" s="4"/>
      <c r="M218" s="4"/>
      <c r="N218" s="4"/>
      <c r="O218" s="4"/>
      <c r="P218" s="4" t="s">
        <v>287</v>
      </c>
      <c r="Q218" s="4" t="s">
        <v>290</v>
      </c>
      <c r="R218" s="19"/>
      <c r="S218" s="4"/>
      <c r="T218" s="5"/>
      <c r="U218" s="5"/>
      <c r="V218" s="14"/>
      <c r="W218" s="15"/>
      <c r="X218" s="714" t="s">
        <v>1380</v>
      </c>
      <c r="Y218" s="715" t="s">
        <v>1383</v>
      </c>
      <c r="Z218" s="716" t="s">
        <v>1382</v>
      </c>
    </row>
    <row r="219" spans="1:26" ht="15.6">
      <c r="A219" s="3"/>
      <c r="B219" s="13"/>
      <c r="C219" s="13" t="s">
        <v>930</v>
      </c>
      <c r="D219" s="377"/>
      <c r="E219" s="4" t="s">
        <v>17</v>
      </c>
      <c r="F219" s="4" t="s">
        <v>15</v>
      </c>
      <c r="G219" s="1" t="s">
        <v>56</v>
      </c>
      <c r="H219" s="1" t="s">
        <v>29</v>
      </c>
      <c r="I219" s="1" t="s">
        <v>26</v>
      </c>
      <c r="J219" s="4">
        <v>3</v>
      </c>
      <c r="K219" s="4"/>
      <c r="L219" s="4"/>
      <c r="M219" s="4"/>
      <c r="N219" s="4"/>
      <c r="O219" s="4"/>
      <c r="P219" s="4" t="s">
        <v>287</v>
      </c>
      <c r="Q219" s="4" t="s">
        <v>290</v>
      </c>
      <c r="R219" s="19"/>
      <c r="S219" s="4"/>
      <c r="T219" s="5"/>
      <c r="U219" s="5"/>
      <c r="V219" s="14"/>
      <c r="W219" s="15"/>
      <c r="X219" s="714" t="s">
        <v>1380</v>
      </c>
      <c r="Y219" s="715" t="s">
        <v>1383</v>
      </c>
      <c r="Z219" s="716" t="s">
        <v>1382</v>
      </c>
    </row>
    <row r="220" spans="1:26" ht="15.6">
      <c r="A220" s="3"/>
      <c r="B220" s="13"/>
      <c r="C220" s="13" t="s">
        <v>930</v>
      </c>
      <c r="D220" s="377"/>
      <c r="E220" s="4" t="s">
        <v>17</v>
      </c>
      <c r="F220" s="4" t="s">
        <v>14</v>
      </c>
      <c r="G220" s="1" t="s">
        <v>56</v>
      </c>
      <c r="H220" s="1" t="s">
        <v>29</v>
      </c>
      <c r="I220" s="1" t="s">
        <v>24</v>
      </c>
      <c r="J220" s="4">
        <v>3</v>
      </c>
      <c r="K220" s="4"/>
      <c r="L220" s="4"/>
      <c r="M220" s="4"/>
      <c r="N220" s="4"/>
      <c r="O220" s="4"/>
      <c r="P220" s="4" t="s">
        <v>287</v>
      </c>
      <c r="Q220" s="4" t="s">
        <v>290</v>
      </c>
      <c r="R220" s="19"/>
      <c r="S220" s="4"/>
      <c r="T220" s="5"/>
      <c r="U220" s="5"/>
      <c r="V220" s="14"/>
      <c r="W220" s="15"/>
      <c r="X220" s="714" t="s">
        <v>1380</v>
      </c>
      <c r="Y220" s="715" t="s">
        <v>1383</v>
      </c>
      <c r="Z220" s="716" t="s">
        <v>1382</v>
      </c>
    </row>
    <row r="221" spans="1:26" ht="15.6">
      <c r="A221" s="3"/>
      <c r="B221" s="13"/>
      <c r="C221" s="13" t="s">
        <v>929</v>
      </c>
      <c r="D221" s="377"/>
      <c r="E221" s="4" t="s">
        <v>17</v>
      </c>
      <c r="F221" s="4" t="s">
        <v>14</v>
      </c>
      <c r="G221" s="1" t="s">
        <v>19</v>
      </c>
      <c r="H221" s="1" t="s">
        <v>28</v>
      </c>
      <c r="I221" s="1" t="s">
        <v>24</v>
      </c>
      <c r="J221" s="4">
        <v>3</v>
      </c>
      <c r="K221" s="4"/>
      <c r="L221" s="4"/>
      <c r="M221" s="4"/>
      <c r="N221" s="4"/>
      <c r="O221" s="4"/>
      <c r="P221" s="4" t="s">
        <v>287</v>
      </c>
      <c r="Q221" s="4" t="s">
        <v>290</v>
      </c>
      <c r="R221" s="19"/>
      <c r="S221" s="4"/>
      <c r="T221" s="5"/>
      <c r="U221" s="5"/>
      <c r="V221" s="14"/>
      <c r="W221" s="15"/>
      <c r="X221" s="714" t="s">
        <v>1380</v>
      </c>
      <c r="Y221" s="715" t="s">
        <v>1383</v>
      </c>
      <c r="Z221" s="716" t="s">
        <v>1382</v>
      </c>
    </row>
    <row r="222" spans="1:26" ht="15.6">
      <c r="A222" s="3"/>
      <c r="B222" s="13"/>
      <c r="C222" s="13" t="s">
        <v>929</v>
      </c>
      <c r="D222" s="377"/>
      <c r="E222" s="4" t="s">
        <v>17</v>
      </c>
      <c r="F222" s="4" t="s">
        <v>15</v>
      </c>
      <c r="G222" s="1" t="s">
        <v>19</v>
      </c>
      <c r="H222" s="1" t="s">
        <v>28</v>
      </c>
      <c r="I222" s="1" t="s">
        <v>24</v>
      </c>
      <c r="J222" s="4">
        <v>3</v>
      </c>
      <c r="K222" s="4"/>
      <c r="L222" s="4"/>
      <c r="M222" s="4"/>
      <c r="N222" s="4"/>
      <c r="O222" s="4"/>
      <c r="P222" s="4" t="s">
        <v>287</v>
      </c>
      <c r="Q222" s="4" t="s">
        <v>290</v>
      </c>
      <c r="R222" s="19"/>
      <c r="S222" s="4"/>
      <c r="T222" s="5"/>
      <c r="U222" s="5"/>
      <c r="V222" s="14"/>
      <c r="W222" s="15"/>
      <c r="X222" s="714" t="s">
        <v>1380</v>
      </c>
      <c r="Y222" s="715" t="s">
        <v>1383</v>
      </c>
      <c r="Z222" s="716" t="s">
        <v>1382</v>
      </c>
    </row>
    <row r="223" spans="1:26" ht="15.6">
      <c r="A223" s="3"/>
      <c r="B223" s="13"/>
      <c r="C223" s="13" t="s">
        <v>928</v>
      </c>
      <c r="D223" s="377"/>
      <c r="E223" s="4" t="s">
        <v>17</v>
      </c>
      <c r="F223" s="4" t="s">
        <v>14</v>
      </c>
      <c r="G223" s="1" t="s">
        <v>19</v>
      </c>
      <c r="H223" s="1" t="s">
        <v>28</v>
      </c>
      <c r="I223" s="1" t="s">
        <v>24</v>
      </c>
      <c r="J223" s="4">
        <v>4</v>
      </c>
      <c r="K223" s="4"/>
      <c r="L223" s="4"/>
      <c r="M223" s="4"/>
      <c r="N223" s="4"/>
      <c r="O223" s="4"/>
      <c r="P223" s="4" t="s">
        <v>287</v>
      </c>
      <c r="Q223" s="4" t="s">
        <v>290</v>
      </c>
      <c r="R223" s="19"/>
      <c r="S223" s="4"/>
      <c r="T223" s="5"/>
      <c r="U223" s="5"/>
      <c r="V223" s="14"/>
      <c r="W223" s="15"/>
      <c r="X223" s="714" t="s">
        <v>1380</v>
      </c>
      <c r="Y223" s="715" t="s">
        <v>1383</v>
      </c>
      <c r="Z223" s="716" t="s">
        <v>1382</v>
      </c>
    </row>
    <row r="224" spans="1:26" s="380" customFormat="1" ht="15.6">
      <c r="A224" s="3"/>
      <c r="B224" s="13"/>
      <c r="C224" s="13" t="s">
        <v>928</v>
      </c>
      <c r="D224" s="377"/>
      <c r="E224" s="4" t="s">
        <v>17</v>
      </c>
      <c r="F224" s="4" t="s">
        <v>15</v>
      </c>
      <c r="G224" s="1" t="s">
        <v>19</v>
      </c>
      <c r="H224" s="1" t="s">
        <v>28</v>
      </c>
      <c r="I224" s="1" t="s">
        <v>24</v>
      </c>
      <c r="J224" s="4">
        <v>4</v>
      </c>
      <c r="K224" s="4"/>
      <c r="L224" s="4"/>
      <c r="M224" s="4"/>
      <c r="N224" s="4"/>
      <c r="O224" s="4"/>
      <c r="P224" s="4" t="s">
        <v>287</v>
      </c>
      <c r="Q224" s="4" t="s">
        <v>290</v>
      </c>
      <c r="R224" s="19"/>
      <c r="S224" s="4"/>
      <c r="T224" s="5"/>
      <c r="U224" s="5"/>
      <c r="V224" s="14"/>
      <c r="W224" s="15"/>
      <c r="X224" s="714" t="s">
        <v>1380</v>
      </c>
      <c r="Y224" s="715" t="s">
        <v>1383</v>
      </c>
      <c r="Z224" s="716" t="s">
        <v>1382</v>
      </c>
    </row>
    <row r="225" spans="1:26" ht="15.6">
      <c r="A225" s="3"/>
      <c r="B225" s="13"/>
      <c r="C225" s="13" t="s">
        <v>927</v>
      </c>
      <c r="D225" s="377"/>
      <c r="E225" s="4" t="s">
        <v>17</v>
      </c>
      <c r="F225" s="4" t="s">
        <v>14</v>
      </c>
      <c r="G225" s="1" t="s">
        <v>19</v>
      </c>
      <c r="H225" s="1" t="s">
        <v>28</v>
      </c>
      <c r="I225" s="1" t="s">
        <v>24</v>
      </c>
      <c r="J225" s="4">
        <v>3</v>
      </c>
      <c r="K225" s="4"/>
      <c r="L225" s="4"/>
      <c r="M225" s="4"/>
      <c r="N225" s="4"/>
      <c r="O225" s="4"/>
      <c r="P225" s="4" t="s">
        <v>287</v>
      </c>
      <c r="Q225" s="4" t="s">
        <v>290</v>
      </c>
      <c r="R225" s="19"/>
      <c r="S225" s="4"/>
      <c r="T225" s="5"/>
      <c r="U225" s="5"/>
      <c r="V225" s="14"/>
      <c r="W225" s="15"/>
      <c r="X225" s="714" t="s">
        <v>1380</v>
      </c>
      <c r="Y225" s="715" t="s">
        <v>1383</v>
      </c>
      <c r="Z225" s="716" t="s">
        <v>1382</v>
      </c>
    </row>
    <row r="226" spans="1:26" ht="15.6">
      <c r="A226" s="3"/>
      <c r="B226" s="13"/>
      <c r="C226" s="13" t="s">
        <v>927</v>
      </c>
      <c r="D226" s="377"/>
      <c r="E226" s="4" t="s">
        <v>18</v>
      </c>
      <c r="F226" s="4" t="s">
        <v>15</v>
      </c>
      <c r="G226" s="1" t="s">
        <v>19</v>
      </c>
      <c r="H226" s="1" t="s">
        <v>28</v>
      </c>
      <c r="I226" s="1" t="s">
        <v>24</v>
      </c>
      <c r="J226" s="4">
        <v>3</v>
      </c>
      <c r="K226" s="4"/>
      <c r="L226" s="4"/>
      <c r="M226" s="4"/>
      <c r="N226" s="4"/>
      <c r="O226" s="4"/>
      <c r="P226" s="4" t="s">
        <v>287</v>
      </c>
      <c r="Q226" s="4" t="s">
        <v>290</v>
      </c>
      <c r="R226" s="19"/>
      <c r="S226" s="4"/>
      <c r="T226" s="5"/>
      <c r="U226" s="5"/>
      <c r="V226" s="14"/>
      <c r="W226" s="15"/>
      <c r="X226" s="714" t="s">
        <v>1380</v>
      </c>
      <c r="Y226" s="715" t="s">
        <v>1383</v>
      </c>
      <c r="Z226" s="716" t="s">
        <v>1382</v>
      </c>
    </row>
    <row r="227" spans="1:26" ht="15.6">
      <c r="A227" s="3"/>
      <c r="B227" s="13"/>
      <c r="C227" s="13" t="s">
        <v>926</v>
      </c>
      <c r="D227" s="377"/>
      <c r="E227" s="4" t="s">
        <v>17</v>
      </c>
      <c r="F227" s="4" t="s">
        <v>15</v>
      </c>
      <c r="G227" s="1" t="s">
        <v>19</v>
      </c>
      <c r="H227" s="1" t="s">
        <v>28</v>
      </c>
      <c r="I227" s="1" t="s">
        <v>24</v>
      </c>
      <c r="J227" s="4">
        <v>4</v>
      </c>
      <c r="K227" s="4"/>
      <c r="L227" s="4"/>
      <c r="M227" s="4"/>
      <c r="N227" s="4"/>
      <c r="O227" s="4"/>
      <c r="P227" s="4" t="s">
        <v>287</v>
      </c>
      <c r="Q227" s="4" t="s">
        <v>290</v>
      </c>
      <c r="R227" s="19"/>
      <c r="S227" s="4"/>
      <c r="T227" s="5"/>
      <c r="U227" s="5"/>
      <c r="V227" s="14"/>
      <c r="W227" s="15"/>
      <c r="X227" s="714" t="s">
        <v>1380</v>
      </c>
      <c r="Y227" s="715" t="s">
        <v>1383</v>
      </c>
      <c r="Z227" s="716" t="s">
        <v>1382</v>
      </c>
    </row>
    <row r="228" spans="1:26" ht="15.6">
      <c r="A228" s="3"/>
      <c r="B228" s="13"/>
      <c r="C228" s="13" t="s">
        <v>926</v>
      </c>
      <c r="D228" s="377"/>
      <c r="E228" s="4" t="s">
        <v>17</v>
      </c>
      <c r="F228" s="4" t="s">
        <v>14</v>
      </c>
      <c r="G228" s="1" t="s">
        <v>19</v>
      </c>
      <c r="H228" s="1" t="s">
        <v>28</v>
      </c>
      <c r="I228" s="1" t="s">
        <v>24</v>
      </c>
      <c r="J228" s="4"/>
      <c r="K228" s="4"/>
      <c r="L228" s="4"/>
      <c r="M228" s="4"/>
      <c r="N228" s="4"/>
      <c r="O228" s="4" t="s">
        <v>28</v>
      </c>
      <c r="P228" s="4" t="s">
        <v>287</v>
      </c>
      <c r="Q228" s="4" t="s">
        <v>290</v>
      </c>
      <c r="R228" s="19"/>
      <c r="S228" s="4"/>
      <c r="T228" s="5"/>
      <c r="U228" s="5"/>
      <c r="V228" s="14"/>
      <c r="W228" s="15"/>
      <c r="X228" s="714" t="s">
        <v>1380</v>
      </c>
      <c r="Y228" s="715" t="s">
        <v>1383</v>
      </c>
      <c r="Z228" s="716" t="s">
        <v>1382</v>
      </c>
    </row>
    <row r="229" spans="1:26" ht="15.6">
      <c r="A229" s="3"/>
      <c r="B229" s="13"/>
      <c r="C229" s="13" t="s">
        <v>925</v>
      </c>
      <c r="D229" s="377"/>
      <c r="E229" s="4" t="s">
        <v>18</v>
      </c>
      <c r="F229" s="4" t="s">
        <v>14</v>
      </c>
      <c r="G229" s="1" t="s">
        <v>19</v>
      </c>
      <c r="H229" s="1" t="s">
        <v>28</v>
      </c>
      <c r="I229" s="1" t="s">
        <v>24</v>
      </c>
      <c r="J229" s="4">
        <v>4</v>
      </c>
      <c r="K229" s="4"/>
      <c r="L229" s="4"/>
      <c r="M229" s="4"/>
      <c r="N229" s="4"/>
      <c r="O229" s="4"/>
      <c r="P229" s="4" t="s">
        <v>287</v>
      </c>
      <c r="Q229" s="4" t="s">
        <v>290</v>
      </c>
      <c r="R229" s="19"/>
      <c r="S229" s="4"/>
      <c r="T229" s="5"/>
      <c r="U229" s="5"/>
      <c r="V229" s="14"/>
      <c r="W229" s="15"/>
      <c r="X229" s="714" t="s">
        <v>1380</v>
      </c>
      <c r="Y229" s="715" t="s">
        <v>1383</v>
      </c>
      <c r="Z229" s="716" t="s">
        <v>1382</v>
      </c>
    </row>
    <row r="230" spans="1:26" ht="15.6">
      <c r="A230" s="3"/>
      <c r="B230" s="13"/>
      <c r="C230" s="13" t="s">
        <v>925</v>
      </c>
      <c r="D230" s="377"/>
      <c r="E230" s="4" t="s">
        <v>17</v>
      </c>
      <c r="F230" s="4" t="s">
        <v>15</v>
      </c>
      <c r="G230" s="1" t="s">
        <v>19</v>
      </c>
      <c r="H230" s="1" t="s">
        <v>28</v>
      </c>
      <c r="I230" s="1" t="s">
        <v>24</v>
      </c>
      <c r="J230" s="4"/>
      <c r="K230" s="4"/>
      <c r="L230" s="4"/>
      <c r="M230" s="4"/>
      <c r="N230" s="4"/>
      <c r="O230" s="4" t="s">
        <v>28</v>
      </c>
      <c r="P230" s="4" t="s">
        <v>287</v>
      </c>
      <c r="Q230" s="4" t="s">
        <v>290</v>
      </c>
      <c r="R230" s="19"/>
      <c r="S230" s="4"/>
      <c r="T230" s="5"/>
      <c r="U230" s="5"/>
      <c r="V230" s="14"/>
      <c r="W230" s="15"/>
      <c r="X230" s="714" t="s">
        <v>1380</v>
      </c>
      <c r="Y230" s="715" t="s">
        <v>1383</v>
      </c>
      <c r="Z230" s="716" t="s">
        <v>1382</v>
      </c>
    </row>
    <row r="231" spans="1:26" ht="15.6">
      <c r="A231" s="3"/>
      <c r="B231" s="13"/>
      <c r="C231" s="13" t="s">
        <v>924</v>
      </c>
      <c r="D231" s="377"/>
      <c r="E231" s="4" t="s">
        <v>17</v>
      </c>
      <c r="F231" s="4" t="s">
        <v>14</v>
      </c>
      <c r="G231" s="1" t="s">
        <v>19</v>
      </c>
      <c r="H231" s="1" t="s">
        <v>28</v>
      </c>
      <c r="I231" s="1" t="s">
        <v>24</v>
      </c>
      <c r="J231" s="4"/>
      <c r="K231" s="4"/>
      <c r="L231" s="4"/>
      <c r="M231" s="4"/>
      <c r="N231" s="4"/>
      <c r="O231" s="4" t="s">
        <v>28</v>
      </c>
      <c r="P231" s="4" t="s">
        <v>291</v>
      </c>
      <c r="Q231" s="4" t="s">
        <v>290</v>
      </c>
      <c r="R231" s="19"/>
      <c r="S231" s="4"/>
      <c r="T231" s="5"/>
      <c r="U231" s="5"/>
      <c r="V231" s="14"/>
      <c r="W231" s="15"/>
      <c r="X231" s="714" t="s">
        <v>1380</v>
      </c>
      <c r="Y231" s="715" t="s">
        <v>1383</v>
      </c>
      <c r="Z231" s="716" t="s">
        <v>1382</v>
      </c>
    </row>
    <row r="232" spans="1:26" ht="15.6">
      <c r="A232" s="3"/>
      <c r="B232" s="13"/>
      <c r="C232" s="13" t="s">
        <v>924</v>
      </c>
      <c r="D232" s="377"/>
      <c r="E232" s="4" t="s">
        <v>17</v>
      </c>
      <c r="F232" s="4" t="s">
        <v>15</v>
      </c>
      <c r="G232" s="1" t="s">
        <v>19</v>
      </c>
      <c r="H232" s="1" t="s">
        <v>28</v>
      </c>
      <c r="I232" s="1" t="s">
        <v>24</v>
      </c>
      <c r="J232" s="4"/>
      <c r="K232" s="4"/>
      <c r="L232" s="4"/>
      <c r="M232" s="4"/>
      <c r="N232" s="4"/>
      <c r="O232" s="4" t="s">
        <v>28</v>
      </c>
      <c r="P232" s="4" t="s">
        <v>291</v>
      </c>
      <c r="Q232" s="4" t="s">
        <v>290</v>
      </c>
      <c r="R232" s="19"/>
      <c r="S232" s="4"/>
      <c r="T232" s="5"/>
      <c r="U232" s="5"/>
      <c r="V232" s="14"/>
      <c r="W232" s="15"/>
      <c r="X232" s="714" t="s">
        <v>1380</v>
      </c>
      <c r="Y232" s="715" t="s">
        <v>1383</v>
      </c>
      <c r="Z232" s="716" t="s">
        <v>1382</v>
      </c>
    </row>
    <row r="233" spans="1:26" ht="15.6">
      <c r="A233" s="3"/>
      <c r="B233" s="13"/>
      <c r="C233" s="13" t="s">
        <v>923</v>
      </c>
      <c r="D233" s="377"/>
      <c r="E233" s="4" t="s">
        <v>18</v>
      </c>
      <c r="F233" s="4" t="s">
        <v>14</v>
      </c>
      <c r="G233" s="1" t="s">
        <v>19</v>
      </c>
      <c r="H233" s="1" t="s">
        <v>28</v>
      </c>
      <c r="I233" s="1" t="s">
        <v>24</v>
      </c>
      <c r="J233" s="4">
        <v>3</v>
      </c>
      <c r="K233" s="4"/>
      <c r="L233" s="4"/>
      <c r="M233" s="4"/>
      <c r="N233" s="4"/>
      <c r="O233" s="4"/>
      <c r="P233" s="4" t="s">
        <v>291</v>
      </c>
      <c r="Q233" s="4" t="s">
        <v>290</v>
      </c>
      <c r="R233" s="19"/>
      <c r="S233" s="4"/>
      <c r="T233" s="5"/>
      <c r="U233" s="5"/>
      <c r="V233" s="14"/>
      <c r="W233" s="15"/>
      <c r="X233" s="714" t="s">
        <v>1380</v>
      </c>
      <c r="Y233" s="715" t="s">
        <v>1383</v>
      </c>
      <c r="Z233" s="716" t="s">
        <v>1382</v>
      </c>
    </row>
    <row r="234" spans="1:26" ht="15.6">
      <c r="A234" s="3"/>
      <c r="B234" s="179"/>
      <c r="C234" s="13" t="s">
        <v>923</v>
      </c>
      <c r="D234" s="377"/>
      <c r="E234" s="4" t="s">
        <v>18</v>
      </c>
      <c r="F234" s="4" t="s">
        <v>15</v>
      </c>
      <c r="G234" s="1" t="s">
        <v>19</v>
      </c>
      <c r="H234" s="1" t="s">
        <v>28</v>
      </c>
      <c r="I234" s="1" t="s">
        <v>24</v>
      </c>
      <c r="J234" s="4">
        <v>3</v>
      </c>
      <c r="K234" s="4"/>
      <c r="L234" s="4"/>
      <c r="M234" s="4"/>
      <c r="N234" s="4"/>
      <c r="O234" s="4"/>
      <c r="P234" s="4" t="s">
        <v>291</v>
      </c>
      <c r="Q234" s="4" t="s">
        <v>290</v>
      </c>
      <c r="R234" s="19"/>
      <c r="S234" s="4"/>
      <c r="T234" s="5"/>
      <c r="U234" s="5"/>
      <c r="V234" s="14"/>
      <c r="W234" s="15"/>
      <c r="X234" s="714" t="s">
        <v>1380</v>
      </c>
      <c r="Y234" s="715" t="s">
        <v>1383</v>
      </c>
      <c r="Z234" s="716" t="s">
        <v>1382</v>
      </c>
    </row>
    <row r="235" spans="1:26" ht="15.6">
      <c r="A235" s="382"/>
      <c r="B235" s="74"/>
      <c r="C235" s="127" t="s">
        <v>922</v>
      </c>
      <c r="D235" s="377"/>
      <c r="E235" s="4" t="s">
        <v>18</v>
      </c>
      <c r="F235" s="4" t="s">
        <v>14</v>
      </c>
      <c r="G235" s="1" t="s">
        <v>19</v>
      </c>
      <c r="H235" s="1" t="s">
        <v>28</v>
      </c>
      <c r="I235" s="1" t="s">
        <v>24</v>
      </c>
      <c r="J235" s="4">
        <v>4</v>
      </c>
      <c r="K235" s="4"/>
      <c r="L235" s="4"/>
      <c r="M235" s="4"/>
      <c r="N235" s="4"/>
      <c r="O235" s="4"/>
      <c r="P235" s="4" t="s">
        <v>291</v>
      </c>
      <c r="Q235" s="4" t="s">
        <v>290</v>
      </c>
      <c r="R235" s="19"/>
      <c r="S235" s="4"/>
      <c r="T235" s="5"/>
      <c r="U235" s="5"/>
      <c r="V235" s="14"/>
      <c r="W235" s="15"/>
      <c r="X235" s="714" t="s">
        <v>1380</v>
      </c>
      <c r="Y235" s="715" t="s">
        <v>1383</v>
      </c>
      <c r="Z235" s="716" t="s">
        <v>1382</v>
      </c>
    </row>
    <row r="236" spans="1:26" ht="15.6">
      <c r="A236" s="382"/>
      <c r="B236" s="11"/>
      <c r="C236" s="127" t="s">
        <v>922</v>
      </c>
      <c r="D236" s="377"/>
      <c r="E236" s="4" t="s">
        <v>18</v>
      </c>
      <c r="F236" s="4" t="s">
        <v>15</v>
      </c>
      <c r="G236" s="1" t="s">
        <v>19</v>
      </c>
      <c r="H236" s="1" t="s">
        <v>28</v>
      </c>
      <c r="I236" s="1" t="s">
        <v>24</v>
      </c>
      <c r="J236" s="4">
        <v>4</v>
      </c>
      <c r="K236" s="4"/>
      <c r="L236" s="4"/>
      <c r="M236" s="4"/>
      <c r="N236" s="4"/>
      <c r="O236" s="4"/>
      <c r="P236" s="4" t="s">
        <v>291</v>
      </c>
      <c r="Q236" s="4" t="s">
        <v>290</v>
      </c>
      <c r="R236" s="19"/>
      <c r="S236" s="4"/>
      <c r="T236" s="5"/>
      <c r="U236" s="5"/>
      <c r="V236" s="14"/>
      <c r="W236" s="15"/>
      <c r="X236" s="714" t="s">
        <v>1380</v>
      </c>
      <c r="Y236" s="715" t="s">
        <v>1383</v>
      </c>
      <c r="Z236" s="716" t="s">
        <v>1382</v>
      </c>
    </row>
    <row r="237" spans="1:26" ht="15.6">
      <c r="A237" s="382"/>
      <c r="B237" s="11"/>
      <c r="C237" s="127" t="s">
        <v>921</v>
      </c>
      <c r="D237" s="377"/>
      <c r="E237" s="4" t="s">
        <v>18</v>
      </c>
      <c r="F237" s="4" t="s">
        <v>14</v>
      </c>
      <c r="G237" s="1" t="s">
        <v>19</v>
      </c>
      <c r="H237" s="1" t="s">
        <v>28</v>
      </c>
      <c r="I237" s="1" t="s">
        <v>24</v>
      </c>
      <c r="J237" s="4"/>
      <c r="K237" s="4"/>
      <c r="L237" s="4"/>
      <c r="M237" s="4"/>
      <c r="N237" s="4"/>
      <c r="O237" s="4" t="s">
        <v>28</v>
      </c>
      <c r="P237" s="4" t="s">
        <v>287</v>
      </c>
      <c r="Q237" s="4" t="s">
        <v>290</v>
      </c>
      <c r="R237" s="19"/>
      <c r="S237" s="4"/>
      <c r="T237" s="5"/>
      <c r="U237" s="5"/>
      <c r="V237" s="14"/>
      <c r="W237" s="15"/>
      <c r="X237" s="714" t="s">
        <v>1380</v>
      </c>
      <c r="Y237" s="715" t="s">
        <v>1383</v>
      </c>
      <c r="Z237" s="716" t="s">
        <v>1382</v>
      </c>
    </row>
    <row r="238" spans="1:26" ht="15.6">
      <c r="A238" s="3"/>
      <c r="B238" s="185"/>
      <c r="C238" s="13" t="s">
        <v>921</v>
      </c>
      <c r="D238" s="377"/>
      <c r="E238" s="4" t="s">
        <v>18</v>
      </c>
      <c r="F238" s="4" t="s">
        <v>15</v>
      </c>
      <c r="G238" s="1" t="s">
        <v>19</v>
      </c>
      <c r="H238" s="1" t="s">
        <v>28</v>
      </c>
      <c r="I238" s="1" t="s">
        <v>24</v>
      </c>
      <c r="J238" s="4">
        <v>3</v>
      </c>
      <c r="K238" s="4"/>
      <c r="L238" s="4"/>
      <c r="M238" s="4"/>
      <c r="N238" s="4"/>
      <c r="O238" s="4"/>
      <c r="P238" s="4" t="s">
        <v>287</v>
      </c>
      <c r="Q238" s="4" t="s">
        <v>290</v>
      </c>
      <c r="R238" s="19"/>
      <c r="S238" s="4"/>
      <c r="T238" s="5"/>
      <c r="U238" s="5"/>
      <c r="V238" s="14"/>
      <c r="W238" s="15"/>
      <c r="X238" s="714" t="s">
        <v>1380</v>
      </c>
      <c r="Y238" s="715" t="s">
        <v>1383</v>
      </c>
      <c r="Z238" s="716" t="s">
        <v>1382</v>
      </c>
    </row>
    <row r="239" spans="1:26" ht="15.6">
      <c r="A239" s="3"/>
      <c r="B239" s="13"/>
      <c r="C239" s="13" t="s">
        <v>920</v>
      </c>
      <c r="D239" s="377"/>
      <c r="E239" s="4" t="s">
        <v>18</v>
      </c>
      <c r="F239" s="4" t="s">
        <v>14</v>
      </c>
      <c r="G239" s="1" t="s">
        <v>19</v>
      </c>
      <c r="H239" s="1" t="s">
        <v>28</v>
      </c>
      <c r="I239" s="1" t="s">
        <v>24</v>
      </c>
      <c r="J239" s="4"/>
      <c r="K239" s="4"/>
      <c r="L239" s="4"/>
      <c r="M239" s="4"/>
      <c r="N239" s="4"/>
      <c r="O239" s="4" t="s">
        <v>28</v>
      </c>
      <c r="P239" s="4" t="s">
        <v>291</v>
      </c>
      <c r="Q239" s="4" t="s">
        <v>290</v>
      </c>
      <c r="R239" s="19"/>
      <c r="S239" s="4"/>
      <c r="T239" s="5"/>
      <c r="U239" s="5"/>
      <c r="V239" s="14"/>
      <c r="W239" s="15"/>
      <c r="X239" s="714" t="s">
        <v>1380</v>
      </c>
      <c r="Y239" s="715" t="s">
        <v>1383</v>
      </c>
      <c r="Z239" s="716" t="s">
        <v>1382</v>
      </c>
    </row>
    <row r="240" spans="1:26" ht="15.6">
      <c r="A240" s="3"/>
      <c r="B240" s="13"/>
      <c r="C240" s="13" t="s">
        <v>920</v>
      </c>
      <c r="D240" s="377"/>
      <c r="E240" s="4" t="s">
        <v>18</v>
      </c>
      <c r="F240" s="4" t="s">
        <v>15</v>
      </c>
      <c r="G240" s="1" t="s">
        <v>19</v>
      </c>
      <c r="H240" s="1" t="s">
        <v>28</v>
      </c>
      <c r="I240" s="1" t="s">
        <v>24</v>
      </c>
      <c r="J240" s="4"/>
      <c r="K240" s="4"/>
      <c r="L240" s="4"/>
      <c r="M240" s="4"/>
      <c r="N240" s="4"/>
      <c r="O240" s="4" t="s">
        <v>28</v>
      </c>
      <c r="P240" s="4" t="s">
        <v>291</v>
      </c>
      <c r="Q240" s="4" t="s">
        <v>290</v>
      </c>
      <c r="R240" s="19"/>
      <c r="S240" s="4"/>
      <c r="T240" s="5"/>
      <c r="U240" s="5"/>
      <c r="V240" s="14"/>
      <c r="W240" s="15"/>
      <c r="X240" s="714" t="s">
        <v>1380</v>
      </c>
      <c r="Y240" s="715" t="s">
        <v>1383</v>
      </c>
      <c r="Z240" s="716" t="s">
        <v>1382</v>
      </c>
    </row>
    <row r="241" spans="1:26" ht="15.6">
      <c r="A241" s="3"/>
      <c r="B241" s="13"/>
      <c r="C241" s="13" t="s">
        <v>917</v>
      </c>
      <c r="D241" s="377" t="s">
        <v>919</v>
      </c>
      <c r="E241" s="4" t="s">
        <v>18</v>
      </c>
      <c r="F241" s="4" t="s">
        <v>14</v>
      </c>
      <c r="G241" s="1" t="s">
        <v>56</v>
      </c>
      <c r="H241" s="1" t="s">
        <v>29</v>
      </c>
      <c r="I241" s="1" t="s">
        <v>30</v>
      </c>
      <c r="J241" s="4">
        <v>4</v>
      </c>
      <c r="K241" s="4" t="s">
        <v>34</v>
      </c>
      <c r="L241" s="4"/>
      <c r="M241" s="4"/>
      <c r="N241" s="4"/>
      <c r="O241" s="4"/>
      <c r="P241" s="4" t="s">
        <v>291</v>
      </c>
      <c r="Q241" s="4" t="s">
        <v>290</v>
      </c>
      <c r="R241" s="19"/>
      <c r="S241" s="4"/>
      <c r="T241" s="5"/>
      <c r="U241" s="5" t="s">
        <v>46</v>
      </c>
      <c r="V241" s="14" t="s">
        <v>919</v>
      </c>
      <c r="W241" s="15" t="s">
        <v>662</v>
      </c>
      <c r="X241" s="714" t="s">
        <v>1380</v>
      </c>
      <c r="Y241" s="715" t="s">
        <v>1383</v>
      </c>
      <c r="Z241" s="716" t="s">
        <v>1382</v>
      </c>
    </row>
    <row r="242" spans="1:26" ht="15.6">
      <c r="A242" s="3"/>
      <c r="B242" s="13"/>
      <c r="C242" s="13" t="s">
        <v>917</v>
      </c>
      <c r="D242" s="377" t="s">
        <v>919</v>
      </c>
      <c r="E242" s="4" t="s">
        <v>18</v>
      </c>
      <c r="F242" s="4" t="s">
        <v>15</v>
      </c>
      <c r="G242" s="1" t="s">
        <v>56</v>
      </c>
      <c r="H242" s="1" t="s">
        <v>29</v>
      </c>
      <c r="I242" s="1" t="s">
        <v>30</v>
      </c>
      <c r="J242" s="4">
        <v>4</v>
      </c>
      <c r="K242" s="4"/>
      <c r="L242" s="4"/>
      <c r="M242" s="4"/>
      <c r="N242" s="4"/>
      <c r="O242" s="4"/>
      <c r="P242" s="4" t="s">
        <v>291</v>
      </c>
      <c r="Q242" s="4" t="s">
        <v>290</v>
      </c>
      <c r="R242" s="19"/>
      <c r="S242" s="4"/>
      <c r="T242" s="5"/>
      <c r="U242" s="5" t="s">
        <v>45</v>
      </c>
      <c r="V242" s="14" t="s">
        <v>919</v>
      </c>
      <c r="W242" s="15" t="s">
        <v>918</v>
      </c>
      <c r="X242" s="714" t="s">
        <v>1380</v>
      </c>
      <c r="Y242" s="715" t="s">
        <v>1383</v>
      </c>
      <c r="Z242" s="716" t="s">
        <v>1382</v>
      </c>
    </row>
    <row r="243" spans="1:26" ht="15.6">
      <c r="A243" s="3"/>
      <c r="B243" s="13"/>
      <c r="C243" s="13" t="s">
        <v>917</v>
      </c>
      <c r="D243" s="377"/>
      <c r="E243" s="4" t="s">
        <v>17</v>
      </c>
      <c r="F243" s="4" t="s">
        <v>14</v>
      </c>
      <c r="G243" s="1" t="s">
        <v>19</v>
      </c>
      <c r="H243" s="1" t="s">
        <v>28</v>
      </c>
      <c r="I243" s="1" t="s">
        <v>24</v>
      </c>
      <c r="J243" s="4">
        <v>2</v>
      </c>
      <c r="K243" s="4" t="s">
        <v>34</v>
      </c>
      <c r="L243" s="4"/>
      <c r="M243" s="4"/>
      <c r="N243" s="4" t="s">
        <v>911</v>
      </c>
      <c r="O243" s="4"/>
      <c r="P243" s="4" t="s">
        <v>291</v>
      </c>
      <c r="Q243" s="4" t="s">
        <v>290</v>
      </c>
      <c r="R243" s="19"/>
      <c r="S243" s="4"/>
      <c r="T243" s="5"/>
      <c r="U243" s="5"/>
      <c r="V243" s="14"/>
      <c r="W243" s="15"/>
      <c r="X243" s="714" t="s">
        <v>1380</v>
      </c>
      <c r="Y243" s="715" t="s">
        <v>1383</v>
      </c>
      <c r="Z243" s="716" t="s">
        <v>1382</v>
      </c>
    </row>
    <row r="244" spans="1:26" ht="15.6">
      <c r="A244" s="3"/>
      <c r="B244" s="13"/>
      <c r="C244" s="13" t="s">
        <v>917</v>
      </c>
      <c r="D244" s="377"/>
      <c r="E244" s="4" t="s">
        <v>17</v>
      </c>
      <c r="F244" s="4" t="s">
        <v>15</v>
      </c>
      <c r="G244" s="1" t="s">
        <v>19</v>
      </c>
      <c r="H244" s="1" t="s">
        <v>28</v>
      </c>
      <c r="I244" s="1" t="s">
        <v>24</v>
      </c>
      <c r="J244" s="4">
        <v>3</v>
      </c>
      <c r="K244" s="4" t="s">
        <v>34</v>
      </c>
      <c r="L244" s="4"/>
      <c r="M244" s="4"/>
      <c r="N244" s="4"/>
      <c r="O244" s="4"/>
      <c r="P244" s="4" t="s">
        <v>291</v>
      </c>
      <c r="Q244" s="4" t="s">
        <v>290</v>
      </c>
      <c r="R244" s="19"/>
      <c r="S244" s="4"/>
      <c r="T244" s="5"/>
      <c r="U244" s="5"/>
      <c r="V244" s="14"/>
      <c r="W244" s="15"/>
      <c r="X244" s="714" t="s">
        <v>1380</v>
      </c>
      <c r="Y244" s="715" t="s">
        <v>1383</v>
      </c>
      <c r="Z244" s="716" t="s">
        <v>1382</v>
      </c>
    </row>
    <row r="245" spans="1:26" ht="15.6">
      <c r="A245" s="3"/>
      <c r="B245" s="13"/>
      <c r="C245" s="13" t="s">
        <v>916</v>
      </c>
      <c r="D245" s="377"/>
      <c r="E245" s="4" t="s">
        <v>17</v>
      </c>
      <c r="F245" s="4" t="s">
        <v>14</v>
      </c>
      <c r="G245" s="1" t="s">
        <v>19</v>
      </c>
      <c r="H245" s="1" t="s">
        <v>28</v>
      </c>
      <c r="I245" s="1" t="s">
        <v>24</v>
      </c>
      <c r="J245" s="4">
        <v>4</v>
      </c>
      <c r="K245" s="4"/>
      <c r="L245" s="4"/>
      <c r="M245" s="4"/>
      <c r="N245" s="4"/>
      <c r="O245" s="4"/>
      <c r="P245" s="4" t="s">
        <v>291</v>
      </c>
      <c r="Q245" s="4" t="s">
        <v>290</v>
      </c>
      <c r="R245" s="19"/>
      <c r="S245" s="4"/>
      <c r="T245" s="5"/>
      <c r="U245" s="5"/>
      <c r="V245" s="14"/>
      <c r="W245" s="15"/>
      <c r="X245" s="714" t="s">
        <v>1380</v>
      </c>
      <c r="Y245" s="715" t="s">
        <v>1383</v>
      </c>
      <c r="Z245" s="716" t="s">
        <v>1382</v>
      </c>
    </row>
    <row r="246" spans="1:26" ht="15.6">
      <c r="A246" s="3"/>
      <c r="B246" s="13"/>
      <c r="C246" s="13" t="s">
        <v>916</v>
      </c>
      <c r="D246" s="377"/>
      <c r="E246" s="4" t="s">
        <v>17</v>
      </c>
      <c r="F246" s="4" t="s">
        <v>15</v>
      </c>
      <c r="G246" s="1" t="s">
        <v>19</v>
      </c>
      <c r="H246" s="1" t="s">
        <v>28</v>
      </c>
      <c r="I246" s="1" t="s">
        <v>24</v>
      </c>
      <c r="J246" s="4">
        <v>4</v>
      </c>
      <c r="K246" s="4"/>
      <c r="L246" s="4"/>
      <c r="M246" s="4"/>
      <c r="N246" s="4"/>
      <c r="O246" s="4"/>
      <c r="P246" s="4" t="s">
        <v>291</v>
      </c>
      <c r="Q246" s="4" t="s">
        <v>290</v>
      </c>
      <c r="R246" s="19"/>
      <c r="S246" s="4"/>
      <c r="T246" s="5"/>
      <c r="U246" s="5"/>
      <c r="V246" s="14"/>
      <c r="W246" s="15"/>
      <c r="X246" s="714" t="s">
        <v>1380</v>
      </c>
      <c r="Y246" s="715" t="s">
        <v>1383</v>
      </c>
      <c r="Z246" s="716" t="s">
        <v>1382</v>
      </c>
    </row>
    <row r="247" spans="1:26" ht="15.6">
      <c r="A247" s="3"/>
      <c r="B247" s="13"/>
      <c r="C247" s="13" t="s">
        <v>915</v>
      </c>
      <c r="D247" s="377"/>
      <c r="E247" s="4" t="s">
        <v>17</v>
      </c>
      <c r="F247" s="4" t="s">
        <v>14</v>
      </c>
      <c r="G247" s="1" t="s">
        <v>19</v>
      </c>
      <c r="H247" s="1" t="s">
        <v>28</v>
      </c>
      <c r="I247" s="1" t="s">
        <v>24</v>
      </c>
      <c r="J247" s="4"/>
      <c r="K247" s="4"/>
      <c r="L247" s="4" t="s">
        <v>34</v>
      </c>
      <c r="M247" s="4"/>
      <c r="N247" s="4"/>
      <c r="O247" s="4" t="s">
        <v>28</v>
      </c>
      <c r="P247" s="4" t="s">
        <v>291</v>
      </c>
      <c r="Q247" s="4" t="s">
        <v>290</v>
      </c>
      <c r="R247" s="19"/>
      <c r="S247" s="4"/>
      <c r="T247" s="5"/>
      <c r="U247" s="5"/>
      <c r="V247" s="14"/>
      <c r="W247" s="15"/>
      <c r="X247" s="714" t="s">
        <v>1380</v>
      </c>
      <c r="Y247" s="715" t="s">
        <v>1383</v>
      </c>
      <c r="Z247" s="716" t="s">
        <v>1382</v>
      </c>
    </row>
    <row r="248" spans="1:26" ht="15.6">
      <c r="A248" s="3"/>
      <c r="B248" s="13"/>
      <c r="C248" s="13" t="s">
        <v>915</v>
      </c>
      <c r="D248" s="377"/>
      <c r="E248" s="4" t="s">
        <v>17</v>
      </c>
      <c r="F248" s="4" t="s">
        <v>15</v>
      </c>
      <c r="G248" s="1" t="s">
        <v>19</v>
      </c>
      <c r="H248" s="1" t="s">
        <v>28</v>
      </c>
      <c r="I248" s="1" t="s">
        <v>24</v>
      </c>
      <c r="J248" s="4"/>
      <c r="K248" s="4"/>
      <c r="L248" s="4" t="s">
        <v>34</v>
      </c>
      <c r="M248" s="4"/>
      <c r="N248" s="4"/>
      <c r="O248" s="4" t="s">
        <v>28</v>
      </c>
      <c r="P248" s="4" t="s">
        <v>291</v>
      </c>
      <c r="Q248" s="4" t="s">
        <v>290</v>
      </c>
      <c r="R248" s="19"/>
      <c r="S248" s="4"/>
      <c r="T248" s="5"/>
      <c r="U248" s="5"/>
      <c r="V248" s="14"/>
      <c r="W248" s="15"/>
      <c r="X248" s="714" t="s">
        <v>1380</v>
      </c>
      <c r="Y248" s="715" t="s">
        <v>1383</v>
      </c>
      <c r="Z248" s="716" t="s">
        <v>1382</v>
      </c>
    </row>
    <row r="249" spans="1:26" ht="15.6">
      <c r="A249" s="3"/>
      <c r="B249" s="13"/>
      <c r="C249" s="13" t="s">
        <v>913</v>
      </c>
      <c r="D249" s="377"/>
      <c r="E249" s="4" t="s">
        <v>18</v>
      </c>
      <c r="F249" s="4" t="s">
        <v>16</v>
      </c>
      <c r="G249" s="1"/>
      <c r="H249" s="1"/>
      <c r="I249" s="1"/>
      <c r="J249" s="4"/>
      <c r="K249" s="4"/>
      <c r="L249" s="4"/>
      <c r="M249" s="4"/>
      <c r="N249" s="4"/>
      <c r="O249" s="4"/>
      <c r="P249" s="4" t="s">
        <v>291</v>
      </c>
      <c r="Q249" s="4" t="s">
        <v>290</v>
      </c>
      <c r="R249" s="19" t="s">
        <v>914</v>
      </c>
      <c r="S249" s="4"/>
      <c r="T249" s="5"/>
      <c r="U249" s="5"/>
      <c r="V249" s="14"/>
      <c r="W249" s="15"/>
      <c r="X249" s="714" t="s">
        <v>1380</v>
      </c>
      <c r="Y249" s="715" t="s">
        <v>1383</v>
      </c>
      <c r="Z249" s="716" t="s">
        <v>1382</v>
      </c>
    </row>
    <row r="250" spans="1:26" ht="15.6">
      <c r="A250" s="3"/>
      <c r="B250" s="13"/>
      <c r="C250" s="13" t="s">
        <v>913</v>
      </c>
      <c r="D250" s="377"/>
      <c r="E250" s="4" t="s">
        <v>18</v>
      </c>
      <c r="F250" s="4" t="s">
        <v>16</v>
      </c>
      <c r="G250" s="1" t="s">
        <v>57</v>
      </c>
      <c r="H250" s="1" t="s">
        <v>61</v>
      </c>
      <c r="I250" s="1" t="s">
        <v>863</v>
      </c>
      <c r="J250" s="4"/>
      <c r="K250" s="4"/>
      <c r="L250" s="4"/>
      <c r="M250" s="4"/>
      <c r="N250" s="4"/>
      <c r="O250" s="4"/>
      <c r="P250" s="4" t="s">
        <v>291</v>
      </c>
      <c r="Q250" s="4" t="s">
        <v>290</v>
      </c>
      <c r="R250" s="19" t="s">
        <v>875</v>
      </c>
      <c r="S250" s="4"/>
      <c r="T250" s="5"/>
      <c r="U250" s="5"/>
      <c r="V250" s="14"/>
      <c r="W250" s="15"/>
      <c r="X250" s="714" t="s">
        <v>1380</v>
      </c>
      <c r="Y250" s="715" t="s">
        <v>1383</v>
      </c>
      <c r="Z250" s="716" t="s">
        <v>1382</v>
      </c>
    </row>
    <row r="251" spans="1:26" ht="15.6">
      <c r="A251" s="3"/>
      <c r="B251" s="13"/>
      <c r="C251" s="13" t="s">
        <v>913</v>
      </c>
      <c r="D251" s="377"/>
      <c r="E251" s="4" t="s">
        <v>18</v>
      </c>
      <c r="F251" s="4" t="s">
        <v>15</v>
      </c>
      <c r="G251" s="1" t="s">
        <v>19</v>
      </c>
      <c r="H251" s="1" t="s">
        <v>28</v>
      </c>
      <c r="I251" s="1" t="s">
        <v>24</v>
      </c>
      <c r="J251" s="4">
        <v>3</v>
      </c>
      <c r="K251" s="4" t="s">
        <v>34</v>
      </c>
      <c r="L251" s="4"/>
      <c r="M251" s="4"/>
      <c r="N251" s="4"/>
      <c r="O251" s="4"/>
      <c r="P251" s="4" t="s">
        <v>291</v>
      </c>
      <c r="Q251" s="4" t="s">
        <v>290</v>
      </c>
      <c r="R251" s="19"/>
      <c r="S251" s="4"/>
      <c r="T251" s="5"/>
      <c r="U251" s="5"/>
      <c r="V251" s="14"/>
      <c r="W251" s="15"/>
      <c r="X251" s="714" t="s">
        <v>1380</v>
      </c>
      <c r="Y251" s="715" t="s">
        <v>1383</v>
      </c>
      <c r="Z251" s="716" t="s">
        <v>1382</v>
      </c>
    </row>
    <row r="252" spans="1:26" ht="15.6">
      <c r="A252" s="3"/>
      <c r="B252" s="13"/>
      <c r="C252" s="13" t="s">
        <v>913</v>
      </c>
      <c r="D252" s="377"/>
      <c r="E252" s="4" t="s">
        <v>17</v>
      </c>
      <c r="F252" s="4" t="s">
        <v>14</v>
      </c>
      <c r="G252" s="1" t="s">
        <v>19</v>
      </c>
      <c r="H252" s="1" t="s">
        <v>28</v>
      </c>
      <c r="I252" s="1" t="s">
        <v>24</v>
      </c>
      <c r="J252" s="4">
        <v>3</v>
      </c>
      <c r="K252" s="4" t="s">
        <v>34</v>
      </c>
      <c r="L252" s="4"/>
      <c r="M252" s="4"/>
      <c r="N252" s="4"/>
      <c r="O252" s="4"/>
      <c r="P252" s="4" t="s">
        <v>291</v>
      </c>
      <c r="Q252" s="4" t="s">
        <v>290</v>
      </c>
      <c r="R252" s="19"/>
      <c r="S252" s="4"/>
      <c r="T252" s="5"/>
      <c r="U252" s="5"/>
      <c r="V252" s="14"/>
      <c r="W252" s="15"/>
      <c r="X252" s="714" t="s">
        <v>1380</v>
      </c>
      <c r="Y252" s="715" t="s">
        <v>1383</v>
      </c>
      <c r="Z252" s="716" t="s">
        <v>1382</v>
      </c>
    </row>
    <row r="253" spans="1:26" ht="15.6">
      <c r="A253" s="3"/>
      <c r="B253" s="13"/>
      <c r="C253" s="13" t="s">
        <v>913</v>
      </c>
      <c r="D253" s="377"/>
      <c r="E253" s="4" t="s">
        <v>18</v>
      </c>
      <c r="F253" s="4" t="s">
        <v>14</v>
      </c>
      <c r="G253" s="1" t="s">
        <v>56</v>
      </c>
      <c r="H253" s="1" t="s">
        <v>29</v>
      </c>
      <c r="I253" s="1" t="s">
        <v>24</v>
      </c>
      <c r="J253" s="4">
        <v>4</v>
      </c>
      <c r="K253" s="4" t="s">
        <v>34</v>
      </c>
      <c r="L253" s="4"/>
      <c r="M253" s="4"/>
      <c r="N253" s="4"/>
      <c r="O253" s="4"/>
      <c r="P253" s="4" t="s">
        <v>291</v>
      </c>
      <c r="Q253" s="4" t="s">
        <v>290</v>
      </c>
      <c r="R253" s="19"/>
      <c r="S253" s="4"/>
      <c r="T253" s="5"/>
      <c r="U253" s="5"/>
      <c r="V253" s="14"/>
      <c r="W253" s="15"/>
      <c r="X253" s="714" t="s">
        <v>1380</v>
      </c>
      <c r="Y253" s="715" t="s">
        <v>1383</v>
      </c>
      <c r="Z253" s="716" t="s">
        <v>1382</v>
      </c>
    </row>
    <row r="254" spans="1:26" s="380" customFormat="1" ht="15.6">
      <c r="A254" s="3"/>
      <c r="B254" s="13"/>
      <c r="C254" s="13" t="s">
        <v>913</v>
      </c>
      <c r="D254" s="377"/>
      <c r="E254" s="4" t="s">
        <v>18</v>
      </c>
      <c r="F254" s="4" t="s">
        <v>15</v>
      </c>
      <c r="G254" s="1" t="s">
        <v>56</v>
      </c>
      <c r="H254" s="1" t="s">
        <v>29</v>
      </c>
      <c r="I254" s="1" t="s">
        <v>24</v>
      </c>
      <c r="J254" s="4">
        <v>4</v>
      </c>
      <c r="K254" s="4" t="s">
        <v>34</v>
      </c>
      <c r="L254" s="4"/>
      <c r="M254" s="4"/>
      <c r="N254" s="4"/>
      <c r="O254" s="4"/>
      <c r="P254" s="4" t="s">
        <v>291</v>
      </c>
      <c r="Q254" s="4" t="s">
        <v>290</v>
      </c>
      <c r="R254" s="19"/>
      <c r="S254" s="4"/>
      <c r="T254" s="5"/>
      <c r="U254" s="5"/>
      <c r="V254" s="14"/>
      <c r="W254" s="15"/>
      <c r="X254" s="714" t="s">
        <v>1380</v>
      </c>
      <c r="Y254" s="715" t="s">
        <v>1383</v>
      </c>
      <c r="Z254" s="716" t="s">
        <v>1382</v>
      </c>
    </row>
    <row r="255" spans="1:26" ht="15.6">
      <c r="A255" s="3"/>
      <c r="B255" s="13"/>
      <c r="C255" s="13" t="s">
        <v>912</v>
      </c>
      <c r="D255" s="377"/>
      <c r="E255" s="4" t="s">
        <v>17</v>
      </c>
      <c r="F255" s="4" t="s">
        <v>14</v>
      </c>
      <c r="G255" s="1" t="s">
        <v>56</v>
      </c>
      <c r="H255" s="1" t="s">
        <v>29</v>
      </c>
      <c r="I255" s="1" t="s">
        <v>24</v>
      </c>
      <c r="J255" s="4">
        <v>4</v>
      </c>
      <c r="K255" s="4" t="s">
        <v>34</v>
      </c>
      <c r="L255" s="4"/>
      <c r="M255" s="4"/>
      <c r="N255" s="4"/>
      <c r="O255" s="4"/>
      <c r="P255" s="4" t="s">
        <v>291</v>
      </c>
      <c r="Q255" s="4" t="s">
        <v>289</v>
      </c>
      <c r="R255" s="19"/>
      <c r="S255" s="4"/>
      <c r="T255" s="5"/>
      <c r="U255" s="5"/>
      <c r="V255" s="14"/>
      <c r="W255" s="15"/>
      <c r="X255" s="714" t="s">
        <v>1380</v>
      </c>
      <c r="Y255" s="715" t="s">
        <v>1383</v>
      </c>
      <c r="Z255" s="716" t="s">
        <v>1382</v>
      </c>
    </row>
    <row r="256" spans="1:26" ht="15.6">
      <c r="A256" s="3"/>
      <c r="B256" s="13"/>
      <c r="C256" s="13" t="s">
        <v>912</v>
      </c>
      <c r="D256" s="377"/>
      <c r="E256" s="4" t="s">
        <v>18</v>
      </c>
      <c r="F256" s="4" t="s">
        <v>15</v>
      </c>
      <c r="G256" s="1" t="s">
        <v>56</v>
      </c>
      <c r="H256" s="1" t="s">
        <v>29</v>
      </c>
      <c r="I256" s="1" t="s">
        <v>26</v>
      </c>
      <c r="J256" s="4">
        <v>4</v>
      </c>
      <c r="K256" s="4" t="s">
        <v>34</v>
      </c>
      <c r="L256" s="4"/>
      <c r="M256" s="4"/>
      <c r="N256" s="4"/>
      <c r="O256" s="4"/>
      <c r="P256" s="4" t="s">
        <v>291</v>
      </c>
      <c r="Q256" s="4" t="s">
        <v>289</v>
      </c>
      <c r="R256" s="19"/>
      <c r="S256" s="4"/>
      <c r="T256" s="5"/>
      <c r="U256" s="5"/>
      <c r="V256" s="14"/>
      <c r="W256" s="15"/>
      <c r="X256" s="714" t="s">
        <v>1380</v>
      </c>
      <c r="Y256" s="715" t="s">
        <v>1383</v>
      </c>
      <c r="Z256" s="716" t="s">
        <v>1382</v>
      </c>
    </row>
    <row r="257" spans="1:26" ht="15.6">
      <c r="A257" s="3"/>
      <c r="B257" s="13"/>
      <c r="C257" s="13" t="s">
        <v>912</v>
      </c>
      <c r="D257" s="377"/>
      <c r="E257" s="4" t="s">
        <v>18</v>
      </c>
      <c r="F257" s="4" t="s">
        <v>14</v>
      </c>
      <c r="G257" s="1" t="s">
        <v>19</v>
      </c>
      <c r="H257" s="1" t="s">
        <v>28</v>
      </c>
      <c r="I257" s="1" t="s">
        <v>24</v>
      </c>
      <c r="J257" s="4">
        <v>3</v>
      </c>
      <c r="K257" s="4" t="s">
        <v>34</v>
      </c>
      <c r="L257" s="4"/>
      <c r="M257" s="4"/>
      <c r="N257" s="4"/>
      <c r="O257" s="4"/>
      <c r="P257" s="4" t="s">
        <v>291</v>
      </c>
      <c r="Q257" s="4" t="s">
        <v>289</v>
      </c>
      <c r="R257" s="19"/>
      <c r="S257" s="4"/>
      <c r="T257" s="5"/>
      <c r="U257" s="5"/>
      <c r="V257" s="14"/>
      <c r="W257" s="15"/>
      <c r="X257" s="714" t="s">
        <v>1380</v>
      </c>
      <c r="Y257" s="715" t="s">
        <v>1383</v>
      </c>
      <c r="Z257" s="716" t="s">
        <v>1382</v>
      </c>
    </row>
    <row r="258" spans="1:26" ht="15.6">
      <c r="A258" s="3"/>
      <c r="B258" s="13"/>
      <c r="C258" s="13" t="s">
        <v>912</v>
      </c>
      <c r="D258" s="377"/>
      <c r="E258" s="4" t="s">
        <v>18</v>
      </c>
      <c r="F258" s="4" t="s">
        <v>15</v>
      </c>
      <c r="G258" s="1" t="s">
        <v>19</v>
      </c>
      <c r="H258" s="1" t="s">
        <v>28</v>
      </c>
      <c r="I258" s="1" t="s">
        <v>24</v>
      </c>
      <c r="J258" s="4">
        <v>2</v>
      </c>
      <c r="K258" s="4" t="s">
        <v>34</v>
      </c>
      <c r="L258" s="4"/>
      <c r="M258" s="4"/>
      <c r="N258" s="4" t="s">
        <v>911</v>
      </c>
      <c r="O258" s="4"/>
      <c r="P258" s="4" t="s">
        <v>291</v>
      </c>
      <c r="Q258" s="4" t="s">
        <v>289</v>
      </c>
      <c r="R258" s="19"/>
      <c r="S258" s="4"/>
      <c r="T258" s="5"/>
      <c r="U258" s="5"/>
      <c r="V258" s="14"/>
      <c r="W258" s="15"/>
      <c r="X258" s="714" t="s">
        <v>1380</v>
      </c>
      <c r="Y258" s="715" t="s">
        <v>1383</v>
      </c>
      <c r="Z258" s="716" t="s">
        <v>1382</v>
      </c>
    </row>
    <row r="259" spans="1:26" s="380" customFormat="1" ht="15.6">
      <c r="A259" s="3"/>
      <c r="B259" s="13"/>
      <c r="C259" s="13" t="s">
        <v>910</v>
      </c>
      <c r="D259" s="377"/>
      <c r="E259" s="4" t="s">
        <v>18</v>
      </c>
      <c r="F259" s="4" t="s">
        <v>14</v>
      </c>
      <c r="G259" s="1" t="s">
        <v>19</v>
      </c>
      <c r="H259" s="1" t="s">
        <v>28</v>
      </c>
      <c r="I259" s="1" t="s">
        <v>24</v>
      </c>
      <c r="J259" s="4">
        <v>3</v>
      </c>
      <c r="K259" s="4" t="s">
        <v>34</v>
      </c>
      <c r="L259" s="4"/>
      <c r="M259" s="4"/>
      <c r="N259" s="4"/>
      <c r="O259" s="4"/>
      <c r="P259" s="4" t="s">
        <v>291</v>
      </c>
      <c r="Q259" s="4" t="s">
        <v>289</v>
      </c>
      <c r="R259" s="19"/>
      <c r="S259" s="4"/>
      <c r="T259" s="5"/>
      <c r="U259" s="5"/>
      <c r="V259" s="14"/>
      <c r="W259" s="15"/>
      <c r="X259" s="714" t="s">
        <v>1380</v>
      </c>
      <c r="Y259" s="715" t="s">
        <v>1383</v>
      </c>
      <c r="Z259" s="716" t="s">
        <v>1382</v>
      </c>
    </row>
    <row r="260" spans="1:26" ht="15.6">
      <c r="A260" s="3"/>
      <c r="B260" s="13"/>
      <c r="C260" s="13" t="s">
        <v>910</v>
      </c>
      <c r="D260" s="377"/>
      <c r="E260" s="4" t="s">
        <v>18</v>
      </c>
      <c r="F260" s="4" t="s">
        <v>15</v>
      </c>
      <c r="G260" s="1" t="s">
        <v>19</v>
      </c>
      <c r="H260" s="1" t="s">
        <v>28</v>
      </c>
      <c r="I260" s="1" t="s">
        <v>24</v>
      </c>
      <c r="J260" s="4">
        <v>3</v>
      </c>
      <c r="K260" s="4" t="s">
        <v>34</v>
      </c>
      <c r="L260" s="4"/>
      <c r="M260" s="4"/>
      <c r="N260" s="4"/>
      <c r="O260" s="4"/>
      <c r="P260" s="4" t="s">
        <v>291</v>
      </c>
      <c r="Q260" s="4" t="s">
        <v>289</v>
      </c>
      <c r="R260" s="19"/>
      <c r="S260" s="4"/>
      <c r="T260" s="5"/>
      <c r="U260" s="5"/>
      <c r="V260" s="14"/>
      <c r="W260" s="15"/>
      <c r="X260" s="714" t="s">
        <v>1380</v>
      </c>
      <c r="Y260" s="715" t="s">
        <v>1383</v>
      </c>
      <c r="Z260" s="716" t="s">
        <v>1382</v>
      </c>
    </row>
    <row r="261" spans="1:26" ht="15.6">
      <c r="A261" s="3"/>
      <c r="B261" s="13"/>
      <c r="C261" s="13" t="s">
        <v>908</v>
      </c>
      <c r="D261" s="377"/>
      <c r="E261" s="4" t="s">
        <v>17</v>
      </c>
      <c r="F261" s="4" t="s">
        <v>14</v>
      </c>
      <c r="G261" s="1" t="s">
        <v>56</v>
      </c>
      <c r="H261" s="1" t="s">
        <v>29</v>
      </c>
      <c r="I261" s="1" t="s">
        <v>26</v>
      </c>
      <c r="J261" s="4">
        <v>4</v>
      </c>
      <c r="K261" s="4" t="s">
        <v>909</v>
      </c>
      <c r="L261" s="4"/>
      <c r="M261" s="4"/>
      <c r="N261" s="4"/>
      <c r="O261" s="4"/>
      <c r="P261" s="4" t="s">
        <v>291</v>
      </c>
      <c r="Q261" s="4" t="s">
        <v>289</v>
      </c>
      <c r="R261" s="19"/>
      <c r="S261" s="4"/>
      <c r="T261" s="5"/>
      <c r="U261" s="5"/>
      <c r="V261" s="14"/>
      <c r="W261" s="15"/>
      <c r="X261" s="714" t="s">
        <v>1380</v>
      </c>
      <c r="Y261" s="715" t="s">
        <v>1383</v>
      </c>
      <c r="Z261" s="716" t="s">
        <v>1382</v>
      </c>
    </row>
    <row r="262" spans="1:26" ht="15.6">
      <c r="A262" s="3"/>
      <c r="B262" s="13"/>
      <c r="C262" s="13" t="s">
        <v>908</v>
      </c>
      <c r="D262" s="377"/>
      <c r="E262" s="4" t="s">
        <v>18</v>
      </c>
      <c r="F262" s="4" t="s">
        <v>15</v>
      </c>
      <c r="G262" s="1" t="s">
        <v>56</v>
      </c>
      <c r="H262" s="1" t="s">
        <v>29</v>
      </c>
      <c r="I262" s="1" t="s">
        <v>24</v>
      </c>
      <c r="J262" s="4">
        <v>4</v>
      </c>
      <c r="K262" s="4" t="s">
        <v>34</v>
      </c>
      <c r="L262" s="4"/>
      <c r="M262" s="4"/>
      <c r="N262" s="4"/>
      <c r="O262" s="4"/>
      <c r="P262" s="4" t="s">
        <v>291</v>
      </c>
      <c r="Q262" s="4" t="s">
        <v>289</v>
      </c>
      <c r="R262" s="19"/>
      <c r="S262" s="4"/>
      <c r="T262" s="5"/>
      <c r="U262" s="5"/>
      <c r="V262" s="14"/>
      <c r="W262" s="15"/>
      <c r="X262" s="714" t="s">
        <v>1380</v>
      </c>
      <c r="Y262" s="715" t="s">
        <v>1383</v>
      </c>
      <c r="Z262" s="716" t="s">
        <v>1382</v>
      </c>
    </row>
    <row r="263" spans="1:26" ht="15.6">
      <c r="A263" s="3"/>
      <c r="B263" s="13"/>
      <c r="C263" s="13" t="s">
        <v>906</v>
      </c>
      <c r="D263" s="377"/>
      <c r="E263" s="4" t="s">
        <v>17</v>
      </c>
      <c r="F263" s="4" t="s">
        <v>14</v>
      </c>
      <c r="G263" s="1" t="s">
        <v>56</v>
      </c>
      <c r="H263" s="1" t="s">
        <v>29</v>
      </c>
      <c r="I263" s="1" t="s">
        <v>24</v>
      </c>
      <c r="J263" s="4">
        <v>4</v>
      </c>
      <c r="K263" s="4" t="s">
        <v>58</v>
      </c>
      <c r="L263" s="4"/>
      <c r="M263" s="4"/>
      <c r="N263" s="4"/>
      <c r="O263" s="4"/>
      <c r="P263" s="4" t="s">
        <v>291</v>
      </c>
      <c r="Q263" s="4" t="s">
        <v>289</v>
      </c>
      <c r="R263" s="19"/>
      <c r="S263" s="4"/>
      <c r="T263" s="5"/>
      <c r="U263" s="5"/>
      <c r="V263" s="14"/>
      <c r="W263" s="15"/>
      <c r="X263" s="714" t="s">
        <v>1380</v>
      </c>
      <c r="Y263" s="715" t="s">
        <v>1383</v>
      </c>
      <c r="Z263" s="716" t="s">
        <v>1382</v>
      </c>
    </row>
    <row r="264" spans="1:26" ht="15.6">
      <c r="A264" s="3"/>
      <c r="B264" s="13"/>
      <c r="C264" s="13" t="s">
        <v>906</v>
      </c>
      <c r="D264" s="377"/>
      <c r="E264" s="4" t="s">
        <v>18</v>
      </c>
      <c r="F264" s="4" t="s">
        <v>15</v>
      </c>
      <c r="G264" s="1" t="s">
        <v>56</v>
      </c>
      <c r="H264" s="1" t="s">
        <v>29</v>
      </c>
      <c r="I264" s="1" t="s">
        <v>25</v>
      </c>
      <c r="J264" s="4">
        <v>2</v>
      </c>
      <c r="K264" s="4"/>
      <c r="L264" s="4"/>
      <c r="M264" s="4"/>
      <c r="N264" s="4"/>
      <c r="O264" s="4"/>
      <c r="P264" s="4" t="s">
        <v>291</v>
      </c>
      <c r="Q264" s="4" t="s">
        <v>289</v>
      </c>
      <c r="R264" s="19"/>
      <c r="S264" s="4"/>
      <c r="T264" s="5"/>
      <c r="U264" s="5"/>
      <c r="V264" s="14"/>
      <c r="W264" s="15"/>
      <c r="X264" s="714" t="s">
        <v>1380</v>
      </c>
      <c r="Y264" s="715" t="s">
        <v>1383</v>
      </c>
      <c r="Z264" s="716" t="s">
        <v>1382</v>
      </c>
    </row>
    <row r="265" spans="1:26" ht="15.6">
      <c r="A265" s="3"/>
      <c r="B265" s="13"/>
      <c r="C265" s="13" t="s">
        <v>906</v>
      </c>
      <c r="D265" s="377"/>
      <c r="E265" s="4" t="s">
        <v>17</v>
      </c>
      <c r="F265" s="4" t="s">
        <v>16</v>
      </c>
      <c r="G265" s="1" t="s">
        <v>56</v>
      </c>
      <c r="H265" s="1" t="s">
        <v>61</v>
      </c>
      <c r="I265" s="1" t="s">
        <v>261</v>
      </c>
      <c r="J265" s="4">
        <v>4</v>
      </c>
      <c r="K265" s="4"/>
      <c r="L265" s="4"/>
      <c r="M265" s="4"/>
      <c r="N265" s="4"/>
      <c r="O265" s="4"/>
      <c r="P265" s="4" t="s">
        <v>291</v>
      </c>
      <c r="Q265" s="4" t="s">
        <v>289</v>
      </c>
      <c r="R265" s="19"/>
      <c r="S265" s="4"/>
      <c r="T265" s="5"/>
      <c r="U265" s="5"/>
      <c r="V265" s="14"/>
      <c r="W265" s="15"/>
      <c r="X265" s="714" t="s">
        <v>1380</v>
      </c>
      <c r="Y265" s="715" t="s">
        <v>1383</v>
      </c>
      <c r="Z265" s="716" t="s">
        <v>1382</v>
      </c>
    </row>
    <row r="266" spans="1:26" ht="15.6">
      <c r="A266" s="3"/>
      <c r="B266" s="13"/>
      <c r="C266" s="13" t="s">
        <v>906</v>
      </c>
      <c r="D266" s="377" t="s">
        <v>905</v>
      </c>
      <c r="E266" s="4" t="s">
        <v>17</v>
      </c>
      <c r="F266" s="4" t="s">
        <v>14</v>
      </c>
      <c r="G266" s="1" t="s">
        <v>56</v>
      </c>
      <c r="H266" s="1" t="s">
        <v>29</v>
      </c>
      <c r="I266" s="1" t="s">
        <v>30</v>
      </c>
      <c r="J266" s="4">
        <v>4</v>
      </c>
      <c r="K266" s="4" t="s">
        <v>58</v>
      </c>
      <c r="L266" s="4"/>
      <c r="M266" s="4"/>
      <c r="N266" s="4"/>
      <c r="O266" s="4"/>
      <c r="P266" s="4" t="s">
        <v>291</v>
      </c>
      <c r="Q266" s="4" t="s">
        <v>288</v>
      </c>
      <c r="R266" s="19"/>
      <c r="S266" s="4"/>
      <c r="T266" s="5"/>
      <c r="U266" s="5" t="s">
        <v>46</v>
      </c>
      <c r="V266" s="14" t="s">
        <v>905</v>
      </c>
      <c r="W266" s="15" t="s">
        <v>907</v>
      </c>
      <c r="X266" s="714" t="s">
        <v>1380</v>
      </c>
      <c r="Y266" s="715" t="s">
        <v>1383</v>
      </c>
      <c r="Z266" s="716" t="s">
        <v>1382</v>
      </c>
    </row>
    <row r="267" spans="1:26" ht="15.6">
      <c r="A267" s="3"/>
      <c r="B267" s="13"/>
      <c r="C267" s="13" t="s">
        <v>906</v>
      </c>
      <c r="D267" s="377" t="s">
        <v>905</v>
      </c>
      <c r="E267" s="4" t="s">
        <v>17</v>
      </c>
      <c r="F267" s="4" t="s">
        <v>15</v>
      </c>
      <c r="G267" s="1" t="s">
        <v>56</v>
      </c>
      <c r="H267" s="1" t="s">
        <v>29</v>
      </c>
      <c r="I267" s="1" t="s">
        <v>30</v>
      </c>
      <c r="J267" s="4">
        <v>4</v>
      </c>
      <c r="K267" s="4" t="s">
        <v>34</v>
      </c>
      <c r="L267" s="4"/>
      <c r="M267" s="4"/>
      <c r="N267" s="4"/>
      <c r="O267" s="4"/>
      <c r="P267" s="4" t="s">
        <v>291</v>
      </c>
      <c r="Q267" s="4" t="s">
        <v>288</v>
      </c>
      <c r="R267" s="19"/>
      <c r="S267" s="4"/>
      <c r="T267" s="5"/>
      <c r="U267" s="5" t="s">
        <v>45</v>
      </c>
      <c r="V267" s="14" t="s">
        <v>905</v>
      </c>
      <c r="W267" s="15" t="s">
        <v>661</v>
      </c>
      <c r="X267" s="714" t="s">
        <v>1380</v>
      </c>
      <c r="Y267" s="715" t="s">
        <v>1383</v>
      </c>
      <c r="Z267" s="716" t="s">
        <v>1382</v>
      </c>
    </row>
    <row r="268" spans="1:26" ht="15.6">
      <c r="A268" s="3"/>
      <c r="B268" s="13"/>
      <c r="C268" s="13" t="s">
        <v>904</v>
      </c>
      <c r="D268" s="377"/>
      <c r="E268" s="4" t="s">
        <v>17</v>
      </c>
      <c r="F268" s="4" t="s">
        <v>14</v>
      </c>
      <c r="G268" s="1" t="s">
        <v>19</v>
      </c>
      <c r="H268" s="1" t="s">
        <v>28</v>
      </c>
      <c r="I268" s="1" t="s">
        <v>24</v>
      </c>
      <c r="J268" s="4">
        <v>4</v>
      </c>
      <c r="K268" s="4" t="s">
        <v>58</v>
      </c>
      <c r="L268" s="4"/>
      <c r="M268" s="4"/>
      <c r="N268" s="4"/>
      <c r="O268" s="4"/>
      <c r="P268" s="4" t="s">
        <v>291</v>
      </c>
      <c r="Q268" s="4" t="s">
        <v>288</v>
      </c>
      <c r="R268" s="19"/>
      <c r="S268" s="4"/>
      <c r="T268" s="5"/>
      <c r="U268" s="5"/>
      <c r="V268" s="14"/>
      <c r="W268" s="15"/>
      <c r="X268" s="714" t="s">
        <v>1380</v>
      </c>
      <c r="Y268" s="715" t="s">
        <v>1383</v>
      </c>
      <c r="Z268" s="716" t="s">
        <v>1382</v>
      </c>
    </row>
    <row r="269" spans="1:26" ht="15.6">
      <c r="A269" s="3"/>
      <c r="B269" s="13"/>
      <c r="C269" s="13" t="s">
        <v>904</v>
      </c>
      <c r="D269" s="377"/>
      <c r="E269" s="4" t="s">
        <v>17</v>
      </c>
      <c r="F269" s="4" t="s">
        <v>15</v>
      </c>
      <c r="G269" s="1" t="s">
        <v>19</v>
      </c>
      <c r="H269" s="1" t="s">
        <v>28</v>
      </c>
      <c r="I269" s="1" t="s">
        <v>24</v>
      </c>
      <c r="J269" s="4">
        <v>4</v>
      </c>
      <c r="K269" s="4" t="s">
        <v>58</v>
      </c>
      <c r="L269" s="4"/>
      <c r="M269" s="4"/>
      <c r="N269" s="4"/>
      <c r="O269" s="4"/>
      <c r="P269" s="4" t="s">
        <v>291</v>
      </c>
      <c r="Q269" s="4" t="s">
        <v>288</v>
      </c>
      <c r="R269" s="19"/>
      <c r="S269" s="4"/>
      <c r="T269" s="5"/>
      <c r="U269" s="5"/>
      <c r="V269" s="14"/>
      <c r="W269" s="15"/>
      <c r="X269" s="714" t="s">
        <v>1380</v>
      </c>
      <c r="Y269" s="715" t="s">
        <v>1383</v>
      </c>
      <c r="Z269" s="716" t="s">
        <v>1382</v>
      </c>
    </row>
    <row r="270" spans="1:26" ht="15.6">
      <c r="A270" s="3"/>
      <c r="B270" s="13"/>
      <c r="C270" s="13" t="s">
        <v>903</v>
      </c>
      <c r="D270" s="377"/>
      <c r="E270" s="4" t="s">
        <v>17</v>
      </c>
      <c r="F270" s="4" t="s">
        <v>14</v>
      </c>
      <c r="G270" s="1" t="s">
        <v>19</v>
      </c>
      <c r="H270" s="1" t="s">
        <v>28</v>
      </c>
      <c r="I270" s="1" t="s">
        <v>24</v>
      </c>
      <c r="J270" s="4">
        <v>3</v>
      </c>
      <c r="K270" s="4" t="s">
        <v>58</v>
      </c>
      <c r="L270" s="4"/>
      <c r="M270" s="4"/>
      <c r="N270" s="4"/>
      <c r="O270" s="4"/>
      <c r="P270" s="4" t="s">
        <v>291</v>
      </c>
      <c r="Q270" s="4" t="s">
        <v>288</v>
      </c>
      <c r="R270" s="19"/>
      <c r="S270" s="4"/>
      <c r="T270" s="5"/>
      <c r="U270" s="5"/>
      <c r="V270" s="14"/>
      <c r="W270" s="15"/>
      <c r="X270" s="714" t="s">
        <v>1380</v>
      </c>
      <c r="Y270" s="715" t="s">
        <v>1383</v>
      </c>
      <c r="Z270" s="716" t="s">
        <v>1382</v>
      </c>
    </row>
    <row r="271" spans="1:26" ht="15.6">
      <c r="A271" s="3"/>
      <c r="B271" s="13"/>
      <c r="C271" s="13" t="s">
        <v>903</v>
      </c>
      <c r="D271" s="377"/>
      <c r="E271" s="4" t="s">
        <v>17</v>
      </c>
      <c r="F271" s="4" t="s">
        <v>15</v>
      </c>
      <c r="G271" s="1" t="s">
        <v>19</v>
      </c>
      <c r="H271" s="1" t="s">
        <v>28</v>
      </c>
      <c r="I271" s="1" t="s">
        <v>24</v>
      </c>
      <c r="J271" s="4">
        <v>2</v>
      </c>
      <c r="K271" s="4" t="s">
        <v>58</v>
      </c>
      <c r="L271" s="4"/>
      <c r="M271" s="4"/>
      <c r="N271" s="4" t="s">
        <v>545</v>
      </c>
      <c r="O271" s="4"/>
      <c r="P271" s="4" t="s">
        <v>291</v>
      </c>
      <c r="Q271" s="4" t="s">
        <v>288</v>
      </c>
      <c r="R271" s="19"/>
      <c r="S271" s="4"/>
      <c r="T271" s="5"/>
      <c r="U271" s="5"/>
      <c r="V271" s="14"/>
      <c r="W271" s="15"/>
      <c r="X271" s="714" t="s">
        <v>1380</v>
      </c>
      <c r="Y271" s="715" t="s">
        <v>1383</v>
      </c>
      <c r="Z271" s="716" t="s">
        <v>1382</v>
      </c>
    </row>
    <row r="272" spans="1:26" ht="15.6">
      <c r="A272" s="3"/>
      <c r="B272" s="13"/>
      <c r="C272" s="13" t="s">
        <v>902</v>
      </c>
      <c r="D272" s="377"/>
      <c r="E272" s="4" t="s">
        <v>18</v>
      </c>
      <c r="F272" s="4" t="s">
        <v>14</v>
      </c>
      <c r="G272" s="1" t="s">
        <v>19</v>
      </c>
      <c r="H272" s="1" t="s">
        <v>28</v>
      </c>
      <c r="I272" s="1" t="s">
        <v>24</v>
      </c>
      <c r="J272" s="4"/>
      <c r="K272" s="4"/>
      <c r="L272" s="4" t="s">
        <v>58</v>
      </c>
      <c r="M272" s="4"/>
      <c r="N272" s="4"/>
      <c r="O272" s="4" t="s">
        <v>28</v>
      </c>
      <c r="P272" s="4" t="s">
        <v>287</v>
      </c>
      <c r="Q272" s="4" t="s">
        <v>290</v>
      </c>
      <c r="R272" s="19"/>
      <c r="S272" s="4"/>
      <c r="T272" s="5"/>
      <c r="U272" s="5"/>
      <c r="V272" s="14"/>
      <c r="W272" s="15"/>
      <c r="X272" s="714" t="s">
        <v>1380</v>
      </c>
      <c r="Y272" s="715" t="s">
        <v>1383</v>
      </c>
      <c r="Z272" s="716" t="s">
        <v>1382</v>
      </c>
    </row>
    <row r="273" spans="1:26" ht="15.6">
      <c r="A273" s="3"/>
      <c r="B273" s="13"/>
      <c r="C273" s="13" t="s">
        <v>902</v>
      </c>
      <c r="D273" s="377"/>
      <c r="E273" s="4" t="s">
        <v>18</v>
      </c>
      <c r="F273" s="4" t="s">
        <v>15</v>
      </c>
      <c r="G273" s="1" t="s">
        <v>19</v>
      </c>
      <c r="H273" s="1" t="s">
        <v>28</v>
      </c>
      <c r="I273" s="1" t="s">
        <v>24</v>
      </c>
      <c r="J273" s="4"/>
      <c r="K273" s="4"/>
      <c r="L273" s="4" t="s">
        <v>58</v>
      </c>
      <c r="M273" s="4"/>
      <c r="N273" s="4"/>
      <c r="O273" s="4" t="s">
        <v>28</v>
      </c>
      <c r="P273" s="4" t="s">
        <v>287</v>
      </c>
      <c r="Q273" s="4" t="s">
        <v>290</v>
      </c>
      <c r="R273" s="19"/>
      <c r="S273" s="4"/>
      <c r="T273" s="5"/>
      <c r="U273" s="5"/>
      <c r="V273" s="14"/>
      <c r="W273" s="15"/>
      <c r="X273" s="714" t="s">
        <v>1380</v>
      </c>
      <c r="Y273" s="715" t="s">
        <v>1383</v>
      </c>
      <c r="Z273" s="716" t="s">
        <v>1382</v>
      </c>
    </row>
    <row r="274" spans="1:26" ht="15.6">
      <c r="A274" s="3"/>
      <c r="B274" s="13"/>
      <c r="C274" s="13" t="s">
        <v>901</v>
      </c>
      <c r="D274" s="377"/>
      <c r="E274" s="4" t="s">
        <v>17</v>
      </c>
      <c r="F274" s="4" t="s">
        <v>14</v>
      </c>
      <c r="G274" s="1" t="s">
        <v>19</v>
      </c>
      <c r="H274" s="1" t="s">
        <v>28</v>
      </c>
      <c r="I274" s="1" t="s">
        <v>24</v>
      </c>
      <c r="J274" s="4">
        <v>4</v>
      </c>
      <c r="K274" s="4"/>
      <c r="L274" s="4"/>
      <c r="M274" s="4"/>
      <c r="N274" s="4"/>
      <c r="O274" s="4"/>
      <c r="P274" s="4" t="s">
        <v>287</v>
      </c>
      <c r="Q274" s="4" t="s">
        <v>290</v>
      </c>
      <c r="R274" s="19"/>
      <c r="S274" s="4"/>
      <c r="T274" s="5"/>
      <c r="U274" s="5"/>
      <c r="V274" s="14"/>
      <c r="W274" s="15"/>
      <c r="X274" s="714" t="s">
        <v>1380</v>
      </c>
      <c r="Y274" s="715" t="s">
        <v>1383</v>
      </c>
      <c r="Z274" s="716" t="s">
        <v>1382</v>
      </c>
    </row>
    <row r="275" spans="1:26" ht="15.6">
      <c r="A275" s="3"/>
      <c r="B275" s="13"/>
      <c r="C275" s="13" t="s">
        <v>901</v>
      </c>
      <c r="D275" s="377"/>
      <c r="E275" s="4" t="s">
        <v>18</v>
      </c>
      <c r="F275" s="4" t="s">
        <v>15</v>
      </c>
      <c r="G275" s="1" t="s">
        <v>19</v>
      </c>
      <c r="H275" s="1" t="s">
        <v>28</v>
      </c>
      <c r="I275" s="1" t="s">
        <v>24</v>
      </c>
      <c r="J275" s="4">
        <v>3</v>
      </c>
      <c r="K275" s="4"/>
      <c r="L275" s="4"/>
      <c r="M275" s="4"/>
      <c r="N275" s="4"/>
      <c r="O275" s="4"/>
      <c r="P275" s="4" t="s">
        <v>286</v>
      </c>
      <c r="Q275" s="4" t="s">
        <v>290</v>
      </c>
      <c r="R275" s="19"/>
      <c r="S275" s="4"/>
      <c r="T275" s="5"/>
      <c r="U275" s="5"/>
      <c r="V275" s="14"/>
      <c r="W275" s="15"/>
      <c r="X275" s="714" t="s">
        <v>1380</v>
      </c>
      <c r="Y275" s="715" t="s">
        <v>1383</v>
      </c>
      <c r="Z275" s="716" t="s">
        <v>1382</v>
      </c>
    </row>
    <row r="276" spans="1:26" ht="15.6">
      <c r="A276" s="3"/>
      <c r="B276" s="13"/>
      <c r="C276" s="13" t="s">
        <v>901</v>
      </c>
      <c r="D276" s="377"/>
      <c r="E276" s="4" t="s">
        <v>17</v>
      </c>
      <c r="F276" s="4" t="s">
        <v>14</v>
      </c>
      <c r="G276" s="1" t="s">
        <v>19</v>
      </c>
      <c r="H276" s="1" t="s">
        <v>28</v>
      </c>
      <c r="I276" s="1" t="s">
        <v>24</v>
      </c>
      <c r="J276" s="4">
        <v>1</v>
      </c>
      <c r="K276" s="4"/>
      <c r="L276" s="4"/>
      <c r="M276" s="4"/>
      <c r="N276" s="4" t="s">
        <v>39</v>
      </c>
      <c r="O276" s="4"/>
      <c r="P276" s="4" t="s">
        <v>286</v>
      </c>
      <c r="Q276" s="4" t="s">
        <v>290</v>
      </c>
      <c r="R276" s="19"/>
      <c r="S276" s="4"/>
      <c r="T276" s="5"/>
      <c r="U276" s="5"/>
      <c r="V276" s="14"/>
      <c r="W276" s="15"/>
      <c r="X276" s="714" t="s">
        <v>1380</v>
      </c>
      <c r="Y276" s="715" t="s">
        <v>1383</v>
      </c>
      <c r="Z276" s="716" t="s">
        <v>1382</v>
      </c>
    </row>
    <row r="277" spans="1:26" ht="15.6">
      <c r="A277" s="3"/>
      <c r="B277" s="13"/>
      <c r="C277" s="13" t="s">
        <v>457</v>
      </c>
      <c r="D277" s="377"/>
      <c r="E277" s="4" t="s">
        <v>17</v>
      </c>
      <c r="F277" s="4" t="s">
        <v>14</v>
      </c>
      <c r="G277" s="1" t="s">
        <v>19</v>
      </c>
      <c r="H277" s="1" t="s">
        <v>28</v>
      </c>
      <c r="I277" s="1" t="s">
        <v>24</v>
      </c>
      <c r="J277" s="4">
        <v>4</v>
      </c>
      <c r="K277" s="4" t="s">
        <v>58</v>
      </c>
      <c r="L277" s="4"/>
      <c r="M277" s="4"/>
      <c r="N277" s="4"/>
      <c r="O277" s="4"/>
      <c r="P277" s="4" t="s">
        <v>286</v>
      </c>
      <c r="Q277" s="4" t="s">
        <v>290</v>
      </c>
      <c r="R277" s="19"/>
      <c r="S277" s="4"/>
      <c r="T277" s="5"/>
      <c r="U277" s="5"/>
      <c r="V277" s="14"/>
      <c r="W277" s="15"/>
      <c r="X277" s="714" t="s">
        <v>1380</v>
      </c>
      <c r="Y277" s="715" t="s">
        <v>1383</v>
      </c>
      <c r="Z277" s="716" t="s">
        <v>1382</v>
      </c>
    </row>
    <row r="278" spans="1:26" ht="15.6">
      <c r="A278" s="3"/>
      <c r="B278" s="13"/>
      <c r="C278" s="13" t="s">
        <v>457</v>
      </c>
      <c r="D278" s="377"/>
      <c r="E278" s="4" t="s">
        <v>18</v>
      </c>
      <c r="F278" s="4" t="s">
        <v>15</v>
      </c>
      <c r="G278" s="1" t="s">
        <v>19</v>
      </c>
      <c r="H278" s="1" t="s">
        <v>28</v>
      </c>
      <c r="I278" s="1" t="s">
        <v>24</v>
      </c>
      <c r="J278" s="4">
        <v>4</v>
      </c>
      <c r="K278" s="4" t="s">
        <v>58</v>
      </c>
      <c r="L278" s="4"/>
      <c r="M278" s="4"/>
      <c r="N278" s="4"/>
      <c r="O278" s="4"/>
      <c r="P278" s="4" t="s">
        <v>286</v>
      </c>
      <c r="Q278" s="4" t="s">
        <v>290</v>
      </c>
      <c r="R278" s="19"/>
      <c r="S278" s="4"/>
      <c r="T278" s="5"/>
      <c r="U278" s="5"/>
      <c r="V278" s="14"/>
      <c r="W278" s="15"/>
      <c r="X278" s="714" t="s">
        <v>1380</v>
      </c>
      <c r="Y278" s="715" t="s">
        <v>1383</v>
      </c>
      <c r="Z278" s="716" t="s">
        <v>1382</v>
      </c>
    </row>
    <row r="279" spans="1:26" ht="15.6">
      <c r="A279" s="3"/>
      <c r="B279" s="13"/>
      <c r="C279" s="13" t="s">
        <v>900</v>
      </c>
      <c r="D279" s="377"/>
      <c r="E279" s="4" t="s">
        <v>18</v>
      </c>
      <c r="F279" s="4" t="s">
        <v>14</v>
      </c>
      <c r="G279" s="1" t="s">
        <v>19</v>
      </c>
      <c r="H279" s="1" t="s">
        <v>28</v>
      </c>
      <c r="I279" s="1" t="s">
        <v>24</v>
      </c>
      <c r="J279" s="4">
        <v>3</v>
      </c>
      <c r="K279" s="4" t="s">
        <v>58</v>
      </c>
      <c r="L279" s="4"/>
      <c r="M279" s="4"/>
      <c r="N279" s="4"/>
      <c r="O279" s="4"/>
      <c r="P279" s="4" t="s">
        <v>286</v>
      </c>
      <c r="Q279" s="4" t="s">
        <v>290</v>
      </c>
      <c r="R279" s="19"/>
      <c r="S279" s="4"/>
      <c r="T279" s="5"/>
      <c r="U279" s="5"/>
      <c r="V279" s="14"/>
      <c r="W279" s="15"/>
      <c r="X279" s="714" t="s">
        <v>1380</v>
      </c>
      <c r="Y279" s="715" t="s">
        <v>1383</v>
      </c>
      <c r="Z279" s="716" t="s">
        <v>1382</v>
      </c>
    </row>
    <row r="280" spans="1:26" ht="15.6">
      <c r="A280" s="3"/>
      <c r="B280" s="13"/>
      <c r="C280" s="13" t="s">
        <v>900</v>
      </c>
      <c r="D280" s="377"/>
      <c r="E280" s="4" t="s">
        <v>17</v>
      </c>
      <c r="F280" s="4" t="s">
        <v>15</v>
      </c>
      <c r="G280" s="1" t="s">
        <v>19</v>
      </c>
      <c r="H280" s="1" t="s">
        <v>28</v>
      </c>
      <c r="I280" s="1" t="s">
        <v>24</v>
      </c>
      <c r="J280" s="4"/>
      <c r="K280" s="4"/>
      <c r="L280" s="4" t="s">
        <v>58</v>
      </c>
      <c r="M280" s="4"/>
      <c r="N280" s="4"/>
      <c r="O280" s="4" t="s">
        <v>28</v>
      </c>
      <c r="P280" s="4" t="s">
        <v>286</v>
      </c>
      <c r="Q280" s="4" t="s">
        <v>290</v>
      </c>
      <c r="R280" s="19"/>
      <c r="S280" s="4"/>
      <c r="T280" s="5"/>
      <c r="U280" s="5"/>
      <c r="V280" s="14"/>
      <c r="W280" s="15"/>
      <c r="X280" s="714" t="s">
        <v>1380</v>
      </c>
      <c r="Y280" s="715" t="s">
        <v>1383</v>
      </c>
      <c r="Z280" s="716" t="s">
        <v>1382</v>
      </c>
    </row>
    <row r="281" spans="1:26" ht="15.6">
      <c r="A281" s="3"/>
      <c r="B281" s="13"/>
      <c r="C281" s="13" t="s">
        <v>899</v>
      </c>
      <c r="D281" s="377"/>
      <c r="E281" s="4" t="s">
        <v>18</v>
      </c>
      <c r="F281" s="4" t="s">
        <v>15</v>
      </c>
      <c r="G281" s="1" t="s">
        <v>19</v>
      </c>
      <c r="H281" s="1" t="s">
        <v>28</v>
      </c>
      <c r="I281" s="1" t="s">
        <v>24</v>
      </c>
      <c r="J281" s="4">
        <v>3</v>
      </c>
      <c r="K281" s="4" t="s">
        <v>58</v>
      </c>
      <c r="L281" s="4"/>
      <c r="M281" s="4"/>
      <c r="N281" s="4"/>
      <c r="O281" s="4"/>
      <c r="P281" s="4" t="s">
        <v>286</v>
      </c>
      <c r="Q281" s="4" t="s">
        <v>290</v>
      </c>
      <c r="R281" s="19"/>
      <c r="S281" s="4"/>
      <c r="T281" s="5"/>
      <c r="U281" s="5"/>
      <c r="V281" s="14"/>
      <c r="W281" s="15"/>
      <c r="X281" s="714" t="s">
        <v>1380</v>
      </c>
      <c r="Y281" s="715" t="s">
        <v>1383</v>
      </c>
      <c r="Z281" s="716" t="s">
        <v>1382</v>
      </c>
    </row>
    <row r="282" spans="1:26" ht="15.6">
      <c r="A282" s="3"/>
      <c r="B282" s="13"/>
      <c r="C282" s="13" t="s">
        <v>896</v>
      </c>
      <c r="D282" s="377" t="s">
        <v>898</v>
      </c>
      <c r="E282" s="4" t="s">
        <v>18</v>
      </c>
      <c r="F282" s="4" t="s">
        <v>14</v>
      </c>
      <c r="G282" s="1" t="s">
        <v>56</v>
      </c>
      <c r="H282" s="1" t="s">
        <v>29</v>
      </c>
      <c r="I282" s="1" t="s">
        <v>30</v>
      </c>
      <c r="J282" s="4">
        <v>4</v>
      </c>
      <c r="K282" s="4"/>
      <c r="L282" s="4"/>
      <c r="M282" s="4"/>
      <c r="N282" s="4"/>
      <c r="O282" s="4"/>
      <c r="P282" s="4" t="s">
        <v>286</v>
      </c>
      <c r="Q282" s="4" t="s">
        <v>290</v>
      </c>
      <c r="R282" s="19"/>
      <c r="S282" s="4"/>
      <c r="T282" s="5"/>
      <c r="U282" s="381" t="s">
        <v>807</v>
      </c>
      <c r="V282" s="14" t="s">
        <v>898</v>
      </c>
      <c r="W282" s="15" t="s">
        <v>897</v>
      </c>
      <c r="X282" s="714" t="s">
        <v>1380</v>
      </c>
      <c r="Y282" s="715" t="s">
        <v>1383</v>
      </c>
      <c r="Z282" s="716" t="s">
        <v>1382</v>
      </c>
    </row>
    <row r="283" spans="1:26" ht="15.6">
      <c r="A283" s="3"/>
      <c r="B283" s="13"/>
      <c r="C283" s="13" t="s">
        <v>896</v>
      </c>
      <c r="D283" s="377"/>
      <c r="E283" s="4" t="s">
        <v>18</v>
      </c>
      <c r="F283" s="4" t="s">
        <v>15</v>
      </c>
      <c r="G283" s="1" t="s">
        <v>56</v>
      </c>
      <c r="H283" s="1" t="s">
        <v>29</v>
      </c>
      <c r="I283" s="711" t="s">
        <v>30</v>
      </c>
      <c r="J283" s="4"/>
      <c r="K283" s="4"/>
      <c r="L283" s="4"/>
      <c r="M283" s="4"/>
      <c r="N283" s="4"/>
      <c r="O283" s="4" t="s">
        <v>29</v>
      </c>
      <c r="P283" s="4" t="s">
        <v>286</v>
      </c>
      <c r="Q283" s="4" t="s">
        <v>290</v>
      </c>
      <c r="R283" s="19"/>
      <c r="S283" s="4"/>
      <c r="T283" s="5"/>
      <c r="U283" s="5"/>
      <c r="V283" s="14"/>
      <c r="W283" s="710"/>
      <c r="X283" s="714" t="s">
        <v>1380</v>
      </c>
      <c r="Y283" s="715" t="s">
        <v>1383</v>
      </c>
      <c r="Z283" s="716" t="s">
        <v>1382</v>
      </c>
    </row>
    <row r="284" spans="1:26" ht="15.6">
      <c r="A284" s="3"/>
      <c r="B284" s="13"/>
      <c r="C284" s="13" t="s">
        <v>895</v>
      </c>
      <c r="D284" s="377"/>
      <c r="E284" s="4" t="s">
        <v>17</v>
      </c>
      <c r="F284" s="4" t="s">
        <v>14</v>
      </c>
      <c r="G284" s="1" t="s">
        <v>19</v>
      </c>
      <c r="H284" s="1" t="s">
        <v>28</v>
      </c>
      <c r="I284" s="1" t="s">
        <v>24</v>
      </c>
      <c r="J284" s="4">
        <v>4</v>
      </c>
      <c r="K284" s="4"/>
      <c r="L284" s="4"/>
      <c r="M284" s="4"/>
      <c r="N284" s="4"/>
      <c r="O284" s="4"/>
      <c r="P284" s="4" t="s">
        <v>286</v>
      </c>
      <c r="Q284" s="4" t="s">
        <v>290</v>
      </c>
      <c r="R284" s="19"/>
      <c r="S284" s="4"/>
      <c r="T284" s="5"/>
      <c r="U284" s="5"/>
      <c r="V284" s="14"/>
      <c r="W284" s="15"/>
      <c r="X284" s="714" t="s">
        <v>1380</v>
      </c>
      <c r="Y284" s="715" t="s">
        <v>1383</v>
      </c>
      <c r="Z284" s="716" t="s">
        <v>1382</v>
      </c>
    </row>
    <row r="285" spans="1:26" ht="15.6">
      <c r="A285" s="3"/>
      <c r="B285" s="13"/>
      <c r="C285" s="13" t="s">
        <v>895</v>
      </c>
      <c r="D285" s="377"/>
      <c r="E285" s="4" t="s">
        <v>17</v>
      </c>
      <c r="F285" s="4" t="s">
        <v>15</v>
      </c>
      <c r="G285" s="1" t="s">
        <v>19</v>
      </c>
      <c r="H285" s="1" t="s">
        <v>28</v>
      </c>
      <c r="I285" s="1" t="s">
        <v>24</v>
      </c>
      <c r="J285" s="4">
        <v>4</v>
      </c>
      <c r="K285" s="4"/>
      <c r="L285" s="4"/>
      <c r="M285" s="4"/>
      <c r="N285" s="4"/>
      <c r="O285" s="4"/>
      <c r="P285" s="4" t="s">
        <v>286</v>
      </c>
      <c r="Q285" s="4" t="s">
        <v>290</v>
      </c>
      <c r="R285" s="19"/>
      <c r="S285" s="4"/>
      <c r="T285" s="5"/>
      <c r="U285" s="5"/>
      <c r="V285" s="14"/>
      <c r="W285" s="15"/>
      <c r="X285" s="714" t="s">
        <v>1380</v>
      </c>
      <c r="Y285" s="715" t="s">
        <v>1383</v>
      </c>
      <c r="Z285" s="716" t="s">
        <v>1382</v>
      </c>
    </row>
    <row r="286" spans="1:26" ht="15.6">
      <c r="A286" s="3"/>
      <c r="B286" s="13"/>
      <c r="C286" s="13" t="s">
        <v>894</v>
      </c>
      <c r="D286" s="377"/>
      <c r="E286" s="4" t="s">
        <v>17</v>
      </c>
      <c r="F286" s="4" t="s">
        <v>15</v>
      </c>
      <c r="G286" s="1" t="s">
        <v>19</v>
      </c>
      <c r="H286" s="1" t="s">
        <v>28</v>
      </c>
      <c r="I286" s="1" t="s">
        <v>24</v>
      </c>
      <c r="J286" s="4">
        <v>3</v>
      </c>
      <c r="K286" s="4"/>
      <c r="L286" s="4"/>
      <c r="M286" s="4"/>
      <c r="N286" s="4"/>
      <c r="O286" s="4"/>
      <c r="P286" s="4" t="s">
        <v>286</v>
      </c>
      <c r="Q286" s="4" t="s">
        <v>290</v>
      </c>
      <c r="R286" s="19"/>
      <c r="S286" s="4"/>
      <c r="T286" s="5"/>
      <c r="U286" s="5"/>
      <c r="V286" s="14"/>
      <c r="W286" s="15"/>
      <c r="X286" s="714" t="s">
        <v>1380</v>
      </c>
      <c r="Y286" s="715" t="s">
        <v>1383</v>
      </c>
      <c r="Z286" s="716" t="s">
        <v>1382</v>
      </c>
    </row>
    <row r="287" spans="1:26" ht="15.6">
      <c r="A287" s="3"/>
      <c r="B287" s="13"/>
      <c r="C287" s="13" t="s">
        <v>894</v>
      </c>
      <c r="D287" s="377"/>
      <c r="E287" s="4" t="s">
        <v>18</v>
      </c>
      <c r="F287" s="4" t="s">
        <v>14</v>
      </c>
      <c r="G287" s="1" t="s">
        <v>19</v>
      </c>
      <c r="H287" s="1" t="s">
        <v>28</v>
      </c>
      <c r="I287" s="1" t="s">
        <v>24</v>
      </c>
      <c r="J287" s="4">
        <v>4</v>
      </c>
      <c r="K287" s="4"/>
      <c r="L287" s="4"/>
      <c r="M287" s="4"/>
      <c r="N287" s="4"/>
      <c r="O287" s="4"/>
      <c r="P287" s="4" t="s">
        <v>286</v>
      </c>
      <c r="Q287" s="4" t="s">
        <v>290</v>
      </c>
      <c r="R287" s="19"/>
      <c r="S287" s="4"/>
      <c r="T287" s="5"/>
      <c r="U287" s="5"/>
      <c r="V287" s="14"/>
      <c r="W287" s="15"/>
      <c r="X287" s="714" t="s">
        <v>1380</v>
      </c>
      <c r="Y287" s="715" t="s">
        <v>1383</v>
      </c>
      <c r="Z287" s="716" t="s">
        <v>1382</v>
      </c>
    </row>
    <row r="288" spans="1:26" ht="15.6">
      <c r="A288" s="3"/>
      <c r="B288" s="13"/>
      <c r="C288" s="13" t="s">
        <v>893</v>
      </c>
      <c r="D288" s="377"/>
      <c r="E288" s="4" t="s">
        <v>18</v>
      </c>
      <c r="F288" s="4" t="s">
        <v>14</v>
      </c>
      <c r="G288" s="1" t="s">
        <v>19</v>
      </c>
      <c r="H288" s="1" t="s">
        <v>28</v>
      </c>
      <c r="I288" s="1" t="s">
        <v>24</v>
      </c>
      <c r="J288" s="4">
        <v>4</v>
      </c>
      <c r="K288" s="4"/>
      <c r="L288" s="4"/>
      <c r="M288" s="4"/>
      <c r="N288" s="4"/>
      <c r="O288" s="4"/>
      <c r="P288" s="4" t="s">
        <v>286</v>
      </c>
      <c r="Q288" s="4" t="s">
        <v>290</v>
      </c>
      <c r="R288" s="19"/>
      <c r="S288" s="4"/>
      <c r="T288" s="5"/>
      <c r="U288" s="5"/>
      <c r="V288" s="14"/>
      <c r="W288" s="15"/>
      <c r="X288" s="714" t="s">
        <v>1380</v>
      </c>
      <c r="Y288" s="715" t="s">
        <v>1383</v>
      </c>
      <c r="Z288" s="716" t="s">
        <v>1382</v>
      </c>
    </row>
    <row r="289" spans="1:26" ht="15.6">
      <c r="A289" s="3"/>
      <c r="B289" s="13"/>
      <c r="C289" s="13" t="s">
        <v>893</v>
      </c>
      <c r="D289" s="377"/>
      <c r="E289" s="4" t="s">
        <v>18</v>
      </c>
      <c r="F289" s="4" t="s">
        <v>15</v>
      </c>
      <c r="G289" s="1" t="s">
        <v>19</v>
      </c>
      <c r="H289" s="1" t="s">
        <v>28</v>
      </c>
      <c r="I289" s="1" t="s">
        <v>24</v>
      </c>
      <c r="J289" s="4">
        <v>4</v>
      </c>
      <c r="K289" s="4"/>
      <c r="L289" s="4"/>
      <c r="M289" s="4"/>
      <c r="N289" s="4"/>
      <c r="O289" s="4"/>
      <c r="P289" s="4" t="s">
        <v>286</v>
      </c>
      <c r="Q289" s="4" t="s">
        <v>290</v>
      </c>
      <c r="R289" s="19"/>
      <c r="S289" s="4"/>
      <c r="T289" s="5"/>
      <c r="U289" s="5"/>
      <c r="V289" s="14"/>
      <c r="W289" s="15"/>
      <c r="X289" s="714" t="s">
        <v>1380</v>
      </c>
      <c r="Y289" s="715" t="s">
        <v>1383</v>
      </c>
      <c r="Z289" s="716" t="s">
        <v>1382</v>
      </c>
    </row>
    <row r="290" spans="1:26" ht="15.6">
      <c r="A290" s="3"/>
      <c r="B290" s="13"/>
      <c r="C290" s="13" t="s">
        <v>892</v>
      </c>
      <c r="D290" s="377"/>
      <c r="E290" s="4" t="s">
        <v>18</v>
      </c>
      <c r="F290" s="4" t="s">
        <v>14</v>
      </c>
      <c r="G290" s="1" t="s">
        <v>19</v>
      </c>
      <c r="H290" s="1" t="s">
        <v>28</v>
      </c>
      <c r="I290" s="1" t="s">
        <v>26</v>
      </c>
      <c r="J290" s="4">
        <v>3</v>
      </c>
      <c r="K290" s="4"/>
      <c r="L290" s="4"/>
      <c r="M290" s="4"/>
      <c r="N290" s="4"/>
      <c r="O290" s="4"/>
      <c r="P290" s="4" t="s">
        <v>286</v>
      </c>
      <c r="Q290" s="4" t="s">
        <v>290</v>
      </c>
      <c r="R290" s="19"/>
      <c r="S290" s="4"/>
      <c r="T290" s="5"/>
      <c r="U290" s="5"/>
      <c r="V290" s="14"/>
      <c r="W290" s="15"/>
      <c r="X290" s="714" t="s">
        <v>1380</v>
      </c>
      <c r="Y290" s="715" t="s">
        <v>1383</v>
      </c>
      <c r="Z290" s="716" t="s">
        <v>1382</v>
      </c>
    </row>
    <row r="291" spans="1:26" ht="15.6">
      <c r="A291" s="3"/>
      <c r="B291" s="13"/>
      <c r="C291" s="13" t="s">
        <v>892</v>
      </c>
      <c r="D291" s="377"/>
      <c r="E291" s="4" t="s">
        <v>18</v>
      </c>
      <c r="F291" s="4" t="s">
        <v>15</v>
      </c>
      <c r="G291" s="1" t="s">
        <v>19</v>
      </c>
      <c r="H291" s="1" t="s">
        <v>28</v>
      </c>
      <c r="I291" s="1" t="s">
        <v>24</v>
      </c>
      <c r="J291" s="4">
        <v>4</v>
      </c>
      <c r="K291" s="4"/>
      <c r="L291" s="4"/>
      <c r="M291" s="4"/>
      <c r="N291" s="4"/>
      <c r="O291" s="4"/>
      <c r="P291" s="4" t="s">
        <v>286</v>
      </c>
      <c r="Q291" s="4" t="s">
        <v>290</v>
      </c>
      <c r="R291" s="19"/>
      <c r="S291" s="4"/>
      <c r="T291" s="5"/>
      <c r="U291" s="5"/>
      <c r="V291" s="14"/>
      <c r="W291" s="15"/>
      <c r="X291" s="714" t="s">
        <v>1380</v>
      </c>
      <c r="Y291" s="715" t="s">
        <v>1383</v>
      </c>
      <c r="Z291" s="716" t="s">
        <v>1382</v>
      </c>
    </row>
    <row r="292" spans="1:26" ht="15.6">
      <c r="A292" s="3"/>
      <c r="B292" s="13"/>
      <c r="C292" s="13" t="s">
        <v>891</v>
      </c>
      <c r="D292" s="377"/>
      <c r="E292" s="4" t="s">
        <v>17</v>
      </c>
      <c r="F292" s="4" t="s">
        <v>14</v>
      </c>
      <c r="G292" s="1" t="s">
        <v>19</v>
      </c>
      <c r="H292" s="1" t="s">
        <v>28</v>
      </c>
      <c r="I292" s="1" t="s">
        <v>24</v>
      </c>
      <c r="J292" s="4">
        <v>4</v>
      </c>
      <c r="K292" s="4"/>
      <c r="L292" s="4"/>
      <c r="M292" s="4"/>
      <c r="N292" s="4"/>
      <c r="O292" s="4"/>
      <c r="P292" s="4" t="s">
        <v>286</v>
      </c>
      <c r="Q292" s="4" t="s">
        <v>290</v>
      </c>
      <c r="R292" s="19"/>
      <c r="S292" s="4"/>
      <c r="T292" s="5"/>
      <c r="U292" s="5"/>
      <c r="V292" s="14"/>
      <c r="W292" s="15"/>
      <c r="X292" s="714" t="s">
        <v>1380</v>
      </c>
      <c r="Y292" s="715" t="s">
        <v>1383</v>
      </c>
      <c r="Z292" s="716" t="s">
        <v>1382</v>
      </c>
    </row>
    <row r="293" spans="1:26" ht="15.6">
      <c r="A293" s="3"/>
      <c r="B293" s="13"/>
      <c r="C293" s="13" t="s">
        <v>891</v>
      </c>
      <c r="D293" s="377"/>
      <c r="E293" s="4" t="s">
        <v>18</v>
      </c>
      <c r="F293" s="4" t="s">
        <v>15</v>
      </c>
      <c r="G293" s="1" t="s">
        <v>19</v>
      </c>
      <c r="H293" s="1" t="s">
        <v>28</v>
      </c>
      <c r="I293" s="1" t="s">
        <v>25</v>
      </c>
      <c r="J293" s="4">
        <v>4</v>
      </c>
      <c r="K293" s="4"/>
      <c r="L293" s="4"/>
      <c r="M293" s="4"/>
      <c r="N293" s="4"/>
      <c r="O293" s="4"/>
      <c r="P293" s="4" t="s">
        <v>286</v>
      </c>
      <c r="Q293" s="4" t="s">
        <v>290</v>
      </c>
      <c r="R293" s="19"/>
      <c r="S293" s="4"/>
      <c r="T293" s="5"/>
      <c r="U293" s="5"/>
      <c r="V293" s="14"/>
      <c r="W293" s="15"/>
      <c r="X293" s="714" t="s">
        <v>1380</v>
      </c>
      <c r="Y293" s="715" t="s">
        <v>1383</v>
      </c>
      <c r="Z293" s="716" t="s">
        <v>1382</v>
      </c>
    </row>
    <row r="294" spans="1:26" ht="15.6">
      <c r="A294" s="3"/>
      <c r="B294" s="13"/>
      <c r="C294" s="13" t="s">
        <v>890</v>
      </c>
      <c r="D294" s="377"/>
      <c r="E294" s="4" t="s">
        <v>17</v>
      </c>
      <c r="F294" s="4" t="s">
        <v>14</v>
      </c>
      <c r="G294" s="1" t="s">
        <v>19</v>
      </c>
      <c r="H294" s="1" t="s">
        <v>28</v>
      </c>
      <c r="I294" s="1" t="s">
        <v>26</v>
      </c>
      <c r="J294" s="4">
        <v>2</v>
      </c>
      <c r="K294" s="4"/>
      <c r="L294" s="4"/>
      <c r="M294" s="4"/>
      <c r="N294" s="4" t="s">
        <v>545</v>
      </c>
      <c r="O294" s="4"/>
      <c r="P294" s="4" t="s">
        <v>287</v>
      </c>
      <c r="Q294" s="4" t="s">
        <v>290</v>
      </c>
      <c r="R294" s="19"/>
      <c r="S294" s="4"/>
      <c r="T294" s="5"/>
      <c r="U294" s="5"/>
      <c r="V294" s="14"/>
      <c r="W294" s="15"/>
      <c r="X294" s="714" t="s">
        <v>1380</v>
      </c>
      <c r="Y294" s="715" t="s">
        <v>1383</v>
      </c>
      <c r="Z294" s="716" t="s">
        <v>1382</v>
      </c>
    </row>
    <row r="295" spans="1:26" ht="15.6">
      <c r="A295" s="3"/>
      <c r="B295" s="13"/>
      <c r="C295" s="13" t="s">
        <v>890</v>
      </c>
      <c r="D295" s="377"/>
      <c r="E295" s="4" t="s">
        <v>18</v>
      </c>
      <c r="F295" s="4" t="s">
        <v>15</v>
      </c>
      <c r="G295" s="1" t="s">
        <v>19</v>
      </c>
      <c r="H295" s="1" t="s">
        <v>28</v>
      </c>
      <c r="I295" s="1" t="s">
        <v>24</v>
      </c>
      <c r="J295" s="4">
        <v>4</v>
      </c>
      <c r="K295" s="4"/>
      <c r="L295" s="4"/>
      <c r="M295" s="4"/>
      <c r="N295" s="4"/>
      <c r="O295" s="4"/>
      <c r="P295" s="4" t="s">
        <v>287</v>
      </c>
      <c r="Q295" s="4" t="s">
        <v>290</v>
      </c>
      <c r="R295" s="19"/>
      <c r="S295" s="4"/>
      <c r="T295" s="5"/>
      <c r="U295" s="5"/>
      <c r="V295" s="14"/>
      <c r="W295" s="15"/>
      <c r="X295" s="714" t="s">
        <v>1380</v>
      </c>
      <c r="Y295" s="715" t="s">
        <v>1383</v>
      </c>
      <c r="Z295" s="716" t="s">
        <v>1382</v>
      </c>
    </row>
    <row r="296" spans="1:26" ht="15.6">
      <c r="A296" s="3"/>
      <c r="B296" s="13"/>
      <c r="C296" s="13" t="s">
        <v>889</v>
      </c>
      <c r="D296" s="377"/>
      <c r="E296" s="4" t="s">
        <v>18</v>
      </c>
      <c r="F296" s="4" t="s">
        <v>14</v>
      </c>
      <c r="G296" s="1" t="s">
        <v>19</v>
      </c>
      <c r="H296" s="1" t="s">
        <v>28</v>
      </c>
      <c r="I296" s="1" t="s">
        <v>24</v>
      </c>
      <c r="J296" s="4">
        <v>4</v>
      </c>
      <c r="K296" s="4"/>
      <c r="L296" s="4"/>
      <c r="M296" s="4"/>
      <c r="N296" s="4"/>
      <c r="O296" s="4"/>
      <c r="P296" s="4" t="s">
        <v>287</v>
      </c>
      <c r="Q296" s="4" t="s">
        <v>290</v>
      </c>
      <c r="R296" s="19"/>
      <c r="S296" s="4"/>
      <c r="T296" s="5"/>
      <c r="U296" s="5"/>
      <c r="V296" s="14"/>
      <c r="W296" s="15"/>
      <c r="X296" s="714" t="s">
        <v>1380</v>
      </c>
      <c r="Y296" s="715" t="s">
        <v>1383</v>
      </c>
      <c r="Z296" s="716" t="s">
        <v>1382</v>
      </c>
    </row>
    <row r="297" spans="1:26" s="380" customFormat="1" ht="15.6">
      <c r="A297" s="3"/>
      <c r="B297" s="13"/>
      <c r="C297" s="13" t="s">
        <v>889</v>
      </c>
      <c r="D297" s="377"/>
      <c r="E297" s="4" t="s">
        <v>18</v>
      </c>
      <c r="F297" s="4" t="s">
        <v>15</v>
      </c>
      <c r="G297" s="1" t="s">
        <v>19</v>
      </c>
      <c r="H297" s="1" t="s">
        <v>28</v>
      </c>
      <c r="I297" s="1" t="s">
        <v>26</v>
      </c>
      <c r="J297" s="4">
        <v>4</v>
      </c>
      <c r="K297" s="4"/>
      <c r="L297" s="4"/>
      <c r="M297" s="4"/>
      <c r="N297" s="4"/>
      <c r="O297" s="4"/>
      <c r="P297" s="4" t="s">
        <v>286</v>
      </c>
      <c r="Q297" s="4" t="s">
        <v>290</v>
      </c>
      <c r="R297" s="19"/>
      <c r="S297" s="4"/>
      <c r="T297" s="5"/>
      <c r="U297" s="5"/>
      <c r="V297" s="14"/>
      <c r="W297" s="15"/>
      <c r="X297" s="714" t="s">
        <v>1380</v>
      </c>
      <c r="Y297" s="715" t="s">
        <v>1383</v>
      </c>
      <c r="Z297" s="716" t="s">
        <v>1382</v>
      </c>
    </row>
    <row r="298" spans="1:26" s="380" customFormat="1" ht="15.6">
      <c r="A298" s="3"/>
      <c r="B298" s="13"/>
      <c r="C298" s="13" t="s">
        <v>888</v>
      </c>
      <c r="D298" s="377"/>
      <c r="E298" s="4" t="s">
        <v>17</v>
      </c>
      <c r="F298" s="4" t="s">
        <v>14</v>
      </c>
      <c r="G298" s="1" t="s">
        <v>19</v>
      </c>
      <c r="H298" s="1" t="s">
        <v>28</v>
      </c>
      <c r="I298" s="1" t="s">
        <v>24</v>
      </c>
      <c r="J298" s="4">
        <v>1</v>
      </c>
      <c r="K298" s="4"/>
      <c r="L298" s="4"/>
      <c r="M298" s="4"/>
      <c r="N298" s="4" t="s">
        <v>39</v>
      </c>
      <c r="O298" s="4"/>
      <c r="P298" s="4" t="s">
        <v>286</v>
      </c>
      <c r="Q298" s="4" t="s">
        <v>290</v>
      </c>
      <c r="R298" s="19"/>
      <c r="S298" s="4"/>
      <c r="T298" s="5"/>
      <c r="U298" s="5"/>
      <c r="V298" s="14"/>
      <c r="W298" s="15"/>
      <c r="X298" s="714" t="s">
        <v>1380</v>
      </c>
      <c r="Y298" s="715" t="s">
        <v>1383</v>
      </c>
      <c r="Z298" s="716" t="s">
        <v>1382</v>
      </c>
    </row>
    <row r="299" spans="1:26" ht="15.6">
      <c r="A299" s="3"/>
      <c r="B299" s="13"/>
      <c r="C299" s="13" t="s">
        <v>887</v>
      </c>
      <c r="D299" s="377"/>
      <c r="E299" s="4" t="s">
        <v>18</v>
      </c>
      <c r="F299" s="4" t="s">
        <v>14</v>
      </c>
      <c r="G299" s="1" t="s">
        <v>19</v>
      </c>
      <c r="H299" s="1" t="s">
        <v>28</v>
      </c>
      <c r="I299" s="1" t="s">
        <v>26</v>
      </c>
      <c r="J299" s="4">
        <v>4</v>
      </c>
      <c r="K299" s="4"/>
      <c r="L299" s="4"/>
      <c r="M299" s="4"/>
      <c r="N299" s="4"/>
      <c r="O299" s="4"/>
      <c r="P299" s="4" t="s">
        <v>286</v>
      </c>
      <c r="Q299" s="4" t="s">
        <v>290</v>
      </c>
      <c r="R299" s="19"/>
      <c r="S299" s="4"/>
      <c r="T299" s="5"/>
      <c r="U299" s="5"/>
      <c r="V299" s="14"/>
      <c r="W299" s="15"/>
      <c r="X299" s="714" t="s">
        <v>1380</v>
      </c>
      <c r="Y299" s="715" t="s">
        <v>1383</v>
      </c>
      <c r="Z299" s="716" t="s">
        <v>1382</v>
      </c>
    </row>
    <row r="300" spans="1:26" ht="15.6">
      <c r="A300" s="3"/>
      <c r="B300" s="13"/>
      <c r="C300" s="13" t="s">
        <v>887</v>
      </c>
      <c r="D300" s="377"/>
      <c r="E300" s="4" t="s">
        <v>18</v>
      </c>
      <c r="F300" s="4" t="s">
        <v>15</v>
      </c>
      <c r="G300" s="1" t="s">
        <v>19</v>
      </c>
      <c r="H300" s="1" t="s">
        <v>28</v>
      </c>
      <c r="I300" s="1" t="s">
        <v>25</v>
      </c>
      <c r="J300" s="4">
        <v>4</v>
      </c>
      <c r="K300" s="4"/>
      <c r="L300" s="4"/>
      <c r="M300" s="4"/>
      <c r="N300" s="4"/>
      <c r="O300" s="4"/>
      <c r="P300" s="4" t="s">
        <v>286</v>
      </c>
      <c r="Q300" s="4" t="s">
        <v>290</v>
      </c>
      <c r="R300" s="19"/>
      <c r="S300" s="4"/>
      <c r="T300" s="5"/>
      <c r="U300" s="5"/>
      <c r="V300" s="14"/>
      <c r="W300" s="15"/>
      <c r="X300" s="714" t="s">
        <v>1380</v>
      </c>
      <c r="Y300" s="715" t="s">
        <v>1383</v>
      </c>
      <c r="Z300" s="716" t="s">
        <v>1382</v>
      </c>
    </row>
    <row r="301" spans="1:26" ht="15.6">
      <c r="A301" s="3"/>
      <c r="B301" s="13"/>
      <c r="C301" s="13" t="s">
        <v>887</v>
      </c>
      <c r="D301" s="377"/>
      <c r="E301" s="4" t="s">
        <v>18</v>
      </c>
      <c r="F301" s="4" t="s">
        <v>15</v>
      </c>
      <c r="G301" s="1" t="s">
        <v>19</v>
      </c>
      <c r="H301" s="1" t="s">
        <v>28</v>
      </c>
      <c r="I301" s="1" t="s">
        <v>24</v>
      </c>
      <c r="J301" s="4">
        <v>4</v>
      </c>
      <c r="K301" s="4"/>
      <c r="L301" s="4"/>
      <c r="M301" s="4"/>
      <c r="N301" s="4"/>
      <c r="O301" s="4"/>
      <c r="P301" s="4" t="s">
        <v>286</v>
      </c>
      <c r="Q301" s="4" t="s">
        <v>290</v>
      </c>
      <c r="R301" s="19"/>
      <c r="S301" s="4"/>
      <c r="T301" s="5"/>
      <c r="U301" s="5"/>
      <c r="V301" s="14"/>
      <c r="W301" s="15"/>
      <c r="X301" s="714" t="s">
        <v>1380</v>
      </c>
      <c r="Y301" s="715" t="s">
        <v>1383</v>
      </c>
      <c r="Z301" s="716" t="s">
        <v>1382</v>
      </c>
    </row>
    <row r="302" spans="1:26" ht="15.6">
      <c r="A302" s="3"/>
      <c r="B302" s="13"/>
      <c r="C302" s="13" t="s">
        <v>887</v>
      </c>
      <c r="D302" s="377"/>
      <c r="E302" s="4" t="s">
        <v>17</v>
      </c>
      <c r="F302" s="4" t="s">
        <v>14</v>
      </c>
      <c r="G302" s="1" t="s">
        <v>19</v>
      </c>
      <c r="H302" s="1" t="s">
        <v>28</v>
      </c>
      <c r="I302" s="1" t="s">
        <v>24</v>
      </c>
      <c r="J302" s="4">
        <v>4</v>
      </c>
      <c r="K302" s="4"/>
      <c r="L302" s="4"/>
      <c r="M302" s="4"/>
      <c r="N302" s="4"/>
      <c r="O302" s="4"/>
      <c r="P302" s="4" t="s">
        <v>286</v>
      </c>
      <c r="Q302" s="4" t="s">
        <v>290</v>
      </c>
      <c r="R302" s="19"/>
      <c r="S302" s="4"/>
      <c r="T302" s="5"/>
      <c r="U302" s="5"/>
      <c r="V302" s="14"/>
      <c r="W302" s="15"/>
      <c r="X302" s="714" t="s">
        <v>1380</v>
      </c>
      <c r="Y302" s="715" t="s">
        <v>1383</v>
      </c>
      <c r="Z302" s="716" t="s">
        <v>1382</v>
      </c>
    </row>
    <row r="303" spans="1:26" ht="15.6">
      <c r="A303" s="3"/>
      <c r="B303" s="13"/>
      <c r="C303" s="13" t="s">
        <v>886</v>
      </c>
      <c r="D303" s="377"/>
      <c r="E303" s="4" t="s">
        <v>17</v>
      </c>
      <c r="F303" s="4" t="s">
        <v>14</v>
      </c>
      <c r="G303" s="1" t="s">
        <v>19</v>
      </c>
      <c r="H303" s="1" t="s">
        <v>28</v>
      </c>
      <c r="I303" s="1" t="s">
        <v>603</v>
      </c>
      <c r="J303" s="4"/>
      <c r="K303" s="4"/>
      <c r="L303" s="4"/>
      <c r="M303" s="4"/>
      <c r="N303" s="4"/>
      <c r="O303" s="4" t="s">
        <v>28</v>
      </c>
      <c r="P303" s="4" t="s">
        <v>286</v>
      </c>
      <c r="Q303" s="4" t="s">
        <v>290</v>
      </c>
      <c r="R303" s="19"/>
      <c r="S303" s="4"/>
      <c r="T303" s="5"/>
      <c r="U303" s="5"/>
      <c r="V303" s="14"/>
      <c r="W303" s="15"/>
      <c r="X303" s="714" t="s">
        <v>1380</v>
      </c>
      <c r="Y303" s="715" t="s">
        <v>1383</v>
      </c>
      <c r="Z303" s="716" t="s">
        <v>1382</v>
      </c>
    </row>
    <row r="304" spans="1:26" ht="15.6">
      <c r="A304" s="3"/>
      <c r="B304" s="13"/>
      <c r="C304" s="13" t="s">
        <v>886</v>
      </c>
      <c r="D304" s="377"/>
      <c r="E304" s="4" t="s">
        <v>17</v>
      </c>
      <c r="F304" s="4" t="s">
        <v>15</v>
      </c>
      <c r="G304" s="1" t="s">
        <v>19</v>
      </c>
      <c r="H304" s="1" t="s">
        <v>28</v>
      </c>
      <c r="I304" s="1" t="s">
        <v>24</v>
      </c>
      <c r="J304" s="4">
        <v>3</v>
      </c>
      <c r="K304" s="4"/>
      <c r="L304" s="4"/>
      <c r="M304" s="4"/>
      <c r="N304" s="4"/>
      <c r="O304" s="4"/>
      <c r="P304" s="4" t="s">
        <v>286</v>
      </c>
      <c r="Q304" s="4" t="s">
        <v>290</v>
      </c>
      <c r="R304" s="19"/>
      <c r="S304" s="4"/>
      <c r="T304" s="5"/>
      <c r="U304" s="5"/>
      <c r="V304" s="14"/>
      <c r="W304" s="15"/>
      <c r="X304" s="714" t="s">
        <v>1380</v>
      </c>
      <c r="Y304" s="715" t="s">
        <v>1383</v>
      </c>
      <c r="Z304" s="716" t="s">
        <v>1382</v>
      </c>
    </row>
    <row r="305" spans="1:26" ht="15.6">
      <c r="A305" s="3"/>
      <c r="B305" s="13"/>
      <c r="C305" s="13" t="s">
        <v>885</v>
      </c>
      <c r="D305" s="377"/>
      <c r="E305" s="4" t="s">
        <v>17</v>
      </c>
      <c r="F305" s="4" t="s">
        <v>14</v>
      </c>
      <c r="G305" s="1" t="s">
        <v>19</v>
      </c>
      <c r="H305" s="1" t="s">
        <v>28</v>
      </c>
      <c r="I305" s="1" t="s">
        <v>24</v>
      </c>
      <c r="J305" s="4">
        <v>4</v>
      </c>
      <c r="K305" s="4"/>
      <c r="L305" s="4"/>
      <c r="M305" s="4"/>
      <c r="N305" s="4"/>
      <c r="O305" s="4"/>
      <c r="P305" s="4" t="s">
        <v>286</v>
      </c>
      <c r="Q305" s="4" t="s">
        <v>290</v>
      </c>
      <c r="R305" s="19"/>
      <c r="S305" s="4"/>
      <c r="T305" s="5"/>
      <c r="U305" s="5"/>
      <c r="V305" s="14"/>
      <c r="W305" s="15"/>
      <c r="X305" s="714" t="s">
        <v>1380</v>
      </c>
      <c r="Y305" s="715" t="s">
        <v>1383</v>
      </c>
      <c r="Z305" s="716" t="s">
        <v>1382</v>
      </c>
    </row>
    <row r="306" spans="1:26" ht="15.6">
      <c r="A306" s="3"/>
      <c r="B306" s="13"/>
      <c r="C306" s="13" t="s">
        <v>885</v>
      </c>
      <c r="D306" s="377"/>
      <c r="E306" s="4" t="s">
        <v>17</v>
      </c>
      <c r="F306" s="4" t="s">
        <v>15</v>
      </c>
      <c r="G306" s="1" t="s">
        <v>19</v>
      </c>
      <c r="H306" s="1" t="s">
        <v>28</v>
      </c>
      <c r="I306" s="1" t="s">
        <v>26</v>
      </c>
      <c r="J306" s="4">
        <v>4</v>
      </c>
      <c r="K306" s="4"/>
      <c r="L306" s="4"/>
      <c r="M306" s="4"/>
      <c r="N306" s="4"/>
      <c r="O306" s="4"/>
      <c r="P306" s="4" t="s">
        <v>286</v>
      </c>
      <c r="Q306" s="4" t="s">
        <v>290</v>
      </c>
      <c r="R306" s="19"/>
      <c r="S306" s="4"/>
      <c r="T306" s="5"/>
      <c r="U306" s="5"/>
      <c r="V306" s="14"/>
      <c r="W306" s="15"/>
      <c r="X306" s="714" t="s">
        <v>1380</v>
      </c>
      <c r="Y306" s="715" t="s">
        <v>1383</v>
      </c>
      <c r="Z306" s="716" t="s">
        <v>1382</v>
      </c>
    </row>
    <row r="307" spans="1:26" s="64" customFormat="1" ht="15.6">
      <c r="A307" s="3"/>
      <c r="B307" s="13"/>
      <c r="C307" s="13" t="s">
        <v>884</v>
      </c>
      <c r="D307" s="377"/>
      <c r="E307" s="4" t="s">
        <v>17</v>
      </c>
      <c r="F307" s="4" t="s">
        <v>14</v>
      </c>
      <c r="G307" s="1" t="s">
        <v>19</v>
      </c>
      <c r="H307" s="1" t="s">
        <v>28</v>
      </c>
      <c r="I307" s="1" t="s">
        <v>24</v>
      </c>
      <c r="J307" s="4">
        <v>4</v>
      </c>
      <c r="K307" s="4"/>
      <c r="L307" s="4"/>
      <c r="M307" s="4"/>
      <c r="N307" s="4"/>
      <c r="O307" s="4"/>
      <c r="P307" s="4" t="s">
        <v>286</v>
      </c>
      <c r="Q307" s="4" t="s">
        <v>289</v>
      </c>
      <c r="R307" s="19"/>
      <c r="S307" s="4"/>
      <c r="T307" s="5"/>
      <c r="U307" s="5"/>
      <c r="V307" s="14"/>
      <c r="W307" s="15"/>
      <c r="X307" s="714" t="s">
        <v>1380</v>
      </c>
      <c r="Y307" s="715" t="s">
        <v>1383</v>
      </c>
      <c r="Z307" s="716" t="s">
        <v>1382</v>
      </c>
    </row>
    <row r="308" spans="1:26" ht="15.6">
      <c r="A308" s="3"/>
      <c r="B308" s="13"/>
      <c r="C308" s="13" t="s">
        <v>884</v>
      </c>
      <c r="D308" s="377"/>
      <c r="E308" s="4" t="s">
        <v>17</v>
      </c>
      <c r="F308" s="4" t="s">
        <v>15</v>
      </c>
      <c r="G308" s="1" t="s">
        <v>19</v>
      </c>
      <c r="H308" s="1" t="s">
        <v>28</v>
      </c>
      <c r="I308" s="1" t="s">
        <v>24</v>
      </c>
      <c r="J308" s="4">
        <v>3</v>
      </c>
      <c r="K308" s="4"/>
      <c r="L308" s="4"/>
      <c r="M308" s="4"/>
      <c r="N308" s="4"/>
      <c r="O308" s="4"/>
      <c r="P308" s="4" t="s">
        <v>286</v>
      </c>
      <c r="Q308" s="4" t="s">
        <v>289</v>
      </c>
      <c r="R308" s="19"/>
      <c r="S308" s="4"/>
      <c r="T308" s="5"/>
      <c r="U308" s="5"/>
      <c r="V308" s="14"/>
      <c r="W308" s="15"/>
      <c r="X308" s="714" t="s">
        <v>1380</v>
      </c>
      <c r="Y308" s="715" t="s">
        <v>1383</v>
      </c>
      <c r="Z308" s="716" t="s">
        <v>1382</v>
      </c>
    </row>
    <row r="309" spans="1:26" s="64" customFormat="1" ht="15.6">
      <c r="A309" s="3"/>
      <c r="B309" s="13"/>
      <c r="C309" s="13" t="s">
        <v>883</v>
      </c>
      <c r="D309" s="377"/>
      <c r="E309" s="4" t="s">
        <v>17</v>
      </c>
      <c r="F309" s="4" t="s">
        <v>14</v>
      </c>
      <c r="G309" s="1" t="s">
        <v>19</v>
      </c>
      <c r="H309" s="1" t="s">
        <v>28</v>
      </c>
      <c r="I309" s="1" t="s">
        <v>26</v>
      </c>
      <c r="J309" s="4">
        <v>4</v>
      </c>
      <c r="K309" s="4"/>
      <c r="L309" s="4"/>
      <c r="M309" s="4"/>
      <c r="N309" s="4"/>
      <c r="O309" s="4"/>
      <c r="P309" s="4" t="s">
        <v>286</v>
      </c>
      <c r="Q309" s="4" t="s">
        <v>290</v>
      </c>
      <c r="R309" s="19"/>
      <c r="S309" s="4"/>
      <c r="T309" s="5"/>
      <c r="U309" s="5"/>
      <c r="V309" s="14"/>
      <c r="W309" s="15"/>
      <c r="X309" s="714" t="s">
        <v>1380</v>
      </c>
      <c r="Y309" s="715" t="s">
        <v>1383</v>
      </c>
      <c r="Z309" s="716" t="s">
        <v>1382</v>
      </c>
    </row>
    <row r="310" spans="1:26" ht="15.6">
      <c r="A310" s="3"/>
      <c r="B310" s="13"/>
      <c r="C310" s="13" t="s">
        <v>883</v>
      </c>
      <c r="D310" s="377"/>
      <c r="E310" s="4" t="s">
        <v>17</v>
      </c>
      <c r="F310" s="4" t="s">
        <v>15</v>
      </c>
      <c r="G310" s="1" t="s">
        <v>19</v>
      </c>
      <c r="H310" s="1" t="s">
        <v>28</v>
      </c>
      <c r="I310" s="1" t="s">
        <v>24</v>
      </c>
      <c r="J310" s="4">
        <v>3</v>
      </c>
      <c r="K310" s="4"/>
      <c r="L310" s="4"/>
      <c r="M310" s="4"/>
      <c r="N310" s="4"/>
      <c r="O310" s="4"/>
      <c r="P310" s="4" t="s">
        <v>286</v>
      </c>
      <c r="Q310" s="4" t="s">
        <v>290</v>
      </c>
      <c r="R310" s="19"/>
      <c r="S310" s="4"/>
      <c r="T310" s="5"/>
      <c r="U310" s="5"/>
      <c r="V310" s="14"/>
      <c r="W310" s="15"/>
      <c r="X310" s="714" t="s">
        <v>1380</v>
      </c>
      <c r="Y310" s="715" t="s">
        <v>1383</v>
      </c>
      <c r="Z310" s="716" t="s">
        <v>1382</v>
      </c>
    </row>
    <row r="311" spans="1:26" ht="15.6">
      <c r="A311" s="3"/>
      <c r="B311" s="13"/>
      <c r="C311" s="13" t="s">
        <v>882</v>
      </c>
      <c r="D311" s="377"/>
      <c r="E311" s="4" t="s">
        <v>17</v>
      </c>
      <c r="F311" s="4" t="s">
        <v>14</v>
      </c>
      <c r="G311" s="1" t="s">
        <v>19</v>
      </c>
      <c r="H311" s="1" t="s">
        <v>28</v>
      </c>
      <c r="I311" s="1" t="s">
        <v>24</v>
      </c>
      <c r="J311" s="4">
        <v>4</v>
      </c>
      <c r="K311" s="4"/>
      <c r="L311" s="4"/>
      <c r="M311" s="4"/>
      <c r="N311" s="4"/>
      <c r="O311" s="4"/>
      <c r="P311" s="4" t="s">
        <v>286</v>
      </c>
      <c r="Q311" s="4" t="s">
        <v>290</v>
      </c>
      <c r="R311" s="19"/>
      <c r="S311" s="4"/>
      <c r="T311" s="5"/>
      <c r="U311" s="5"/>
      <c r="V311" s="14"/>
      <c r="W311" s="15"/>
      <c r="X311" s="714" t="s">
        <v>1380</v>
      </c>
      <c r="Y311" s="715" t="s">
        <v>1383</v>
      </c>
      <c r="Z311" s="716" t="s">
        <v>1382</v>
      </c>
    </row>
    <row r="312" spans="1:26" ht="15.6">
      <c r="A312" s="3"/>
      <c r="B312" s="13"/>
      <c r="C312" s="13" t="s">
        <v>882</v>
      </c>
      <c r="D312" s="377"/>
      <c r="E312" s="4" t="s">
        <v>17</v>
      </c>
      <c r="F312" s="4" t="s">
        <v>15</v>
      </c>
      <c r="G312" s="1" t="s">
        <v>19</v>
      </c>
      <c r="H312" s="1" t="s">
        <v>28</v>
      </c>
      <c r="I312" s="1" t="s">
        <v>24</v>
      </c>
      <c r="J312" s="4">
        <v>4</v>
      </c>
      <c r="K312" s="4"/>
      <c r="L312" s="4"/>
      <c r="M312" s="4"/>
      <c r="N312" s="4"/>
      <c r="O312" s="4"/>
      <c r="P312" s="4" t="s">
        <v>286</v>
      </c>
      <c r="Q312" s="4" t="s">
        <v>290</v>
      </c>
      <c r="R312" s="19"/>
      <c r="S312" s="4"/>
      <c r="T312" s="5"/>
      <c r="U312" s="5"/>
      <c r="V312" s="14"/>
      <c r="W312" s="15"/>
      <c r="X312" s="714" t="s">
        <v>1380</v>
      </c>
      <c r="Y312" s="715" t="s">
        <v>1383</v>
      </c>
      <c r="Z312" s="716" t="s">
        <v>1382</v>
      </c>
    </row>
    <row r="313" spans="1:26" ht="15.6">
      <c r="A313" s="3"/>
      <c r="B313" s="13"/>
      <c r="C313" s="13" t="s">
        <v>882</v>
      </c>
      <c r="D313" s="377"/>
      <c r="E313" s="4" t="s">
        <v>17</v>
      </c>
      <c r="F313" s="4" t="s">
        <v>14</v>
      </c>
      <c r="G313" s="1" t="s">
        <v>19</v>
      </c>
      <c r="H313" s="1" t="s">
        <v>28</v>
      </c>
      <c r="I313" s="1" t="s">
        <v>26</v>
      </c>
      <c r="J313" s="4">
        <v>3</v>
      </c>
      <c r="K313" s="4"/>
      <c r="L313" s="4"/>
      <c r="M313" s="4"/>
      <c r="N313" s="4" t="s">
        <v>545</v>
      </c>
      <c r="O313" s="4"/>
      <c r="P313" s="4" t="s">
        <v>286</v>
      </c>
      <c r="Q313" s="4" t="s">
        <v>290</v>
      </c>
      <c r="R313" s="19"/>
      <c r="S313" s="4"/>
      <c r="T313" s="5"/>
      <c r="U313" s="5"/>
      <c r="V313" s="14"/>
      <c r="W313" s="15"/>
      <c r="X313" s="714" t="s">
        <v>1380</v>
      </c>
      <c r="Y313" s="715" t="s">
        <v>1383</v>
      </c>
      <c r="Z313" s="716" t="s">
        <v>1382</v>
      </c>
    </row>
    <row r="314" spans="1:26" ht="15.6">
      <c r="A314" s="3"/>
      <c r="B314" s="13"/>
      <c r="C314" s="13" t="s">
        <v>882</v>
      </c>
      <c r="D314" s="377"/>
      <c r="E314" s="4" t="s">
        <v>17</v>
      </c>
      <c r="F314" s="4" t="s">
        <v>15</v>
      </c>
      <c r="G314" s="1" t="s">
        <v>19</v>
      </c>
      <c r="H314" s="1" t="s">
        <v>28</v>
      </c>
      <c r="I314" s="1" t="s">
        <v>26</v>
      </c>
      <c r="J314" s="4"/>
      <c r="K314" s="4"/>
      <c r="L314" s="4"/>
      <c r="M314" s="4"/>
      <c r="N314" s="4"/>
      <c r="O314" s="4" t="s">
        <v>28</v>
      </c>
      <c r="P314" s="4" t="s">
        <v>286</v>
      </c>
      <c r="Q314" s="4" t="s">
        <v>290</v>
      </c>
      <c r="R314" s="19"/>
      <c r="S314" s="4"/>
      <c r="T314" s="5"/>
      <c r="U314" s="5"/>
      <c r="V314" s="14"/>
      <c r="W314" s="15"/>
      <c r="X314" s="714" t="s">
        <v>1380</v>
      </c>
      <c r="Y314" s="715" t="s">
        <v>1383</v>
      </c>
      <c r="Z314" s="716" t="s">
        <v>1382</v>
      </c>
    </row>
    <row r="315" spans="1:26" ht="15.6">
      <c r="A315" s="3"/>
      <c r="B315" s="13"/>
      <c r="C315" s="13" t="s">
        <v>881</v>
      </c>
      <c r="D315" s="377"/>
      <c r="E315" s="4" t="s">
        <v>18</v>
      </c>
      <c r="F315" s="4" t="s">
        <v>15</v>
      </c>
      <c r="G315" s="1" t="s">
        <v>56</v>
      </c>
      <c r="H315" s="1" t="s">
        <v>29</v>
      </c>
      <c r="I315" s="1" t="s">
        <v>24</v>
      </c>
      <c r="J315" s="4">
        <v>3</v>
      </c>
      <c r="K315" s="4"/>
      <c r="L315" s="4"/>
      <c r="M315" s="4"/>
      <c r="N315" s="4"/>
      <c r="O315" s="4"/>
      <c r="P315" s="4" t="s">
        <v>291</v>
      </c>
      <c r="Q315" s="4" t="s">
        <v>288</v>
      </c>
      <c r="R315" s="19"/>
      <c r="S315" s="4"/>
      <c r="T315" s="5"/>
      <c r="U315" s="5"/>
      <c r="V315" s="14"/>
      <c r="W315" s="15"/>
      <c r="X315" s="714" t="s">
        <v>1380</v>
      </c>
      <c r="Y315" s="715" t="s">
        <v>1383</v>
      </c>
      <c r="Z315" s="716" t="s">
        <v>1382</v>
      </c>
    </row>
    <row r="316" spans="1:26" ht="15.6">
      <c r="A316" s="3"/>
      <c r="B316" s="13"/>
      <c r="C316" s="13" t="s">
        <v>881</v>
      </c>
      <c r="D316" s="377"/>
      <c r="E316" s="4" t="s">
        <v>18</v>
      </c>
      <c r="F316" s="4" t="s">
        <v>14</v>
      </c>
      <c r="G316" s="1" t="s">
        <v>56</v>
      </c>
      <c r="H316" s="1" t="s">
        <v>29</v>
      </c>
      <c r="I316" s="1" t="s">
        <v>24</v>
      </c>
      <c r="J316" s="4"/>
      <c r="K316" s="4"/>
      <c r="L316" s="4"/>
      <c r="M316" s="4"/>
      <c r="N316" s="4"/>
      <c r="O316" s="4" t="s">
        <v>29</v>
      </c>
      <c r="P316" s="4" t="s">
        <v>291</v>
      </c>
      <c r="Q316" s="4" t="s">
        <v>288</v>
      </c>
      <c r="R316" s="19"/>
      <c r="S316" s="4"/>
      <c r="T316" s="5"/>
      <c r="U316" s="5"/>
      <c r="V316" s="14"/>
      <c r="W316" s="15"/>
      <c r="X316" s="714" t="s">
        <v>1380</v>
      </c>
      <c r="Y316" s="715" t="s">
        <v>1383</v>
      </c>
      <c r="Z316" s="716" t="s">
        <v>1382</v>
      </c>
    </row>
    <row r="317" spans="1:26" ht="15.6">
      <c r="A317" s="3"/>
      <c r="B317" s="13"/>
      <c r="C317" s="13" t="s">
        <v>880</v>
      </c>
      <c r="D317" s="377"/>
      <c r="E317" s="4" t="s">
        <v>17</v>
      </c>
      <c r="F317" s="4" t="s">
        <v>14</v>
      </c>
      <c r="G317" s="1" t="s">
        <v>22</v>
      </c>
      <c r="H317" s="1" t="s">
        <v>28</v>
      </c>
      <c r="I317" s="1" t="s">
        <v>24</v>
      </c>
      <c r="J317" s="4">
        <v>1</v>
      </c>
      <c r="K317" s="4"/>
      <c r="L317" s="4"/>
      <c r="M317" s="4"/>
      <c r="N317" s="4" t="s">
        <v>39</v>
      </c>
      <c r="O317" s="4"/>
      <c r="P317" s="4" t="s">
        <v>291</v>
      </c>
      <c r="Q317" s="4" t="s">
        <v>288</v>
      </c>
      <c r="R317" s="19"/>
      <c r="S317" s="4"/>
      <c r="T317" s="5"/>
      <c r="U317" s="5"/>
      <c r="V317" s="14"/>
      <c r="W317" s="15"/>
      <c r="X317" s="714" t="s">
        <v>1380</v>
      </c>
      <c r="Y317" s="715" t="s">
        <v>1383</v>
      </c>
      <c r="Z317" s="716" t="s">
        <v>1382</v>
      </c>
    </row>
    <row r="318" spans="1:26" ht="15.6">
      <c r="A318" s="3"/>
      <c r="B318" s="13"/>
      <c r="C318" s="13" t="s">
        <v>880</v>
      </c>
      <c r="D318" s="377"/>
      <c r="E318" s="4" t="s">
        <v>17</v>
      </c>
      <c r="F318" s="4" t="s">
        <v>15</v>
      </c>
      <c r="G318" s="1" t="s">
        <v>22</v>
      </c>
      <c r="H318" s="1" t="s">
        <v>28</v>
      </c>
      <c r="I318" s="1" t="s">
        <v>24</v>
      </c>
      <c r="J318" s="4">
        <v>1</v>
      </c>
      <c r="K318" s="4"/>
      <c r="L318" s="4"/>
      <c r="M318" s="4"/>
      <c r="N318" s="4" t="s">
        <v>39</v>
      </c>
      <c r="O318" s="4"/>
      <c r="P318" s="4" t="s">
        <v>291</v>
      </c>
      <c r="Q318" s="4" t="s">
        <v>288</v>
      </c>
      <c r="R318" s="19"/>
      <c r="S318" s="4"/>
      <c r="T318" s="5"/>
      <c r="U318" s="5"/>
      <c r="V318" s="14"/>
      <c r="W318" s="15"/>
      <c r="X318" s="714" t="s">
        <v>1380</v>
      </c>
      <c r="Y318" s="715" t="s">
        <v>1383</v>
      </c>
      <c r="Z318" s="716" t="s">
        <v>1382</v>
      </c>
    </row>
    <row r="319" spans="1:26" ht="15.6">
      <c r="A319" s="3"/>
      <c r="B319" s="13"/>
      <c r="C319" s="13" t="s">
        <v>879</v>
      </c>
      <c r="D319" s="377"/>
      <c r="E319" s="4" t="s">
        <v>18</v>
      </c>
      <c r="F319" s="4" t="s">
        <v>15</v>
      </c>
      <c r="G319" s="1" t="s">
        <v>56</v>
      </c>
      <c r="H319" s="1" t="s">
        <v>29</v>
      </c>
      <c r="I319" s="1" t="s">
        <v>24</v>
      </c>
      <c r="J319" s="4">
        <v>4</v>
      </c>
      <c r="K319" s="4"/>
      <c r="L319" s="4"/>
      <c r="M319" s="4"/>
      <c r="N319" s="4"/>
      <c r="O319" s="4"/>
      <c r="P319" s="4" t="s">
        <v>291</v>
      </c>
      <c r="Q319" s="4" t="s">
        <v>288</v>
      </c>
      <c r="R319" s="19"/>
      <c r="S319" s="4"/>
      <c r="T319" s="5"/>
      <c r="U319" s="5"/>
      <c r="V319" s="14"/>
      <c r="W319" s="15"/>
      <c r="X319" s="714" t="s">
        <v>1380</v>
      </c>
      <c r="Y319" s="715" t="s">
        <v>1383</v>
      </c>
      <c r="Z319" s="716" t="s">
        <v>1382</v>
      </c>
    </row>
    <row r="320" spans="1:26" ht="15.6">
      <c r="A320" s="3"/>
      <c r="B320" s="13"/>
      <c r="C320" s="13" t="s">
        <v>878</v>
      </c>
      <c r="D320" s="377"/>
      <c r="E320" s="4" t="s">
        <v>17</v>
      </c>
      <c r="F320" s="4" t="s">
        <v>16</v>
      </c>
      <c r="G320" s="1" t="s">
        <v>56</v>
      </c>
      <c r="H320" s="1" t="s">
        <v>29</v>
      </c>
      <c r="I320" s="1" t="s">
        <v>261</v>
      </c>
      <c r="J320" s="4">
        <v>4</v>
      </c>
      <c r="K320" s="4"/>
      <c r="L320" s="4"/>
      <c r="M320" s="4"/>
      <c r="N320" s="4"/>
      <c r="O320" s="4"/>
      <c r="P320" s="4" t="s">
        <v>291</v>
      </c>
      <c r="Q320" s="4" t="s">
        <v>288</v>
      </c>
      <c r="R320" s="19"/>
      <c r="S320" s="4"/>
      <c r="T320" s="5"/>
      <c r="U320" s="5"/>
      <c r="V320" s="14"/>
      <c r="W320" s="15"/>
      <c r="X320" s="714" t="s">
        <v>1380</v>
      </c>
      <c r="Y320" s="715" t="s">
        <v>1383</v>
      </c>
      <c r="Z320" s="716" t="s">
        <v>1382</v>
      </c>
    </row>
    <row r="321" spans="1:26" ht="15.6">
      <c r="A321" s="3"/>
      <c r="B321" s="13"/>
      <c r="C321" s="13" t="s">
        <v>800</v>
      </c>
      <c r="D321" s="377"/>
      <c r="E321" s="4" t="s">
        <v>17</v>
      </c>
      <c r="F321" s="4" t="s">
        <v>14</v>
      </c>
      <c r="G321" s="1" t="s">
        <v>20</v>
      </c>
      <c r="H321" s="1" t="s">
        <v>29</v>
      </c>
      <c r="I321" s="1" t="s">
        <v>24</v>
      </c>
      <c r="J321" s="4">
        <v>4</v>
      </c>
      <c r="K321" s="4"/>
      <c r="L321" s="4"/>
      <c r="M321" s="4"/>
      <c r="N321" s="4"/>
      <c r="O321" s="4"/>
      <c r="P321" s="4" t="s">
        <v>291</v>
      </c>
      <c r="Q321" s="4" t="s">
        <v>288</v>
      </c>
      <c r="R321" s="19"/>
      <c r="S321" s="4"/>
      <c r="T321" s="5"/>
      <c r="U321" s="5"/>
      <c r="V321" s="14"/>
      <c r="W321" s="15"/>
      <c r="X321" s="714" t="s">
        <v>1380</v>
      </c>
      <c r="Y321" s="715" t="s">
        <v>1383</v>
      </c>
      <c r="Z321" s="716" t="s">
        <v>1382</v>
      </c>
    </row>
    <row r="322" spans="1:26" ht="15.6">
      <c r="A322" s="3"/>
      <c r="B322" s="13"/>
      <c r="C322" s="13"/>
      <c r="D322" s="377"/>
      <c r="E322" s="4" t="s">
        <v>18</v>
      </c>
      <c r="F322" s="4" t="s">
        <v>15</v>
      </c>
      <c r="G322" s="1" t="s">
        <v>20</v>
      </c>
      <c r="H322" s="1" t="s">
        <v>29</v>
      </c>
      <c r="I322" s="1" t="s">
        <v>877</v>
      </c>
      <c r="J322" s="4">
        <v>4</v>
      </c>
      <c r="K322" s="4"/>
      <c r="L322" s="4"/>
      <c r="M322" s="4"/>
      <c r="N322" s="4"/>
      <c r="O322" s="4"/>
      <c r="P322" s="4" t="s">
        <v>291</v>
      </c>
      <c r="Q322" s="4" t="s">
        <v>288</v>
      </c>
      <c r="R322" s="19"/>
      <c r="S322" s="4"/>
      <c r="T322" s="5"/>
      <c r="U322" s="5"/>
      <c r="V322" s="14"/>
      <c r="W322" s="15"/>
      <c r="X322" s="714" t="s">
        <v>1380</v>
      </c>
      <c r="Y322" s="715" t="s">
        <v>1383</v>
      </c>
      <c r="Z322" s="716" t="s">
        <v>1382</v>
      </c>
    </row>
    <row r="323" spans="1:26" ht="15.6">
      <c r="A323" s="3"/>
      <c r="B323" s="13"/>
      <c r="C323" s="13" t="s">
        <v>531</v>
      </c>
      <c r="D323" s="377"/>
      <c r="E323" s="4" t="s">
        <v>17</v>
      </c>
      <c r="F323" s="4" t="s">
        <v>14</v>
      </c>
      <c r="G323" s="1" t="s">
        <v>56</v>
      </c>
      <c r="H323" s="1" t="s">
        <v>29</v>
      </c>
      <c r="I323" s="1" t="s">
        <v>26</v>
      </c>
      <c r="J323" s="4">
        <v>4</v>
      </c>
      <c r="K323" s="4"/>
      <c r="L323" s="4"/>
      <c r="M323" s="4"/>
      <c r="N323" s="4"/>
      <c r="O323" s="4"/>
      <c r="P323" s="4" t="s">
        <v>291</v>
      </c>
      <c r="Q323" s="4" t="s">
        <v>288</v>
      </c>
      <c r="R323" s="19"/>
      <c r="S323" s="4"/>
      <c r="T323" s="5"/>
      <c r="U323" s="5"/>
      <c r="V323" s="14"/>
      <c r="W323" s="15"/>
      <c r="X323" s="714" t="s">
        <v>1380</v>
      </c>
      <c r="Y323" s="715" t="s">
        <v>1383</v>
      </c>
      <c r="Z323" s="716" t="s">
        <v>1382</v>
      </c>
    </row>
    <row r="324" spans="1:26" ht="15.6">
      <c r="A324" s="3"/>
      <c r="B324" s="13"/>
      <c r="C324" s="13"/>
      <c r="D324" s="377"/>
      <c r="E324" s="4" t="s">
        <v>18</v>
      </c>
      <c r="F324" s="4" t="s">
        <v>15</v>
      </c>
      <c r="G324" s="1" t="s">
        <v>56</v>
      </c>
      <c r="H324" s="1" t="s">
        <v>29</v>
      </c>
      <c r="I324" s="1" t="s">
        <v>24</v>
      </c>
      <c r="J324" s="4">
        <v>4</v>
      </c>
      <c r="K324" s="4"/>
      <c r="L324" s="4"/>
      <c r="M324" s="4"/>
      <c r="N324" s="4"/>
      <c r="O324" s="4"/>
      <c r="P324" s="4" t="s">
        <v>291</v>
      </c>
      <c r="Q324" s="4" t="s">
        <v>288</v>
      </c>
      <c r="R324" s="19"/>
      <c r="S324" s="4"/>
      <c r="T324" s="5"/>
      <c r="U324" s="5"/>
      <c r="V324" s="14"/>
      <c r="W324" s="15"/>
      <c r="X324" s="714" t="s">
        <v>1380</v>
      </c>
      <c r="Y324" s="715" t="s">
        <v>1383</v>
      </c>
      <c r="Z324" s="716" t="s">
        <v>1382</v>
      </c>
    </row>
    <row r="325" spans="1:26" ht="15.6">
      <c r="A325" s="3"/>
      <c r="B325" s="13"/>
      <c r="C325" s="13"/>
      <c r="D325" s="377"/>
      <c r="E325" s="4" t="s">
        <v>18</v>
      </c>
      <c r="F325" s="4" t="s">
        <v>14</v>
      </c>
      <c r="G325" s="1" t="s">
        <v>22</v>
      </c>
      <c r="H325" s="1" t="s">
        <v>28</v>
      </c>
      <c r="I325" s="1" t="s">
        <v>26</v>
      </c>
      <c r="J325" s="4">
        <v>1</v>
      </c>
      <c r="K325" s="4"/>
      <c r="L325" s="4"/>
      <c r="M325" s="4"/>
      <c r="N325" s="4" t="s">
        <v>39</v>
      </c>
      <c r="O325" s="4"/>
      <c r="P325" s="4" t="s">
        <v>291</v>
      </c>
      <c r="Q325" s="4" t="s">
        <v>288</v>
      </c>
      <c r="R325" s="19"/>
      <c r="S325" s="4"/>
      <c r="T325" s="5"/>
      <c r="U325" s="5"/>
      <c r="V325" s="14"/>
      <c r="W325" s="15"/>
      <c r="X325" s="714" t="s">
        <v>1380</v>
      </c>
      <c r="Y325" s="715" t="s">
        <v>1383</v>
      </c>
      <c r="Z325" s="716" t="s">
        <v>1382</v>
      </c>
    </row>
    <row r="326" spans="1:26" ht="15.6">
      <c r="A326" s="3"/>
      <c r="B326" s="13"/>
      <c r="C326" s="13" t="s">
        <v>532</v>
      </c>
      <c r="D326" s="377"/>
      <c r="E326" s="4" t="s">
        <v>17</v>
      </c>
      <c r="F326" s="4" t="s">
        <v>14</v>
      </c>
      <c r="G326" s="1" t="s">
        <v>56</v>
      </c>
      <c r="H326" s="1" t="s">
        <v>29</v>
      </c>
      <c r="I326" s="1" t="s">
        <v>24</v>
      </c>
      <c r="J326" s="4">
        <v>4</v>
      </c>
      <c r="K326" s="4"/>
      <c r="L326" s="4"/>
      <c r="M326" s="4"/>
      <c r="N326" s="4"/>
      <c r="O326" s="4"/>
      <c r="P326" s="4" t="s">
        <v>291</v>
      </c>
      <c r="Q326" s="4" t="s">
        <v>288</v>
      </c>
      <c r="R326" s="19"/>
      <c r="S326" s="4"/>
      <c r="T326" s="5"/>
      <c r="U326" s="5"/>
      <c r="V326" s="14"/>
      <c r="W326" s="15"/>
      <c r="X326" s="714" t="s">
        <v>1380</v>
      </c>
      <c r="Y326" s="715" t="s">
        <v>1383</v>
      </c>
      <c r="Z326" s="716" t="s">
        <v>1382</v>
      </c>
    </row>
    <row r="327" spans="1:26" ht="15.6">
      <c r="A327" s="3"/>
      <c r="B327" s="13"/>
      <c r="C327" s="13"/>
      <c r="D327" s="377"/>
      <c r="E327" s="4" t="s">
        <v>18</v>
      </c>
      <c r="F327" s="4" t="s">
        <v>15</v>
      </c>
      <c r="G327" s="1" t="s">
        <v>56</v>
      </c>
      <c r="H327" s="1" t="s">
        <v>29</v>
      </c>
      <c r="I327" s="1" t="s">
        <v>25</v>
      </c>
      <c r="J327" s="4">
        <v>4</v>
      </c>
      <c r="K327" s="4"/>
      <c r="L327" s="4"/>
      <c r="M327" s="4"/>
      <c r="N327" s="4"/>
      <c r="O327" s="4"/>
      <c r="P327" s="4" t="s">
        <v>291</v>
      </c>
      <c r="Q327" s="4" t="s">
        <v>288</v>
      </c>
      <c r="R327" s="19"/>
      <c r="S327" s="4"/>
      <c r="T327" s="5"/>
      <c r="U327" s="5"/>
      <c r="V327" s="14"/>
      <c r="W327" s="15"/>
      <c r="X327" s="714" t="s">
        <v>1380</v>
      </c>
      <c r="Y327" s="715" t="s">
        <v>1383</v>
      </c>
      <c r="Z327" s="716" t="s">
        <v>1382</v>
      </c>
    </row>
    <row r="328" spans="1:26" ht="15.6">
      <c r="A328" s="3"/>
      <c r="B328" s="13"/>
      <c r="C328" s="13" t="s">
        <v>533</v>
      </c>
      <c r="D328" s="377"/>
      <c r="E328" s="4" t="s">
        <v>17</v>
      </c>
      <c r="F328" s="4" t="s">
        <v>14</v>
      </c>
      <c r="G328" s="1" t="s">
        <v>56</v>
      </c>
      <c r="H328" s="1" t="s">
        <v>29</v>
      </c>
      <c r="I328" s="1" t="s">
        <v>25</v>
      </c>
      <c r="J328" s="4">
        <v>3</v>
      </c>
      <c r="K328" s="4"/>
      <c r="L328" s="4"/>
      <c r="M328" s="4"/>
      <c r="N328" s="4"/>
      <c r="O328" s="4"/>
      <c r="P328" s="4" t="s">
        <v>291</v>
      </c>
      <c r="Q328" s="4" t="s">
        <v>288</v>
      </c>
      <c r="R328" s="19"/>
      <c r="S328" s="4"/>
      <c r="T328" s="5"/>
      <c r="U328" s="5"/>
      <c r="V328" s="14"/>
      <c r="W328" s="15"/>
      <c r="X328" s="714" t="s">
        <v>1380</v>
      </c>
      <c r="Y328" s="715" t="s">
        <v>1383</v>
      </c>
      <c r="Z328" s="716" t="s">
        <v>1382</v>
      </c>
    </row>
    <row r="329" spans="1:26" ht="15.6">
      <c r="A329" s="3"/>
      <c r="B329" s="13"/>
      <c r="C329" s="13"/>
      <c r="D329" s="377" t="s">
        <v>694</v>
      </c>
      <c r="E329" s="4" t="s">
        <v>17</v>
      </c>
      <c r="F329" s="4" t="s">
        <v>16</v>
      </c>
      <c r="G329" s="1" t="s">
        <v>56</v>
      </c>
      <c r="H329" s="1" t="s">
        <v>29</v>
      </c>
      <c r="I329" s="1" t="s">
        <v>30</v>
      </c>
      <c r="J329" s="4">
        <v>4</v>
      </c>
      <c r="K329" s="4"/>
      <c r="L329" s="4"/>
      <c r="M329" s="4"/>
      <c r="N329" s="4"/>
      <c r="O329" s="4"/>
      <c r="P329" s="4" t="s">
        <v>291</v>
      </c>
      <c r="Q329" s="4" t="s">
        <v>288</v>
      </c>
      <c r="R329" s="19"/>
      <c r="S329" s="4"/>
      <c r="T329" s="5"/>
      <c r="U329" s="5" t="s">
        <v>45</v>
      </c>
      <c r="V329" s="14" t="s">
        <v>694</v>
      </c>
      <c r="W329" s="15" t="s">
        <v>876</v>
      </c>
      <c r="X329" s="714" t="s">
        <v>1380</v>
      </c>
      <c r="Y329" s="715" t="s">
        <v>1383</v>
      </c>
      <c r="Z329" s="716" t="s">
        <v>1382</v>
      </c>
    </row>
    <row r="330" spans="1:26" ht="15.6">
      <c r="A330" s="3"/>
      <c r="B330" s="13"/>
      <c r="C330" s="13" t="s">
        <v>534</v>
      </c>
      <c r="D330" s="377"/>
      <c r="E330" s="4" t="s">
        <v>18</v>
      </c>
      <c r="F330" s="4" t="s">
        <v>15</v>
      </c>
      <c r="G330" s="1" t="s">
        <v>22</v>
      </c>
      <c r="H330" s="1" t="s">
        <v>28</v>
      </c>
      <c r="I330" s="1" t="s">
        <v>26</v>
      </c>
      <c r="J330" s="4">
        <v>1</v>
      </c>
      <c r="K330" s="4"/>
      <c r="L330" s="4"/>
      <c r="M330" s="4"/>
      <c r="N330" s="4" t="s">
        <v>39</v>
      </c>
      <c r="O330" s="4"/>
      <c r="P330" s="4" t="s">
        <v>291</v>
      </c>
      <c r="Q330" s="4" t="s">
        <v>288</v>
      </c>
      <c r="R330" s="19"/>
      <c r="S330" s="4"/>
      <c r="T330" s="5"/>
      <c r="U330" s="5"/>
      <c r="V330" s="14"/>
      <c r="W330" s="15"/>
      <c r="X330" s="714" t="s">
        <v>1380</v>
      </c>
      <c r="Y330" s="715" t="s">
        <v>1383</v>
      </c>
      <c r="Z330" s="716" t="s">
        <v>1382</v>
      </c>
    </row>
    <row r="331" spans="1:26" ht="15.6">
      <c r="A331" s="3"/>
      <c r="B331" s="13"/>
      <c r="C331" s="13"/>
      <c r="D331" s="377"/>
      <c r="E331" s="4" t="s">
        <v>17</v>
      </c>
      <c r="F331" s="4" t="s">
        <v>14</v>
      </c>
      <c r="G331" s="1" t="s">
        <v>56</v>
      </c>
      <c r="H331" s="1" t="s">
        <v>29</v>
      </c>
      <c r="I331" s="1" t="s">
        <v>24</v>
      </c>
      <c r="J331" s="4">
        <v>4</v>
      </c>
      <c r="K331" s="4"/>
      <c r="L331" s="4"/>
      <c r="M331" s="4"/>
      <c r="N331" s="4"/>
      <c r="O331" s="4"/>
      <c r="P331" s="4" t="s">
        <v>291</v>
      </c>
      <c r="Q331" s="4" t="s">
        <v>288</v>
      </c>
      <c r="R331" s="19"/>
      <c r="S331" s="4"/>
      <c r="T331" s="5"/>
      <c r="U331" s="5"/>
      <c r="V331" s="14"/>
      <c r="W331" s="15"/>
      <c r="X331" s="714" t="s">
        <v>1380</v>
      </c>
      <c r="Y331" s="715" t="s">
        <v>1383</v>
      </c>
      <c r="Z331" s="716" t="s">
        <v>1382</v>
      </c>
    </row>
    <row r="332" spans="1:26" ht="15.6">
      <c r="A332" s="3"/>
      <c r="B332" s="13"/>
      <c r="C332" s="13"/>
      <c r="D332" s="377"/>
      <c r="E332" s="4" t="s">
        <v>18</v>
      </c>
      <c r="F332" s="4" t="s">
        <v>15</v>
      </c>
      <c r="G332" s="1" t="s">
        <v>56</v>
      </c>
      <c r="H332" s="1" t="s">
        <v>29</v>
      </c>
      <c r="I332" s="1" t="s">
        <v>24</v>
      </c>
      <c r="J332" s="4">
        <v>4</v>
      </c>
      <c r="K332" s="4"/>
      <c r="L332" s="4"/>
      <c r="M332" s="4"/>
      <c r="N332" s="4"/>
      <c r="O332" s="4"/>
      <c r="P332" s="4" t="s">
        <v>291</v>
      </c>
      <c r="Q332" s="4" t="s">
        <v>288</v>
      </c>
      <c r="R332" s="19"/>
      <c r="S332" s="4"/>
      <c r="T332" s="5"/>
      <c r="U332" s="5"/>
      <c r="V332" s="14"/>
      <c r="W332" s="15"/>
      <c r="X332" s="714" t="s">
        <v>1380</v>
      </c>
      <c r="Y332" s="715" t="s">
        <v>1383</v>
      </c>
      <c r="Z332" s="716" t="s">
        <v>1382</v>
      </c>
    </row>
    <row r="333" spans="1:26" ht="15.6">
      <c r="A333" s="3"/>
      <c r="B333" s="13"/>
      <c r="C333" s="13"/>
      <c r="D333" s="377"/>
      <c r="E333" s="4" t="s">
        <v>18</v>
      </c>
      <c r="F333" s="4" t="s">
        <v>15</v>
      </c>
      <c r="G333" s="1" t="s">
        <v>56</v>
      </c>
      <c r="H333" s="1" t="s">
        <v>29</v>
      </c>
      <c r="I333" s="1" t="s">
        <v>26</v>
      </c>
      <c r="J333" s="4">
        <v>4</v>
      </c>
      <c r="K333" s="4"/>
      <c r="L333" s="4"/>
      <c r="M333" s="4"/>
      <c r="N333" s="4"/>
      <c r="O333" s="4"/>
      <c r="P333" s="4" t="s">
        <v>291</v>
      </c>
      <c r="Q333" s="4" t="s">
        <v>288</v>
      </c>
      <c r="R333" s="19"/>
      <c r="S333" s="4"/>
      <c r="T333" s="5"/>
      <c r="U333" s="5"/>
      <c r="V333" s="14"/>
      <c r="W333" s="15"/>
      <c r="X333" s="714" t="s">
        <v>1380</v>
      </c>
      <c r="Y333" s="715" t="s">
        <v>1383</v>
      </c>
      <c r="Z333" s="716" t="s">
        <v>1382</v>
      </c>
    </row>
    <row r="334" spans="1:26" ht="15.6">
      <c r="A334" s="3"/>
      <c r="B334" s="13"/>
      <c r="C334" s="13" t="s">
        <v>798</v>
      </c>
      <c r="D334" s="377"/>
      <c r="E334" s="4" t="s">
        <v>18</v>
      </c>
      <c r="F334" s="4" t="s">
        <v>14</v>
      </c>
      <c r="G334" s="379" t="s">
        <v>584</v>
      </c>
      <c r="H334" s="1" t="s">
        <v>29</v>
      </c>
      <c r="I334" s="1" t="s">
        <v>24</v>
      </c>
      <c r="J334" s="4">
        <v>3</v>
      </c>
      <c r="K334" s="4"/>
      <c r="L334" s="4"/>
      <c r="M334" s="4"/>
      <c r="N334" s="4"/>
      <c r="O334" s="4"/>
      <c r="P334" s="4" t="s">
        <v>291</v>
      </c>
      <c r="Q334" s="4" t="s">
        <v>288</v>
      </c>
      <c r="R334" s="19"/>
      <c r="S334" s="4"/>
      <c r="T334" s="5"/>
      <c r="U334" s="5"/>
      <c r="V334" s="14"/>
      <c r="W334" s="15"/>
      <c r="X334" s="714" t="s">
        <v>1380</v>
      </c>
      <c r="Y334" s="715" t="s">
        <v>1383</v>
      </c>
      <c r="Z334" s="716" t="s">
        <v>1382</v>
      </c>
    </row>
    <row r="335" spans="1:26" ht="15.6">
      <c r="A335" s="3"/>
      <c r="B335" s="13"/>
      <c r="C335" s="13"/>
      <c r="D335" s="377"/>
      <c r="E335" s="4" t="s">
        <v>18</v>
      </c>
      <c r="F335" s="4" t="s">
        <v>15</v>
      </c>
      <c r="G335" s="1" t="s">
        <v>56</v>
      </c>
      <c r="H335" s="1" t="s">
        <v>29</v>
      </c>
      <c r="I335" s="1" t="s">
        <v>24</v>
      </c>
      <c r="J335" s="4">
        <v>3</v>
      </c>
      <c r="K335" s="4"/>
      <c r="L335" s="4"/>
      <c r="M335" s="4"/>
      <c r="N335" s="4"/>
      <c r="O335" s="4"/>
      <c r="P335" s="4" t="s">
        <v>291</v>
      </c>
      <c r="Q335" s="4" t="s">
        <v>288</v>
      </c>
      <c r="R335" s="19"/>
      <c r="S335" s="4"/>
      <c r="T335" s="5"/>
      <c r="U335" s="5"/>
      <c r="V335" s="14"/>
      <c r="W335" s="15"/>
      <c r="X335" s="714" t="s">
        <v>1380</v>
      </c>
      <c r="Y335" s="715" t="s">
        <v>1383</v>
      </c>
      <c r="Z335" s="716" t="s">
        <v>1382</v>
      </c>
    </row>
    <row r="336" spans="1:26" ht="15.6">
      <c r="A336" s="3"/>
      <c r="B336" s="13"/>
      <c r="C336" s="13" t="s">
        <v>535</v>
      </c>
      <c r="D336" s="377"/>
      <c r="E336" s="4" t="s">
        <v>17</v>
      </c>
      <c r="F336" s="4" t="s">
        <v>14</v>
      </c>
      <c r="G336" s="1" t="s">
        <v>56</v>
      </c>
      <c r="H336" s="1" t="s">
        <v>29</v>
      </c>
      <c r="I336" s="1" t="s">
        <v>24</v>
      </c>
      <c r="J336" s="4">
        <v>3</v>
      </c>
      <c r="K336" s="4"/>
      <c r="L336" s="4"/>
      <c r="M336" s="4"/>
      <c r="N336" s="4"/>
      <c r="O336" s="4"/>
      <c r="P336" s="4" t="s">
        <v>291</v>
      </c>
      <c r="Q336" s="4" t="s">
        <v>288</v>
      </c>
      <c r="R336" s="19"/>
      <c r="S336" s="4"/>
      <c r="T336" s="5"/>
      <c r="U336" s="5"/>
      <c r="V336" s="14"/>
      <c r="W336" s="15"/>
      <c r="X336" s="714" t="s">
        <v>1380</v>
      </c>
      <c r="Y336" s="715" t="s">
        <v>1383</v>
      </c>
      <c r="Z336" s="716" t="s">
        <v>1382</v>
      </c>
    </row>
    <row r="337" spans="1:26" ht="15.6">
      <c r="A337" s="3"/>
      <c r="B337" s="13"/>
      <c r="C337" s="13"/>
      <c r="D337" s="377"/>
      <c r="E337" s="4" t="s">
        <v>18</v>
      </c>
      <c r="F337" s="4" t="s">
        <v>15</v>
      </c>
      <c r="G337" s="1" t="s">
        <v>56</v>
      </c>
      <c r="H337" s="1" t="s">
        <v>29</v>
      </c>
      <c r="I337" s="1" t="s">
        <v>24</v>
      </c>
      <c r="J337" s="4">
        <v>4</v>
      </c>
      <c r="K337" s="4"/>
      <c r="L337" s="4"/>
      <c r="M337" s="4"/>
      <c r="N337" s="4"/>
      <c r="O337" s="4"/>
      <c r="P337" s="4" t="s">
        <v>291</v>
      </c>
      <c r="Q337" s="4" t="s">
        <v>288</v>
      </c>
      <c r="R337" s="19"/>
      <c r="S337" s="4"/>
      <c r="T337" s="5"/>
      <c r="U337" s="5"/>
      <c r="V337" s="14"/>
      <c r="W337" s="15"/>
      <c r="X337" s="714" t="s">
        <v>1380</v>
      </c>
      <c r="Y337" s="715" t="s">
        <v>1383</v>
      </c>
      <c r="Z337" s="716" t="s">
        <v>1382</v>
      </c>
    </row>
    <row r="338" spans="1:26" ht="15.6">
      <c r="A338" s="3"/>
      <c r="B338" s="13"/>
      <c r="C338" s="13" t="s">
        <v>536</v>
      </c>
      <c r="D338" s="377"/>
      <c r="E338" s="4" t="s">
        <v>18</v>
      </c>
      <c r="F338" s="4" t="s">
        <v>16</v>
      </c>
      <c r="G338" s="1" t="s">
        <v>57</v>
      </c>
      <c r="H338" s="1" t="s">
        <v>61</v>
      </c>
      <c r="I338" s="1" t="s">
        <v>863</v>
      </c>
      <c r="J338" s="4">
        <v>4</v>
      </c>
      <c r="K338" s="4"/>
      <c r="L338" s="4"/>
      <c r="M338" s="4"/>
      <c r="N338" s="4"/>
      <c r="O338" s="4"/>
      <c r="P338" s="4" t="s">
        <v>291</v>
      </c>
      <c r="Q338" s="4" t="s">
        <v>290</v>
      </c>
      <c r="R338" s="19" t="s">
        <v>875</v>
      </c>
      <c r="S338" s="4"/>
      <c r="T338" s="5"/>
      <c r="U338" s="5"/>
      <c r="V338" s="14"/>
      <c r="W338" s="15"/>
      <c r="X338" s="714" t="s">
        <v>1380</v>
      </c>
      <c r="Y338" s="715" t="s">
        <v>1383</v>
      </c>
      <c r="Z338" s="716" t="s">
        <v>1382</v>
      </c>
    </row>
    <row r="339" spans="1:26" ht="15.6">
      <c r="A339" s="3"/>
      <c r="B339" s="13"/>
      <c r="C339" s="13" t="s">
        <v>537</v>
      </c>
      <c r="D339" s="377"/>
      <c r="E339" s="4" t="s">
        <v>17</v>
      </c>
      <c r="F339" s="4" t="s">
        <v>14</v>
      </c>
      <c r="G339" s="1" t="s">
        <v>19</v>
      </c>
      <c r="H339" s="1" t="s">
        <v>28</v>
      </c>
      <c r="I339" s="1" t="s">
        <v>24</v>
      </c>
      <c r="J339" s="4">
        <v>4</v>
      </c>
      <c r="K339" s="4"/>
      <c r="L339" s="4"/>
      <c r="M339" s="4"/>
      <c r="N339" s="4"/>
      <c r="O339" s="4"/>
      <c r="P339" s="4" t="s">
        <v>291</v>
      </c>
      <c r="Q339" s="4" t="s">
        <v>290</v>
      </c>
      <c r="R339" s="19"/>
      <c r="S339" s="4"/>
      <c r="T339" s="5"/>
      <c r="U339" s="5"/>
      <c r="V339" s="14"/>
      <c r="W339" s="15"/>
      <c r="X339" s="714" t="s">
        <v>1380</v>
      </c>
      <c r="Y339" s="715" t="s">
        <v>1383</v>
      </c>
      <c r="Z339" s="716" t="s">
        <v>1382</v>
      </c>
    </row>
    <row r="340" spans="1:26" ht="15.6">
      <c r="A340" s="3"/>
      <c r="B340" s="13"/>
      <c r="C340" s="13"/>
      <c r="D340" s="377"/>
      <c r="E340" s="4" t="s">
        <v>18</v>
      </c>
      <c r="F340" s="4" t="s">
        <v>15</v>
      </c>
      <c r="G340" s="1" t="s">
        <v>19</v>
      </c>
      <c r="H340" s="1" t="s">
        <v>28</v>
      </c>
      <c r="I340" s="1" t="s">
        <v>24</v>
      </c>
      <c r="J340" s="4">
        <v>4</v>
      </c>
      <c r="K340" s="4"/>
      <c r="L340" s="4"/>
      <c r="M340" s="4"/>
      <c r="N340" s="4"/>
      <c r="O340" s="4"/>
      <c r="P340" s="4" t="s">
        <v>291</v>
      </c>
      <c r="Q340" s="4" t="s">
        <v>290</v>
      </c>
      <c r="R340" s="19"/>
      <c r="S340" s="4"/>
      <c r="T340" s="5"/>
      <c r="U340" s="5"/>
      <c r="V340" s="14"/>
      <c r="W340" s="15"/>
      <c r="X340" s="714" t="s">
        <v>1380</v>
      </c>
      <c r="Y340" s="715" t="s">
        <v>1383</v>
      </c>
      <c r="Z340" s="716" t="s">
        <v>1382</v>
      </c>
    </row>
    <row r="341" spans="1:26" s="64" customFormat="1" ht="15.6">
      <c r="A341" s="3"/>
      <c r="B341" s="13"/>
      <c r="C341" s="13" t="s">
        <v>376</v>
      </c>
      <c r="D341" s="377"/>
      <c r="E341" s="4" t="s">
        <v>17</v>
      </c>
      <c r="F341" s="4" t="s">
        <v>14</v>
      </c>
      <c r="G341" s="1" t="s">
        <v>19</v>
      </c>
      <c r="H341" s="1" t="s">
        <v>28</v>
      </c>
      <c r="I341" s="1" t="s">
        <v>24</v>
      </c>
      <c r="J341" s="4">
        <v>4</v>
      </c>
      <c r="K341" s="4"/>
      <c r="L341" s="4"/>
      <c r="M341" s="4"/>
      <c r="N341" s="4"/>
      <c r="O341" s="4"/>
      <c r="P341" s="4" t="s">
        <v>291</v>
      </c>
      <c r="Q341" s="4" t="s">
        <v>290</v>
      </c>
      <c r="R341" s="19"/>
      <c r="S341" s="4"/>
      <c r="T341" s="5"/>
      <c r="U341" s="5"/>
      <c r="V341" s="14"/>
      <c r="W341" s="15"/>
      <c r="X341" s="714" t="s">
        <v>1380</v>
      </c>
      <c r="Y341" s="715" t="s">
        <v>1383</v>
      </c>
      <c r="Z341" s="716" t="s">
        <v>1382</v>
      </c>
    </row>
    <row r="342" spans="1:26" s="64" customFormat="1" ht="15.6">
      <c r="A342" s="3"/>
      <c r="B342" s="13"/>
      <c r="C342" s="13"/>
      <c r="D342" s="377"/>
      <c r="E342" s="4" t="s">
        <v>18</v>
      </c>
      <c r="F342" s="4" t="s">
        <v>15</v>
      </c>
      <c r="G342" s="1" t="s">
        <v>19</v>
      </c>
      <c r="H342" s="1" t="s">
        <v>28</v>
      </c>
      <c r="I342" s="1" t="s">
        <v>24</v>
      </c>
      <c r="J342" s="4">
        <v>3</v>
      </c>
      <c r="K342" s="4"/>
      <c r="L342" s="4"/>
      <c r="M342" s="4"/>
      <c r="N342" s="4"/>
      <c r="O342" s="4"/>
      <c r="P342" s="4" t="s">
        <v>291</v>
      </c>
      <c r="Q342" s="4" t="s">
        <v>290</v>
      </c>
      <c r="R342" s="19"/>
      <c r="S342" s="4"/>
      <c r="T342" s="5"/>
      <c r="U342" s="5"/>
      <c r="V342" s="14"/>
      <c r="W342" s="15"/>
      <c r="X342" s="714" t="s">
        <v>1380</v>
      </c>
      <c r="Y342" s="715" t="s">
        <v>1383</v>
      </c>
      <c r="Z342" s="716" t="s">
        <v>1382</v>
      </c>
    </row>
    <row r="343" spans="1:26" ht="15.6">
      <c r="A343" s="3"/>
      <c r="B343" s="13"/>
      <c r="C343" s="13" t="s">
        <v>377</v>
      </c>
      <c r="D343" s="377"/>
      <c r="E343" s="4" t="s">
        <v>17</v>
      </c>
      <c r="F343" s="4" t="s">
        <v>14</v>
      </c>
      <c r="G343" s="1" t="s">
        <v>19</v>
      </c>
      <c r="H343" s="1" t="s">
        <v>28</v>
      </c>
      <c r="I343" s="1" t="s">
        <v>24</v>
      </c>
      <c r="J343" s="4">
        <v>3</v>
      </c>
      <c r="K343" s="4"/>
      <c r="L343" s="4"/>
      <c r="M343" s="4"/>
      <c r="N343" s="4"/>
      <c r="O343" s="4"/>
      <c r="P343" s="4" t="s">
        <v>291</v>
      </c>
      <c r="Q343" s="4" t="s">
        <v>290</v>
      </c>
      <c r="R343" s="19"/>
      <c r="S343" s="4"/>
      <c r="T343" s="5"/>
      <c r="U343" s="5"/>
      <c r="V343" s="14"/>
      <c r="W343" s="15"/>
      <c r="X343" s="714" t="s">
        <v>1380</v>
      </c>
      <c r="Y343" s="715" t="s">
        <v>1383</v>
      </c>
      <c r="Z343" s="716" t="s">
        <v>1382</v>
      </c>
    </row>
    <row r="344" spans="1:26" ht="15.6">
      <c r="A344" s="3"/>
      <c r="B344" s="13"/>
      <c r="C344" s="13"/>
      <c r="D344" s="377"/>
      <c r="E344" s="4" t="s">
        <v>17</v>
      </c>
      <c r="F344" s="4" t="s">
        <v>15</v>
      </c>
      <c r="G344" s="1" t="s">
        <v>19</v>
      </c>
      <c r="H344" s="1" t="s">
        <v>28</v>
      </c>
      <c r="I344" s="1" t="s">
        <v>24</v>
      </c>
      <c r="J344" s="4">
        <v>3</v>
      </c>
      <c r="K344" s="4"/>
      <c r="L344" s="4"/>
      <c r="M344" s="4"/>
      <c r="N344" s="4"/>
      <c r="O344" s="4"/>
      <c r="P344" s="4" t="s">
        <v>291</v>
      </c>
      <c r="Q344" s="4" t="s">
        <v>290</v>
      </c>
      <c r="R344" s="19"/>
      <c r="S344" s="4"/>
      <c r="T344" s="5"/>
      <c r="U344" s="5"/>
      <c r="V344" s="14"/>
      <c r="W344" s="15"/>
      <c r="X344" s="714" t="s">
        <v>1380</v>
      </c>
      <c r="Y344" s="715" t="s">
        <v>1383</v>
      </c>
      <c r="Z344" s="716" t="s">
        <v>1382</v>
      </c>
    </row>
    <row r="345" spans="1:26" ht="15.6">
      <c r="A345" s="3"/>
      <c r="B345" s="13"/>
      <c r="C345" s="13" t="s">
        <v>379</v>
      </c>
      <c r="D345" s="377"/>
      <c r="E345" s="4" t="s">
        <v>17</v>
      </c>
      <c r="F345" s="4" t="s">
        <v>14</v>
      </c>
      <c r="G345" s="1" t="s">
        <v>56</v>
      </c>
      <c r="H345" s="1" t="s">
        <v>29</v>
      </c>
      <c r="I345" s="1" t="s">
        <v>24</v>
      </c>
      <c r="J345" s="4">
        <v>4</v>
      </c>
      <c r="K345" s="4"/>
      <c r="L345" s="4"/>
      <c r="M345" s="4"/>
      <c r="N345" s="4"/>
      <c r="O345" s="4"/>
      <c r="P345" s="4" t="s">
        <v>291</v>
      </c>
      <c r="Q345" s="4" t="s">
        <v>288</v>
      </c>
      <c r="R345" s="19"/>
      <c r="S345" s="4"/>
      <c r="T345" s="5"/>
      <c r="U345" s="5"/>
      <c r="V345" s="14"/>
      <c r="W345" s="15"/>
      <c r="X345" s="714" t="s">
        <v>1380</v>
      </c>
      <c r="Y345" s="715" t="s">
        <v>1383</v>
      </c>
      <c r="Z345" s="716" t="s">
        <v>1382</v>
      </c>
    </row>
    <row r="346" spans="1:26" s="378" customFormat="1" ht="15.6">
      <c r="A346" s="3"/>
      <c r="B346" s="13"/>
      <c r="C346" s="13"/>
      <c r="D346" s="377"/>
      <c r="E346" s="4" t="s">
        <v>18</v>
      </c>
      <c r="F346" s="4" t="s">
        <v>15</v>
      </c>
      <c r="G346" s="1" t="s">
        <v>20</v>
      </c>
      <c r="H346" s="1" t="s">
        <v>29</v>
      </c>
      <c r="I346" s="1" t="s">
        <v>24</v>
      </c>
      <c r="J346" s="4"/>
      <c r="K346" s="4"/>
      <c r="L346" s="4"/>
      <c r="M346" s="4"/>
      <c r="N346" s="4"/>
      <c r="O346" s="4" t="s">
        <v>28</v>
      </c>
      <c r="P346" s="4" t="s">
        <v>291</v>
      </c>
      <c r="Q346" s="4" t="s">
        <v>288</v>
      </c>
      <c r="R346" s="19"/>
      <c r="S346" s="4"/>
      <c r="T346" s="5"/>
      <c r="U346" s="5"/>
      <c r="V346" s="14"/>
      <c r="W346" s="15"/>
      <c r="X346" s="714" t="s">
        <v>1380</v>
      </c>
      <c r="Y346" s="715" t="s">
        <v>1383</v>
      </c>
      <c r="Z346" s="716" t="s">
        <v>1382</v>
      </c>
    </row>
    <row r="347" spans="1:26" ht="15.6">
      <c r="A347" s="3"/>
      <c r="B347" s="13"/>
      <c r="C347" s="13" t="s">
        <v>380</v>
      </c>
      <c r="D347" s="377" t="s">
        <v>871</v>
      </c>
      <c r="E347" s="4" t="s">
        <v>17</v>
      </c>
      <c r="F347" s="4" t="s">
        <v>14</v>
      </c>
      <c r="G347" s="1" t="s">
        <v>56</v>
      </c>
      <c r="H347" s="1" t="s">
        <v>29</v>
      </c>
      <c r="I347" s="1" t="s">
        <v>30</v>
      </c>
      <c r="J347" s="4">
        <v>4</v>
      </c>
      <c r="K347" s="4"/>
      <c r="L347" s="4"/>
      <c r="M347" s="4"/>
      <c r="N347" s="4"/>
      <c r="O347" s="4"/>
      <c r="P347" s="4" t="s">
        <v>291</v>
      </c>
      <c r="Q347" s="4" t="s">
        <v>288</v>
      </c>
      <c r="R347" s="19" t="s">
        <v>874</v>
      </c>
      <c r="S347" s="4"/>
      <c r="T347" s="5"/>
      <c r="U347" s="5" t="s">
        <v>45</v>
      </c>
      <c r="V347" s="14" t="s">
        <v>871</v>
      </c>
      <c r="W347" s="15" t="s">
        <v>873</v>
      </c>
      <c r="X347" s="714" t="s">
        <v>1380</v>
      </c>
      <c r="Y347" s="715" t="s">
        <v>1383</v>
      </c>
      <c r="Z347" s="716" t="s">
        <v>1382</v>
      </c>
    </row>
    <row r="348" spans="1:26" s="378" customFormat="1" ht="15.6">
      <c r="A348" s="3"/>
      <c r="B348" s="13"/>
      <c r="C348" s="13"/>
      <c r="D348" s="377"/>
      <c r="E348" s="4" t="s">
        <v>17</v>
      </c>
      <c r="F348" s="4" t="s">
        <v>15</v>
      </c>
      <c r="G348" s="1" t="s">
        <v>56</v>
      </c>
      <c r="H348" s="1" t="s">
        <v>29</v>
      </c>
      <c r="I348" s="1" t="s">
        <v>25</v>
      </c>
      <c r="J348" s="4">
        <v>4</v>
      </c>
      <c r="K348" s="4"/>
      <c r="L348" s="4"/>
      <c r="M348" s="4"/>
      <c r="N348" s="4"/>
      <c r="O348" s="4"/>
      <c r="P348" s="4" t="s">
        <v>291</v>
      </c>
      <c r="Q348" s="4" t="s">
        <v>288</v>
      </c>
      <c r="R348" s="19" t="s">
        <v>872</v>
      </c>
      <c r="S348" s="4"/>
      <c r="T348" s="5"/>
      <c r="U348" s="5"/>
      <c r="V348" s="14"/>
      <c r="W348" s="15"/>
      <c r="X348" s="714" t="s">
        <v>1380</v>
      </c>
      <c r="Y348" s="715" t="s">
        <v>1383</v>
      </c>
      <c r="Z348" s="716" t="s">
        <v>1382</v>
      </c>
    </row>
    <row r="349" spans="1:26" ht="15.6">
      <c r="A349" s="3"/>
      <c r="B349" s="13"/>
      <c r="C349" s="13" t="s">
        <v>382</v>
      </c>
      <c r="D349" s="377"/>
      <c r="E349" s="4" t="s">
        <v>18</v>
      </c>
      <c r="F349" s="4" t="s">
        <v>15</v>
      </c>
      <c r="G349" s="1" t="s">
        <v>20</v>
      </c>
      <c r="H349" s="1" t="s">
        <v>29</v>
      </c>
      <c r="I349" s="1" t="s">
        <v>24</v>
      </c>
      <c r="J349" s="4">
        <v>4</v>
      </c>
      <c r="K349" s="4"/>
      <c r="L349" s="4"/>
      <c r="M349" s="4"/>
      <c r="N349" s="4"/>
      <c r="O349" s="4"/>
      <c r="P349" s="4" t="s">
        <v>291</v>
      </c>
      <c r="Q349" s="4" t="s">
        <v>288</v>
      </c>
      <c r="R349" s="19"/>
      <c r="S349" s="4"/>
      <c r="T349" s="5"/>
      <c r="U349" s="5"/>
      <c r="V349" s="14"/>
      <c r="W349" s="15"/>
      <c r="X349" s="714" t="s">
        <v>1380</v>
      </c>
      <c r="Y349" s="715" t="s">
        <v>1383</v>
      </c>
      <c r="Z349" s="716" t="s">
        <v>1382</v>
      </c>
    </row>
    <row r="350" spans="1:26" ht="15.6">
      <c r="A350" s="3"/>
      <c r="B350" s="13"/>
      <c r="C350" s="13"/>
      <c r="D350" s="377"/>
      <c r="E350" s="4" t="s">
        <v>18</v>
      </c>
      <c r="F350" s="4" t="s">
        <v>15</v>
      </c>
      <c r="G350" s="1" t="s">
        <v>56</v>
      </c>
      <c r="H350" s="1" t="s">
        <v>29</v>
      </c>
      <c r="I350" s="1" t="s">
        <v>26</v>
      </c>
      <c r="J350" s="4">
        <v>4</v>
      </c>
      <c r="K350" s="4"/>
      <c r="L350" s="4"/>
      <c r="M350" s="4"/>
      <c r="N350" s="4"/>
      <c r="O350" s="4"/>
      <c r="P350" s="4" t="s">
        <v>291</v>
      </c>
      <c r="Q350" s="4" t="s">
        <v>288</v>
      </c>
      <c r="R350" s="19"/>
      <c r="S350" s="4"/>
      <c r="T350" s="5"/>
      <c r="U350" s="5"/>
      <c r="V350" s="14"/>
      <c r="W350" s="15"/>
      <c r="X350" s="714" t="s">
        <v>1380</v>
      </c>
      <c r="Y350" s="715" t="s">
        <v>1383</v>
      </c>
      <c r="Z350" s="716" t="s">
        <v>1382</v>
      </c>
    </row>
    <row r="351" spans="1:26" ht="15.6">
      <c r="A351" s="3"/>
      <c r="B351" s="13"/>
      <c r="C351" s="13"/>
      <c r="D351" s="377"/>
      <c r="E351" s="4" t="s">
        <v>18</v>
      </c>
      <c r="F351" s="4" t="s">
        <v>15</v>
      </c>
      <c r="G351" s="1" t="s">
        <v>56</v>
      </c>
      <c r="H351" s="1" t="s">
        <v>29</v>
      </c>
      <c r="I351" s="1" t="s">
        <v>30</v>
      </c>
      <c r="J351" s="4">
        <v>4</v>
      </c>
      <c r="K351" s="4"/>
      <c r="L351" s="4"/>
      <c r="M351" s="4"/>
      <c r="N351" s="4"/>
      <c r="O351" s="4"/>
      <c r="P351" s="4" t="s">
        <v>291</v>
      </c>
      <c r="Q351" s="4" t="s">
        <v>288</v>
      </c>
      <c r="R351" s="19" t="s">
        <v>872</v>
      </c>
      <c r="S351" s="4"/>
      <c r="T351" s="5"/>
      <c r="U351" s="5"/>
      <c r="V351" s="14"/>
      <c r="W351" s="15"/>
      <c r="X351" s="714" t="s">
        <v>1380</v>
      </c>
      <c r="Y351" s="715" t="s">
        <v>1383</v>
      </c>
      <c r="Z351" s="716" t="s">
        <v>1382</v>
      </c>
    </row>
    <row r="352" spans="1:26" ht="15.6">
      <c r="A352" s="178"/>
      <c r="B352" s="179"/>
      <c r="C352" s="179"/>
      <c r="D352" s="376" t="s">
        <v>871</v>
      </c>
      <c r="E352" s="69" t="s">
        <v>17</v>
      </c>
      <c r="F352" s="69" t="s">
        <v>14</v>
      </c>
      <c r="G352" s="1" t="s">
        <v>56</v>
      </c>
      <c r="H352" s="1" t="s">
        <v>29</v>
      </c>
      <c r="I352" s="1" t="s">
        <v>24</v>
      </c>
      <c r="J352" s="69"/>
      <c r="K352" s="69"/>
      <c r="L352" s="69"/>
      <c r="M352" s="69"/>
      <c r="N352" s="69"/>
      <c r="O352" s="69"/>
      <c r="P352" s="69" t="s">
        <v>291</v>
      </c>
      <c r="Q352" s="4" t="s">
        <v>288</v>
      </c>
      <c r="R352" s="180"/>
      <c r="S352" s="69"/>
      <c r="T352" s="181"/>
      <c r="U352" s="181" t="s">
        <v>46</v>
      </c>
      <c r="V352" s="182" t="s">
        <v>871</v>
      </c>
      <c r="W352" s="183" t="s">
        <v>870</v>
      </c>
      <c r="X352" s="714" t="s">
        <v>1380</v>
      </c>
      <c r="Y352" s="715" t="s">
        <v>1383</v>
      </c>
      <c r="Z352" s="716" t="s">
        <v>1382</v>
      </c>
    </row>
    <row r="353" spans="1:26" ht="15.6">
      <c r="A353" s="73"/>
      <c r="B353" s="74"/>
      <c r="C353" s="74" t="s">
        <v>538</v>
      </c>
      <c r="D353" s="363"/>
      <c r="E353" s="9" t="s">
        <v>17</v>
      </c>
      <c r="F353" s="9" t="s">
        <v>14</v>
      </c>
      <c r="G353" s="1" t="s">
        <v>22</v>
      </c>
      <c r="H353" s="1" t="s">
        <v>28</v>
      </c>
      <c r="I353" s="1" t="s">
        <v>24</v>
      </c>
      <c r="J353" s="9"/>
      <c r="K353" s="9"/>
      <c r="L353" s="9"/>
      <c r="M353" s="9"/>
      <c r="N353" s="9"/>
      <c r="O353" s="9" t="s">
        <v>28</v>
      </c>
      <c r="P353" s="69" t="s">
        <v>291</v>
      </c>
      <c r="Q353" s="4" t="s">
        <v>289</v>
      </c>
      <c r="R353" s="362"/>
      <c r="S353" s="9"/>
      <c r="T353" s="10"/>
      <c r="U353" s="10"/>
      <c r="V353" s="77"/>
      <c r="W353" s="78"/>
      <c r="X353" s="714" t="s">
        <v>1380</v>
      </c>
      <c r="Y353" s="715" t="s">
        <v>1383</v>
      </c>
      <c r="Z353" s="716" t="s">
        <v>1382</v>
      </c>
    </row>
    <row r="354" spans="1:26" ht="15.6">
      <c r="A354" s="73"/>
      <c r="B354" s="74"/>
      <c r="C354" s="74"/>
      <c r="D354" s="363"/>
      <c r="E354" s="9" t="s">
        <v>17</v>
      </c>
      <c r="F354" s="9" t="s">
        <v>15</v>
      </c>
      <c r="G354" s="1" t="s">
        <v>22</v>
      </c>
      <c r="H354" s="1" t="s">
        <v>28</v>
      </c>
      <c r="I354" s="1" t="s">
        <v>24</v>
      </c>
      <c r="J354" s="9"/>
      <c r="K354" s="9"/>
      <c r="L354" s="9"/>
      <c r="M354" s="9"/>
      <c r="N354" s="9"/>
      <c r="O354" s="9" t="s">
        <v>28</v>
      </c>
      <c r="P354" s="69" t="s">
        <v>291</v>
      </c>
      <c r="Q354" s="4" t="s">
        <v>289</v>
      </c>
      <c r="R354" s="362"/>
      <c r="S354" s="9"/>
      <c r="T354" s="10"/>
      <c r="U354" s="10"/>
      <c r="V354" s="77"/>
      <c r="W354" s="78"/>
      <c r="X354" s="714" t="s">
        <v>1380</v>
      </c>
      <c r="Y354" s="715" t="s">
        <v>1383</v>
      </c>
      <c r="Z354" s="716" t="s">
        <v>1382</v>
      </c>
    </row>
    <row r="355" spans="1:26" ht="15.6">
      <c r="A355" s="73"/>
      <c r="B355" s="74"/>
      <c r="C355" s="74" t="s">
        <v>385</v>
      </c>
      <c r="D355" s="363"/>
      <c r="E355" s="9" t="s">
        <v>18</v>
      </c>
      <c r="F355" s="9" t="s">
        <v>14</v>
      </c>
      <c r="G355" s="1" t="s">
        <v>22</v>
      </c>
      <c r="H355" s="1" t="s">
        <v>28</v>
      </c>
      <c r="I355" s="1" t="s">
        <v>26</v>
      </c>
      <c r="J355" s="9">
        <v>1</v>
      </c>
      <c r="K355" s="9"/>
      <c r="L355" s="9"/>
      <c r="M355" s="9"/>
      <c r="N355" s="9" t="s">
        <v>39</v>
      </c>
      <c r="O355" s="9"/>
      <c r="P355" s="69" t="s">
        <v>291</v>
      </c>
      <c r="Q355" s="4" t="s">
        <v>289</v>
      </c>
      <c r="R355" s="362"/>
      <c r="S355" s="9"/>
      <c r="T355" s="10"/>
      <c r="U355" s="10"/>
      <c r="V355" s="77"/>
      <c r="W355" s="78"/>
      <c r="X355" s="714" t="s">
        <v>1380</v>
      </c>
      <c r="Y355" s="715" t="s">
        <v>1383</v>
      </c>
      <c r="Z355" s="716" t="s">
        <v>1382</v>
      </c>
    </row>
    <row r="356" spans="1:26" ht="15.6">
      <c r="A356" s="73"/>
      <c r="B356" s="74"/>
      <c r="C356" s="74"/>
      <c r="D356" s="363"/>
      <c r="E356" s="9" t="s">
        <v>18</v>
      </c>
      <c r="F356" s="9" t="s">
        <v>15</v>
      </c>
      <c r="G356" s="1" t="s">
        <v>56</v>
      </c>
      <c r="H356" s="1" t="s">
        <v>29</v>
      </c>
      <c r="I356" s="1" t="s">
        <v>24</v>
      </c>
      <c r="J356" s="9">
        <v>3</v>
      </c>
      <c r="K356" s="9"/>
      <c r="L356" s="9"/>
      <c r="M356" s="9"/>
      <c r="N356" s="9"/>
      <c r="O356" s="9"/>
      <c r="P356" s="69" t="s">
        <v>291</v>
      </c>
      <c r="Q356" s="4" t="s">
        <v>289</v>
      </c>
      <c r="R356" s="362" t="s">
        <v>869</v>
      </c>
      <c r="S356" s="9"/>
      <c r="T356" s="10"/>
      <c r="U356" s="10"/>
      <c r="V356" s="77"/>
      <c r="W356" s="78"/>
      <c r="X356" s="714" t="s">
        <v>1380</v>
      </c>
      <c r="Y356" s="715" t="s">
        <v>1383</v>
      </c>
      <c r="Z356" s="716" t="s">
        <v>1382</v>
      </c>
    </row>
    <row r="357" spans="1:26" ht="15.6">
      <c r="A357" s="73"/>
      <c r="B357" s="74"/>
      <c r="C357" s="74" t="s">
        <v>387</v>
      </c>
      <c r="D357" s="363"/>
      <c r="E357" s="9" t="s">
        <v>17</v>
      </c>
      <c r="F357" s="9" t="s">
        <v>14</v>
      </c>
      <c r="G357" s="1" t="s">
        <v>56</v>
      </c>
      <c r="H357" s="1" t="s">
        <v>29</v>
      </c>
      <c r="I357" s="1" t="s">
        <v>24</v>
      </c>
      <c r="J357" s="9">
        <v>4</v>
      </c>
      <c r="K357" s="9"/>
      <c r="L357" s="9"/>
      <c r="M357" s="9"/>
      <c r="N357" s="9"/>
      <c r="O357" s="9"/>
      <c r="P357" s="69" t="s">
        <v>291</v>
      </c>
      <c r="Q357" s="4" t="s">
        <v>288</v>
      </c>
      <c r="R357" s="362"/>
      <c r="S357" s="9"/>
      <c r="T357" s="10"/>
      <c r="U357" s="10"/>
      <c r="V357" s="77"/>
      <c r="W357" s="78"/>
      <c r="X357" s="714" t="s">
        <v>1380</v>
      </c>
      <c r="Y357" s="715" t="s">
        <v>1383</v>
      </c>
      <c r="Z357" s="716" t="s">
        <v>1382</v>
      </c>
    </row>
    <row r="358" spans="1:26" ht="15.6">
      <c r="A358" s="73"/>
      <c r="B358" s="74"/>
      <c r="C358" s="74"/>
      <c r="D358" s="363"/>
      <c r="E358" s="9" t="s">
        <v>17</v>
      </c>
      <c r="F358" s="9" t="s">
        <v>14</v>
      </c>
      <c r="G358" s="1" t="s">
        <v>19</v>
      </c>
      <c r="H358" s="1" t="s">
        <v>28</v>
      </c>
      <c r="I358" s="1" t="s">
        <v>24</v>
      </c>
      <c r="J358" s="9">
        <v>4</v>
      </c>
      <c r="K358" s="9"/>
      <c r="L358" s="9"/>
      <c r="M358" s="9"/>
      <c r="N358" s="9"/>
      <c r="O358" s="9"/>
      <c r="P358" s="69" t="s">
        <v>291</v>
      </c>
      <c r="Q358" s="4" t="s">
        <v>288</v>
      </c>
      <c r="R358" s="362"/>
      <c r="S358" s="9"/>
      <c r="T358" s="10"/>
      <c r="U358" s="10"/>
      <c r="V358" s="77"/>
      <c r="W358" s="78"/>
      <c r="X358" s="714" t="s">
        <v>1380</v>
      </c>
      <c r="Y358" s="715" t="s">
        <v>1383</v>
      </c>
      <c r="Z358" s="716" t="s">
        <v>1382</v>
      </c>
    </row>
    <row r="359" spans="1:26" ht="15.6">
      <c r="A359" s="73"/>
      <c r="B359" s="74"/>
      <c r="C359" s="74"/>
      <c r="D359" s="363"/>
      <c r="E359" s="9" t="s">
        <v>17</v>
      </c>
      <c r="F359" s="9" t="s">
        <v>15</v>
      </c>
      <c r="G359" s="1" t="s">
        <v>19</v>
      </c>
      <c r="H359" s="1" t="s">
        <v>28</v>
      </c>
      <c r="I359" s="1" t="s">
        <v>24</v>
      </c>
      <c r="J359" s="9">
        <v>3</v>
      </c>
      <c r="K359" s="9"/>
      <c r="L359" s="9"/>
      <c r="M359" s="9"/>
      <c r="N359" s="9"/>
      <c r="O359" s="9"/>
      <c r="P359" s="69" t="s">
        <v>291</v>
      </c>
      <c r="Q359" s="4" t="s">
        <v>288</v>
      </c>
      <c r="R359" s="362"/>
      <c r="S359" s="9"/>
      <c r="T359" s="10"/>
      <c r="U359" s="10"/>
      <c r="V359" s="77"/>
      <c r="W359" s="78"/>
      <c r="X359" s="714" t="s">
        <v>1380</v>
      </c>
      <c r="Y359" s="715" t="s">
        <v>1383</v>
      </c>
      <c r="Z359" s="716" t="s">
        <v>1382</v>
      </c>
    </row>
    <row r="360" spans="1:26" ht="15.6">
      <c r="A360" s="73"/>
      <c r="B360" s="74"/>
      <c r="C360" s="74" t="s">
        <v>389</v>
      </c>
      <c r="D360" s="363"/>
      <c r="E360" s="9" t="s">
        <v>18</v>
      </c>
      <c r="F360" s="9" t="s">
        <v>14</v>
      </c>
      <c r="G360" s="1" t="s">
        <v>22</v>
      </c>
      <c r="H360" s="1" t="s">
        <v>28</v>
      </c>
      <c r="I360" s="1" t="s">
        <v>26</v>
      </c>
      <c r="J360" s="9">
        <v>1</v>
      </c>
      <c r="K360" s="9"/>
      <c r="L360" s="9"/>
      <c r="M360" s="9"/>
      <c r="N360" s="9" t="s">
        <v>39</v>
      </c>
      <c r="O360" s="9"/>
      <c r="P360" s="69" t="s">
        <v>291</v>
      </c>
      <c r="Q360" s="4" t="s">
        <v>288</v>
      </c>
      <c r="R360" s="362"/>
      <c r="S360" s="9"/>
      <c r="T360" s="10"/>
      <c r="U360" s="10"/>
      <c r="V360" s="77"/>
      <c r="W360" s="78"/>
      <c r="X360" s="714" t="s">
        <v>1380</v>
      </c>
      <c r="Y360" s="715" t="s">
        <v>1383</v>
      </c>
      <c r="Z360" s="716" t="s">
        <v>1382</v>
      </c>
    </row>
    <row r="361" spans="1:26" ht="15.6">
      <c r="A361" s="73"/>
      <c r="B361" s="74"/>
      <c r="C361" s="74"/>
      <c r="D361" s="363"/>
      <c r="E361" s="9" t="s">
        <v>18</v>
      </c>
      <c r="F361" s="9" t="s">
        <v>15</v>
      </c>
      <c r="G361" s="1" t="s">
        <v>22</v>
      </c>
      <c r="H361" s="1" t="s">
        <v>28</v>
      </c>
      <c r="I361" s="1" t="s">
        <v>24</v>
      </c>
      <c r="J361" s="9"/>
      <c r="K361" s="9"/>
      <c r="L361" s="9"/>
      <c r="M361" s="9"/>
      <c r="N361" s="9"/>
      <c r="O361" s="9" t="s">
        <v>28</v>
      </c>
      <c r="P361" s="69" t="s">
        <v>291</v>
      </c>
      <c r="Q361" s="4" t="s">
        <v>288</v>
      </c>
      <c r="R361" s="362"/>
      <c r="S361" s="9"/>
      <c r="T361" s="10"/>
      <c r="U361" s="10"/>
      <c r="V361" s="77"/>
      <c r="W361" s="78"/>
      <c r="X361" s="714" t="s">
        <v>1380</v>
      </c>
      <c r="Y361" s="715" t="s">
        <v>1383</v>
      </c>
      <c r="Z361" s="716" t="s">
        <v>1382</v>
      </c>
    </row>
    <row r="362" spans="1:26" ht="15.6">
      <c r="A362" s="73"/>
      <c r="B362" s="74"/>
      <c r="C362" s="74"/>
      <c r="D362" s="363"/>
      <c r="E362" s="9" t="s">
        <v>17</v>
      </c>
      <c r="F362" s="9" t="s">
        <v>14</v>
      </c>
      <c r="G362" s="1" t="s">
        <v>56</v>
      </c>
      <c r="H362" s="1" t="s">
        <v>29</v>
      </c>
      <c r="I362" s="1" t="s">
        <v>24</v>
      </c>
      <c r="J362" s="9">
        <v>4</v>
      </c>
      <c r="K362" s="9"/>
      <c r="L362" s="9"/>
      <c r="M362" s="9"/>
      <c r="N362" s="9"/>
      <c r="O362" s="9"/>
      <c r="P362" s="69" t="s">
        <v>291</v>
      </c>
      <c r="Q362" s="4" t="s">
        <v>288</v>
      </c>
      <c r="R362" s="362"/>
      <c r="S362" s="9"/>
      <c r="T362" s="10"/>
      <c r="U362" s="10"/>
      <c r="V362" s="77"/>
      <c r="W362" s="78"/>
      <c r="X362" s="714" t="s">
        <v>1380</v>
      </c>
      <c r="Y362" s="715" t="s">
        <v>1383</v>
      </c>
      <c r="Z362" s="716" t="s">
        <v>1382</v>
      </c>
    </row>
    <row r="363" spans="1:26" ht="15.6">
      <c r="A363" s="73"/>
      <c r="B363" s="74"/>
      <c r="C363" s="74" t="s">
        <v>552</v>
      </c>
      <c r="D363" s="363"/>
      <c r="E363" s="9" t="s">
        <v>17</v>
      </c>
      <c r="F363" s="9" t="s">
        <v>14</v>
      </c>
      <c r="G363" s="1" t="s">
        <v>22</v>
      </c>
      <c r="H363" s="1" t="s">
        <v>28</v>
      </c>
      <c r="I363" s="1" t="s">
        <v>24</v>
      </c>
      <c r="J363" s="9">
        <v>4</v>
      </c>
      <c r="K363" s="9"/>
      <c r="L363" s="9"/>
      <c r="M363" s="9"/>
      <c r="N363" s="9"/>
      <c r="O363" s="9"/>
      <c r="P363" s="69" t="s">
        <v>291</v>
      </c>
      <c r="Q363" s="4" t="s">
        <v>288</v>
      </c>
      <c r="R363" s="362"/>
      <c r="S363" s="9"/>
      <c r="T363" s="10"/>
      <c r="U363" s="10"/>
      <c r="V363" s="77"/>
      <c r="W363" s="78"/>
      <c r="X363" s="714" t="s">
        <v>1380</v>
      </c>
      <c r="Y363" s="715" t="s">
        <v>1383</v>
      </c>
      <c r="Z363" s="716" t="s">
        <v>1382</v>
      </c>
    </row>
    <row r="364" spans="1:26" ht="15.6">
      <c r="A364" s="73"/>
      <c r="B364" s="74"/>
      <c r="C364" s="74"/>
      <c r="D364" s="363"/>
      <c r="E364" s="9" t="s">
        <v>17</v>
      </c>
      <c r="F364" s="9" t="s">
        <v>15</v>
      </c>
      <c r="G364" s="1" t="s">
        <v>22</v>
      </c>
      <c r="H364" s="1" t="s">
        <v>28</v>
      </c>
      <c r="I364" s="1" t="s">
        <v>24</v>
      </c>
      <c r="J364" s="9">
        <v>4</v>
      </c>
      <c r="K364" s="9"/>
      <c r="L364" s="9"/>
      <c r="M364" s="9"/>
      <c r="N364" s="9"/>
      <c r="O364" s="9"/>
      <c r="P364" s="69" t="s">
        <v>291</v>
      </c>
      <c r="Q364" s="4" t="s">
        <v>288</v>
      </c>
      <c r="R364" s="362"/>
      <c r="S364" s="9"/>
      <c r="T364" s="10"/>
      <c r="U364" s="10"/>
      <c r="V364" s="77"/>
      <c r="W364" s="78"/>
      <c r="X364" s="714" t="s">
        <v>1380</v>
      </c>
      <c r="Y364" s="715" t="s">
        <v>1383</v>
      </c>
      <c r="Z364" s="716" t="s">
        <v>1382</v>
      </c>
    </row>
    <row r="365" spans="1:26" ht="15.6">
      <c r="A365" s="73"/>
      <c r="B365" s="74"/>
      <c r="C365" s="74"/>
      <c r="D365" s="363"/>
      <c r="E365" s="9" t="s">
        <v>17</v>
      </c>
      <c r="F365" s="9" t="s">
        <v>15</v>
      </c>
      <c r="G365" s="1" t="s">
        <v>22</v>
      </c>
      <c r="H365" s="1" t="s">
        <v>28</v>
      </c>
      <c r="I365" s="1" t="s">
        <v>24</v>
      </c>
      <c r="J365" s="9">
        <v>2</v>
      </c>
      <c r="K365" s="9"/>
      <c r="L365" s="9"/>
      <c r="M365" s="9"/>
      <c r="N365" s="9" t="s">
        <v>545</v>
      </c>
      <c r="O365" s="9"/>
      <c r="P365" s="69" t="s">
        <v>291</v>
      </c>
      <c r="Q365" s="4" t="s">
        <v>288</v>
      </c>
      <c r="R365" s="362"/>
      <c r="S365" s="9"/>
      <c r="T365" s="10"/>
      <c r="U365" s="10"/>
      <c r="V365" s="77"/>
      <c r="W365" s="78"/>
      <c r="X365" s="714" t="s">
        <v>1380</v>
      </c>
      <c r="Y365" s="715" t="s">
        <v>1383</v>
      </c>
      <c r="Z365" s="716" t="s">
        <v>1382</v>
      </c>
    </row>
    <row r="366" spans="1:26" ht="15.6">
      <c r="A366" s="73"/>
      <c r="B366" s="74"/>
      <c r="C366" s="74" t="s">
        <v>553</v>
      </c>
      <c r="D366" s="363"/>
      <c r="E366" s="9" t="s">
        <v>17</v>
      </c>
      <c r="F366" s="9" t="s">
        <v>15</v>
      </c>
      <c r="G366" s="1" t="s">
        <v>22</v>
      </c>
      <c r="H366" s="1" t="s">
        <v>28</v>
      </c>
      <c r="I366" s="1" t="s">
        <v>24</v>
      </c>
      <c r="J366" s="9">
        <v>2</v>
      </c>
      <c r="K366" s="9"/>
      <c r="L366" s="9"/>
      <c r="M366" s="9"/>
      <c r="N366" s="9" t="s">
        <v>868</v>
      </c>
      <c r="O366" s="9"/>
      <c r="P366" s="69" t="s">
        <v>291</v>
      </c>
      <c r="Q366" s="4" t="s">
        <v>288</v>
      </c>
      <c r="R366" s="362"/>
      <c r="S366" s="9"/>
      <c r="T366" s="10"/>
      <c r="U366" s="10"/>
      <c r="V366" s="77"/>
      <c r="W366" s="78"/>
      <c r="X366" s="714" t="s">
        <v>1380</v>
      </c>
      <c r="Y366" s="715" t="s">
        <v>1383</v>
      </c>
      <c r="Z366" s="716" t="s">
        <v>1382</v>
      </c>
    </row>
    <row r="367" spans="1:26" ht="15.6">
      <c r="A367" s="73"/>
      <c r="B367" s="74"/>
      <c r="C367" s="74" t="s">
        <v>554</v>
      </c>
      <c r="D367" s="363"/>
      <c r="E367" s="9" t="s">
        <v>18</v>
      </c>
      <c r="F367" s="9" t="s">
        <v>14</v>
      </c>
      <c r="G367" s="1" t="s">
        <v>19</v>
      </c>
      <c r="H367" s="1" t="s">
        <v>28</v>
      </c>
      <c r="I367" s="1" t="s">
        <v>24</v>
      </c>
      <c r="J367" s="9"/>
      <c r="K367" s="9"/>
      <c r="L367" s="9"/>
      <c r="M367" s="9"/>
      <c r="N367" s="9"/>
      <c r="O367" s="9" t="s">
        <v>28</v>
      </c>
      <c r="P367" s="69" t="s">
        <v>291</v>
      </c>
      <c r="Q367" s="4" t="s">
        <v>288</v>
      </c>
      <c r="R367" s="362"/>
      <c r="S367" s="9"/>
      <c r="T367" s="10"/>
      <c r="U367" s="10"/>
      <c r="V367" s="77"/>
      <c r="W367" s="78"/>
      <c r="X367" s="714" t="s">
        <v>1380</v>
      </c>
      <c r="Y367" s="715" t="s">
        <v>1383</v>
      </c>
      <c r="Z367" s="716" t="s">
        <v>1382</v>
      </c>
    </row>
    <row r="368" spans="1:26" ht="15.6">
      <c r="A368" s="73"/>
      <c r="B368" s="74"/>
      <c r="C368" s="74"/>
      <c r="D368" s="363"/>
      <c r="E368" s="9" t="s">
        <v>18</v>
      </c>
      <c r="F368" s="9" t="s">
        <v>15</v>
      </c>
      <c r="G368" s="1" t="s">
        <v>19</v>
      </c>
      <c r="H368" s="1" t="s">
        <v>28</v>
      </c>
      <c r="I368" s="1" t="s">
        <v>24</v>
      </c>
      <c r="J368" s="9"/>
      <c r="K368" s="9"/>
      <c r="L368" s="9"/>
      <c r="M368" s="9"/>
      <c r="N368" s="9"/>
      <c r="O368" s="9" t="s">
        <v>28</v>
      </c>
      <c r="P368" s="69" t="s">
        <v>291</v>
      </c>
      <c r="Q368" s="4" t="s">
        <v>288</v>
      </c>
      <c r="R368" s="362"/>
      <c r="S368" s="9"/>
      <c r="T368" s="10"/>
      <c r="U368" s="10"/>
      <c r="V368" s="77"/>
      <c r="W368" s="78"/>
      <c r="X368" s="714" t="s">
        <v>1380</v>
      </c>
      <c r="Y368" s="715" t="s">
        <v>1383</v>
      </c>
      <c r="Z368" s="716" t="s">
        <v>1382</v>
      </c>
    </row>
    <row r="369" spans="1:26" ht="15.6">
      <c r="A369" s="73"/>
      <c r="B369" s="74"/>
      <c r="C369" s="74" t="s">
        <v>790</v>
      </c>
      <c r="D369" s="363"/>
      <c r="E369" s="9" t="s">
        <v>18</v>
      </c>
      <c r="F369" s="9" t="s">
        <v>14</v>
      </c>
      <c r="G369" s="1" t="s">
        <v>19</v>
      </c>
      <c r="H369" s="1" t="s">
        <v>28</v>
      </c>
      <c r="I369" s="1" t="s">
        <v>24</v>
      </c>
      <c r="J369" s="9">
        <v>3</v>
      </c>
      <c r="K369" s="9"/>
      <c r="L369" s="9"/>
      <c r="M369" s="9"/>
      <c r="N369" s="9"/>
      <c r="O369" s="9"/>
      <c r="P369" s="69" t="s">
        <v>291</v>
      </c>
      <c r="Q369" s="4" t="s">
        <v>290</v>
      </c>
      <c r="R369" s="362"/>
      <c r="S369" s="9"/>
      <c r="T369" s="10"/>
      <c r="U369" s="10"/>
      <c r="V369" s="77"/>
      <c r="W369" s="78"/>
      <c r="X369" s="714" t="s">
        <v>1380</v>
      </c>
      <c r="Y369" s="715" t="s">
        <v>1383</v>
      </c>
      <c r="Z369" s="716" t="s">
        <v>1382</v>
      </c>
    </row>
    <row r="370" spans="1:26" ht="15.6">
      <c r="A370" s="73"/>
      <c r="B370" s="74"/>
      <c r="C370" s="74"/>
      <c r="D370" s="363"/>
      <c r="E370" s="9" t="s">
        <v>18</v>
      </c>
      <c r="F370" s="9" t="s">
        <v>15</v>
      </c>
      <c r="G370" s="1" t="s">
        <v>19</v>
      </c>
      <c r="H370" s="1" t="s">
        <v>28</v>
      </c>
      <c r="I370" s="1" t="s">
        <v>24</v>
      </c>
      <c r="J370" s="9">
        <v>2</v>
      </c>
      <c r="K370" s="9"/>
      <c r="L370" s="9"/>
      <c r="M370" s="9"/>
      <c r="N370" s="9" t="s">
        <v>545</v>
      </c>
      <c r="O370" s="9"/>
      <c r="P370" s="69" t="s">
        <v>291</v>
      </c>
      <c r="Q370" s="4" t="s">
        <v>290</v>
      </c>
      <c r="R370" s="362"/>
      <c r="S370" s="9"/>
      <c r="T370" s="10"/>
      <c r="U370" s="10"/>
      <c r="V370" s="77"/>
      <c r="W370" s="78"/>
      <c r="X370" s="714" t="s">
        <v>1380</v>
      </c>
      <c r="Y370" s="715" t="s">
        <v>1383</v>
      </c>
      <c r="Z370" s="716" t="s">
        <v>1382</v>
      </c>
    </row>
    <row r="371" spans="1:26" ht="15.6">
      <c r="A371" s="73"/>
      <c r="B371" s="74"/>
      <c r="C371" s="74" t="s">
        <v>392</v>
      </c>
      <c r="D371" s="363"/>
      <c r="E371" s="9" t="s">
        <v>17</v>
      </c>
      <c r="F371" s="9" t="s">
        <v>14</v>
      </c>
      <c r="G371" s="1" t="s">
        <v>19</v>
      </c>
      <c r="H371" s="1" t="s">
        <v>28</v>
      </c>
      <c r="I371" s="1" t="s">
        <v>24</v>
      </c>
      <c r="J371" s="9"/>
      <c r="K371" s="9"/>
      <c r="L371" s="9"/>
      <c r="M371" s="9"/>
      <c r="N371" s="9"/>
      <c r="O371" s="9" t="s">
        <v>28</v>
      </c>
      <c r="P371" s="69" t="s">
        <v>291</v>
      </c>
      <c r="Q371" s="4" t="s">
        <v>290</v>
      </c>
      <c r="R371" s="362"/>
      <c r="S371" s="9"/>
      <c r="T371" s="10"/>
      <c r="U371" s="10"/>
      <c r="V371" s="77"/>
      <c r="W371" s="78"/>
      <c r="X371" s="714" t="s">
        <v>1380</v>
      </c>
      <c r="Y371" s="715" t="s">
        <v>1383</v>
      </c>
      <c r="Z371" s="716" t="s">
        <v>1382</v>
      </c>
    </row>
    <row r="372" spans="1:26" ht="15.6">
      <c r="A372" s="73"/>
      <c r="B372" s="74"/>
      <c r="C372" s="74"/>
      <c r="D372" s="363"/>
      <c r="E372" s="9" t="s">
        <v>17</v>
      </c>
      <c r="F372" s="9" t="s">
        <v>15</v>
      </c>
      <c r="G372" s="1" t="s">
        <v>19</v>
      </c>
      <c r="H372" s="1" t="s">
        <v>28</v>
      </c>
      <c r="I372" s="1" t="s">
        <v>24</v>
      </c>
      <c r="J372" s="9"/>
      <c r="K372" s="9"/>
      <c r="L372" s="9"/>
      <c r="M372" s="9"/>
      <c r="N372" s="9"/>
      <c r="O372" s="9" t="s">
        <v>28</v>
      </c>
      <c r="P372" s="69" t="s">
        <v>291</v>
      </c>
      <c r="Q372" s="4" t="s">
        <v>290</v>
      </c>
      <c r="R372" s="362"/>
      <c r="S372" s="9"/>
      <c r="T372" s="10"/>
      <c r="U372" s="10"/>
      <c r="V372" s="77"/>
      <c r="W372" s="78"/>
      <c r="X372" s="714" t="s">
        <v>1380</v>
      </c>
      <c r="Y372" s="715" t="s">
        <v>1383</v>
      </c>
      <c r="Z372" s="716" t="s">
        <v>1382</v>
      </c>
    </row>
    <row r="373" spans="1:26" ht="15.6">
      <c r="A373" s="73"/>
      <c r="B373" s="74"/>
      <c r="C373" s="74" t="s">
        <v>393</v>
      </c>
      <c r="D373" s="363"/>
      <c r="E373" s="9" t="s">
        <v>18</v>
      </c>
      <c r="F373" s="9" t="s">
        <v>14</v>
      </c>
      <c r="G373" s="1" t="s">
        <v>19</v>
      </c>
      <c r="H373" s="1" t="s">
        <v>28</v>
      </c>
      <c r="I373" s="1" t="s">
        <v>24</v>
      </c>
      <c r="J373" s="9">
        <v>3</v>
      </c>
      <c r="K373" s="9"/>
      <c r="L373" s="9"/>
      <c r="M373" s="9"/>
      <c r="N373" s="9"/>
      <c r="O373" s="9"/>
      <c r="P373" s="69" t="s">
        <v>287</v>
      </c>
      <c r="Q373" s="4" t="s">
        <v>290</v>
      </c>
      <c r="R373" s="362"/>
      <c r="S373" s="9"/>
      <c r="T373" s="10"/>
      <c r="U373" s="10"/>
      <c r="V373" s="77"/>
      <c r="W373" s="78"/>
      <c r="X373" s="714" t="s">
        <v>1380</v>
      </c>
      <c r="Y373" s="715" t="s">
        <v>1383</v>
      </c>
      <c r="Z373" s="716" t="s">
        <v>1382</v>
      </c>
    </row>
    <row r="374" spans="1:26" ht="15.6">
      <c r="A374" s="73"/>
      <c r="B374" s="74"/>
      <c r="C374" s="74"/>
      <c r="D374" s="363"/>
      <c r="E374" s="9" t="s">
        <v>18</v>
      </c>
      <c r="F374" s="9" t="s">
        <v>15</v>
      </c>
      <c r="G374" s="1" t="s">
        <v>19</v>
      </c>
      <c r="H374" s="1" t="s">
        <v>28</v>
      </c>
      <c r="I374" s="1" t="s">
        <v>24</v>
      </c>
      <c r="J374" s="9">
        <v>4</v>
      </c>
      <c r="K374" s="9"/>
      <c r="L374" s="9"/>
      <c r="M374" s="9"/>
      <c r="N374" s="9"/>
      <c r="O374" s="9"/>
      <c r="P374" s="69" t="s">
        <v>287</v>
      </c>
      <c r="Q374" s="4" t="s">
        <v>290</v>
      </c>
      <c r="R374" s="362"/>
      <c r="S374" s="9"/>
      <c r="T374" s="10"/>
      <c r="U374" s="10"/>
      <c r="V374" s="77"/>
      <c r="W374" s="78"/>
      <c r="X374" s="714" t="s">
        <v>1380</v>
      </c>
      <c r="Y374" s="715" t="s">
        <v>1383</v>
      </c>
      <c r="Z374" s="716" t="s">
        <v>1382</v>
      </c>
    </row>
    <row r="375" spans="1:26" ht="15.6">
      <c r="A375" s="73"/>
      <c r="B375" s="74"/>
      <c r="C375" s="74" t="s">
        <v>395</v>
      </c>
      <c r="D375" s="363"/>
      <c r="E375" s="9" t="s">
        <v>17</v>
      </c>
      <c r="F375" s="9" t="s">
        <v>14</v>
      </c>
      <c r="G375" s="1" t="s">
        <v>19</v>
      </c>
      <c r="H375" s="1" t="s">
        <v>28</v>
      </c>
      <c r="I375" s="1" t="s">
        <v>24</v>
      </c>
      <c r="J375" s="9"/>
      <c r="K375" s="9"/>
      <c r="L375" s="9"/>
      <c r="M375" s="9"/>
      <c r="N375" s="9"/>
      <c r="O375" s="9" t="s">
        <v>28</v>
      </c>
      <c r="P375" s="69" t="s">
        <v>287</v>
      </c>
      <c r="Q375" s="4" t="s">
        <v>290</v>
      </c>
      <c r="R375" s="362"/>
      <c r="S375" s="9"/>
      <c r="T375" s="10"/>
      <c r="U375" s="10"/>
      <c r="V375" s="77"/>
      <c r="W375" s="78"/>
      <c r="X375" s="714" t="s">
        <v>1380</v>
      </c>
      <c r="Y375" s="715" t="s">
        <v>1383</v>
      </c>
      <c r="Z375" s="716" t="s">
        <v>1382</v>
      </c>
    </row>
    <row r="376" spans="1:26" ht="15.6">
      <c r="A376" s="73"/>
      <c r="B376" s="74"/>
      <c r="C376" s="74"/>
      <c r="D376" s="363"/>
      <c r="E376" s="9" t="s">
        <v>17</v>
      </c>
      <c r="F376" s="9" t="s">
        <v>15</v>
      </c>
      <c r="G376" s="1" t="s">
        <v>19</v>
      </c>
      <c r="H376" s="1" t="s">
        <v>28</v>
      </c>
      <c r="I376" s="1" t="s">
        <v>24</v>
      </c>
      <c r="J376" s="9"/>
      <c r="K376" s="9"/>
      <c r="L376" s="9"/>
      <c r="M376" s="9"/>
      <c r="N376" s="9"/>
      <c r="O376" s="9" t="s">
        <v>28</v>
      </c>
      <c r="P376" s="69" t="s">
        <v>287</v>
      </c>
      <c r="Q376" s="4" t="s">
        <v>290</v>
      </c>
      <c r="R376" s="362"/>
      <c r="S376" s="9"/>
      <c r="T376" s="10"/>
      <c r="U376" s="10"/>
      <c r="V376" s="77"/>
      <c r="W376" s="78"/>
      <c r="X376" s="714" t="s">
        <v>1380</v>
      </c>
      <c r="Y376" s="715" t="s">
        <v>1383</v>
      </c>
      <c r="Z376" s="716" t="s">
        <v>1382</v>
      </c>
    </row>
    <row r="377" spans="1:26" ht="15.6">
      <c r="A377" s="73"/>
      <c r="B377" s="74"/>
      <c r="C377" s="74" t="s">
        <v>398</v>
      </c>
      <c r="D377" s="363"/>
      <c r="E377" s="9" t="s">
        <v>18</v>
      </c>
      <c r="F377" s="9" t="s">
        <v>14</v>
      </c>
      <c r="G377" s="1" t="s">
        <v>19</v>
      </c>
      <c r="H377" s="1" t="s">
        <v>28</v>
      </c>
      <c r="I377" s="1" t="s">
        <v>24</v>
      </c>
      <c r="J377" s="9">
        <v>4</v>
      </c>
      <c r="K377" s="9"/>
      <c r="L377" s="9"/>
      <c r="M377" s="9"/>
      <c r="N377" s="9"/>
      <c r="O377" s="9"/>
      <c r="P377" s="69" t="s">
        <v>287</v>
      </c>
      <c r="Q377" s="4" t="s">
        <v>290</v>
      </c>
      <c r="R377" s="362"/>
      <c r="S377" s="9"/>
      <c r="T377" s="10"/>
      <c r="U377" s="10"/>
      <c r="V377" s="77"/>
      <c r="W377" s="78"/>
      <c r="X377" s="714" t="s">
        <v>1380</v>
      </c>
      <c r="Y377" s="715" t="s">
        <v>1383</v>
      </c>
      <c r="Z377" s="716" t="s">
        <v>1382</v>
      </c>
    </row>
    <row r="378" spans="1:26" ht="15.6">
      <c r="A378" s="73"/>
      <c r="B378" s="74"/>
      <c r="C378" s="74"/>
      <c r="D378" s="363"/>
      <c r="E378" s="9" t="s">
        <v>18</v>
      </c>
      <c r="F378" s="9" t="s">
        <v>15</v>
      </c>
      <c r="G378" s="1" t="s">
        <v>19</v>
      </c>
      <c r="H378" s="1" t="s">
        <v>28</v>
      </c>
      <c r="I378" s="1" t="s">
        <v>24</v>
      </c>
      <c r="J378" s="9">
        <v>4</v>
      </c>
      <c r="K378" s="9"/>
      <c r="L378" s="9"/>
      <c r="M378" s="9"/>
      <c r="N378" s="9"/>
      <c r="O378" s="9"/>
      <c r="P378" s="69" t="s">
        <v>287</v>
      </c>
      <c r="Q378" s="4" t="s">
        <v>290</v>
      </c>
      <c r="R378" s="362"/>
      <c r="S378" s="9"/>
      <c r="T378" s="10"/>
      <c r="U378" s="10"/>
      <c r="V378" s="77"/>
      <c r="W378" s="78"/>
      <c r="X378" s="714" t="s">
        <v>1380</v>
      </c>
      <c r="Y378" s="715" t="s">
        <v>1383</v>
      </c>
      <c r="Z378" s="716" t="s">
        <v>1382</v>
      </c>
    </row>
    <row r="379" spans="1:26" ht="15.6">
      <c r="A379" s="73"/>
      <c r="B379" s="74"/>
      <c r="C379" s="74" t="s">
        <v>400</v>
      </c>
      <c r="D379" s="363"/>
      <c r="E379" s="9" t="s">
        <v>18</v>
      </c>
      <c r="F379" s="9" t="s">
        <v>14</v>
      </c>
      <c r="G379" s="1" t="s">
        <v>19</v>
      </c>
      <c r="H379" s="1" t="s">
        <v>28</v>
      </c>
      <c r="I379" s="1" t="s">
        <v>24</v>
      </c>
      <c r="J379" s="9">
        <v>4</v>
      </c>
      <c r="K379" s="9"/>
      <c r="L379" s="9"/>
      <c r="M379" s="9"/>
      <c r="N379" s="9"/>
      <c r="O379" s="9"/>
      <c r="P379" s="69" t="s">
        <v>287</v>
      </c>
      <c r="Q379" s="4" t="s">
        <v>290</v>
      </c>
      <c r="R379" s="362"/>
      <c r="S379" s="9"/>
      <c r="T379" s="10"/>
      <c r="U379" s="10"/>
      <c r="V379" s="77"/>
      <c r="W379" s="78"/>
      <c r="X379" s="714" t="s">
        <v>1380</v>
      </c>
      <c r="Y379" s="715" t="s">
        <v>1383</v>
      </c>
      <c r="Z379" s="716" t="s">
        <v>1382</v>
      </c>
    </row>
    <row r="380" spans="1:26" ht="15.6">
      <c r="A380" s="73"/>
      <c r="B380" s="74"/>
      <c r="C380" s="74"/>
      <c r="D380" s="363"/>
      <c r="E380" s="9" t="s">
        <v>18</v>
      </c>
      <c r="F380" s="9" t="s">
        <v>15</v>
      </c>
      <c r="G380" s="1" t="s">
        <v>19</v>
      </c>
      <c r="H380" s="1" t="s">
        <v>28</v>
      </c>
      <c r="I380" s="1" t="s">
        <v>24</v>
      </c>
      <c r="J380" s="9"/>
      <c r="K380" s="9"/>
      <c r="L380" s="9"/>
      <c r="M380" s="9"/>
      <c r="N380" s="9"/>
      <c r="O380" s="9" t="s">
        <v>28</v>
      </c>
      <c r="P380" s="69" t="s">
        <v>287</v>
      </c>
      <c r="Q380" s="4" t="s">
        <v>290</v>
      </c>
      <c r="R380" s="362"/>
      <c r="S380" s="9"/>
      <c r="T380" s="10"/>
      <c r="U380" s="10"/>
      <c r="V380" s="77"/>
      <c r="W380" s="78"/>
      <c r="X380" s="714" t="s">
        <v>1380</v>
      </c>
      <c r="Y380" s="715" t="s">
        <v>1383</v>
      </c>
      <c r="Z380" s="716" t="s">
        <v>1382</v>
      </c>
    </row>
    <row r="381" spans="1:26" ht="15.6">
      <c r="A381" s="73"/>
      <c r="B381" s="74"/>
      <c r="C381" s="74" t="s">
        <v>402</v>
      </c>
      <c r="D381" s="363"/>
      <c r="E381" s="9" t="s">
        <v>18</v>
      </c>
      <c r="F381" s="9" t="s">
        <v>14</v>
      </c>
      <c r="G381" s="1" t="s">
        <v>19</v>
      </c>
      <c r="H381" s="1" t="s">
        <v>28</v>
      </c>
      <c r="I381" s="1" t="s">
        <v>24</v>
      </c>
      <c r="J381" s="9">
        <v>4</v>
      </c>
      <c r="K381" s="9"/>
      <c r="L381" s="9"/>
      <c r="M381" s="9"/>
      <c r="N381" s="9"/>
      <c r="O381" s="9"/>
      <c r="P381" s="69" t="s">
        <v>291</v>
      </c>
      <c r="Q381" s="4" t="s">
        <v>289</v>
      </c>
      <c r="R381" s="362"/>
      <c r="S381" s="9"/>
      <c r="T381" s="10"/>
      <c r="U381" s="10"/>
      <c r="V381" s="77"/>
      <c r="W381" s="78"/>
      <c r="X381" s="714" t="s">
        <v>1380</v>
      </c>
      <c r="Y381" s="715" t="s">
        <v>1383</v>
      </c>
      <c r="Z381" s="716" t="s">
        <v>1382</v>
      </c>
    </row>
    <row r="382" spans="1:26" ht="15.6">
      <c r="A382" s="73"/>
      <c r="B382" s="74"/>
      <c r="C382" s="74"/>
      <c r="D382" s="363"/>
      <c r="E382" s="9" t="s">
        <v>18</v>
      </c>
      <c r="F382" s="9" t="s">
        <v>15</v>
      </c>
      <c r="G382" s="1" t="s">
        <v>19</v>
      </c>
      <c r="H382" s="1" t="s">
        <v>28</v>
      </c>
      <c r="I382" s="1" t="s">
        <v>24</v>
      </c>
      <c r="J382" s="9">
        <v>4</v>
      </c>
      <c r="K382" s="9"/>
      <c r="L382" s="9"/>
      <c r="M382" s="9"/>
      <c r="N382" s="9"/>
      <c r="O382" s="9"/>
      <c r="P382" s="69" t="s">
        <v>291</v>
      </c>
      <c r="Q382" s="4" t="s">
        <v>289</v>
      </c>
      <c r="R382" s="362"/>
      <c r="S382" s="9"/>
      <c r="T382" s="10"/>
      <c r="U382" s="10"/>
      <c r="V382" s="77"/>
      <c r="W382" s="78"/>
      <c r="X382" s="714" t="s">
        <v>1380</v>
      </c>
      <c r="Y382" s="715" t="s">
        <v>1383</v>
      </c>
      <c r="Z382" s="716" t="s">
        <v>1382</v>
      </c>
    </row>
    <row r="383" spans="1:26" ht="27.6">
      <c r="A383" s="73"/>
      <c r="B383" s="74"/>
      <c r="C383" s="74" t="s">
        <v>403</v>
      </c>
      <c r="D383" s="363"/>
      <c r="E383" s="9" t="s">
        <v>17</v>
      </c>
      <c r="F383" s="9" t="s">
        <v>14</v>
      </c>
      <c r="G383" s="1" t="s">
        <v>56</v>
      </c>
      <c r="H383" s="1" t="s">
        <v>29</v>
      </c>
      <c r="I383" s="1" t="s">
        <v>867</v>
      </c>
      <c r="J383" s="9">
        <v>4</v>
      </c>
      <c r="K383" s="9"/>
      <c r="L383" s="9"/>
      <c r="M383" s="9"/>
      <c r="N383" s="9"/>
      <c r="O383" s="9"/>
      <c r="P383" s="69" t="s">
        <v>291</v>
      </c>
      <c r="Q383" s="4" t="s">
        <v>288</v>
      </c>
      <c r="R383" s="362"/>
      <c r="S383" s="9"/>
      <c r="T383" s="10"/>
      <c r="U383" s="10"/>
      <c r="V383" s="77"/>
      <c r="W383" s="78"/>
      <c r="X383" s="714" t="s">
        <v>1380</v>
      </c>
      <c r="Y383" s="715" t="s">
        <v>1383</v>
      </c>
      <c r="Z383" s="716" t="s">
        <v>1382</v>
      </c>
    </row>
    <row r="384" spans="1:26" ht="15.6">
      <c r="A384" s="73"/>
      <c r="B384" s="74"/>
      <c r="C384" s="74"/>
      <c r="D384" s="363"/>
      <c r="E384" s="9" t="s">
        <v>18</v>
      </c>
      <c r="F384" s="9" t="s">
        <v>15</v>
      </c>
      <c r="G384" s="1" t="s">
        <v>56</v>
      </c>
      <c r="H384" s="1" t="s">
        <v>29</v>
      </c>
      <c r="I384" s="1" t="s">
        <v>24</v>
      </c>
      <c r="J384" s="9"/>
      <c r="K384" s="9"/>
      <c r="L384" s="9"/>
      <c r="M384" s="9"/>
      <c r="N384" s="9"/>
      <c r="O384" s="9" t="s">
        <v>29</v>
      </c>
      <c r="P384" s="69" t="s">
        <v>291</v>
      </c>
      <c r="Q384" s="4" t="s">
        <v>288</v>
      </c>
      <c r="R384" s="362"/>
      <c r="S384" s="9"/>
      <c r="T384" s="10"/>
      <c r="U384" s="10"/>
      <c r="V384" s="77"/>
      <c r="W384" s="78"/>
      <c r="X384" s="714" t="s">
        <v>1380</v>
      </c>
      <c r="Y384" s="715" t="s">
        <v>1383</v>
      </c>
      <c r="Z384" s="716" t="s">
        <v>1382</v>
      </c>
    </row>
    <row r="385" spans="1:26" ht="15.6">
      <c r="A385" s="73"/>
      <c r="B385" s="74"/>
      <c r="C385" s="74" t="s">
        <v>787</v>
      </c>
      <c r="D385" s="363"/>
      <c r="E385" s="9" t="s">
        <v>17</v>
      </c>
      <c r="F385" s="9" t="s">
        <v>14</v>
      </c>
      <c r="G385" s="1" t="s">
        <v>56</v>
      </c>
      <c r="H385" s="1" t="s">
        <v>29</v>
      </c>
      <c r="I385" s="1" t="s">
        <v>24</v>
      </c>
      <c r="J385" s="9">
        <v>4</v>
      </c>
      <c r="K385" s="9"/>
      <c r="L385" s="9"/>
      <c r="M385" s="9"/>
      <c r="N385" s="9"/>
      <c r="O385" s="9"/>
      <c r="P385" s="69" t="s">
        <v>291</v>
      </c>
      <c r="Q385" s="4" t="s">
        <v>288</v>
      </c>
      <c r="R385" s="362"/>
      <c r="S385" s="9"/>
      <c r="T385" s="10"/>
      <c r="U385" s="10"/>
      <c r="V385" s="77"/>
      <c r="W385" s="78"/>
      <c r="X385" s="714" t="s">
        <v>1380</v>
      </c>
      <c r="Y385" s="715" t="s">
        <v>1383</v>
      </c>
      <c r="Z385" s="716" t="s">
        <v>1382</v>
      </c>
    </row>
    <row r="386" spans="1:26" ht="27.6">
      <c r="A386" s="73"/>
      <c r="B386" s="74"/>
      <c r="C386" s="74"/>
      <c r="D386" s="363"/>
      <c r="E386" s="9" t="s">
        <v>17</v>
      </c>
      <c r="F386" s="9" t="s">
        <v>15</v>
      </c>
      <c r="G386" s="1" t="s">
        <v>56</v>
      </c>
      <c r="H386" s="1" t="s">
        <v>29</v>
      </c>
      <c r="I386" s="1" t="s">
        <v>867</v>
      </c>
      <c r="J386" s="9"/>
      <c r="K386" s="9"/>
      <c r="L386" s="9"/>
      <c r="M386" s="9"/>
      <c r="N386" s="9"/>
      <c r="O386" s="9" t="s">
        <v>29</v>
      </c>
      <c r="P386" s="69" t="s">
        <v>291</v>
      </c>
      <c r="Q386" s="4" t="s">
        <v>288</v>
      </c>
      <c r="R386" s="362"/>
      <c r="S386" s="9"/>
      <c r="T386" s="10"/>
      <c r="U386" s="10"/>
      <c r="V386" s="77"/>
      <c r="W386" s="78"/>
      <c r="X386" s="714" t="s">
        <v>1380</v>
      </c>
      <c r="Y386" s="715" t="s">
        <v>1383</v>
      </c>
      <c r="Z386" s="716" t="s">
        <v>1382</v>
      </c>
    </row>
    <row r="387" spans="1:26" ht="15.6">
      <c r="A387" s="73"/>
      <c r="B387" s="74"/>
      <c r="C387" s="74"/>
      <c r="D387" s="363" t="s">
        <v>865</v>
      </c>
      <c r="E387" s="9" t="s">
        <v>17</v>
      </c>
      <c r="F387" s="9" t="s">
        <v>14</v>
      </c>
      <c r="G387" s="1" t="s">
        <v>56</v>
      </c>
      <c r="H387" s="1" t="s">
        <v>29</v>
      </c>
      <c r="I387" s="1" t="s">
        <v>30</v>
      </c>
      <c r="J387" s="9">
        <v>4</v>
      </c>
      <c r="K387" s="9"/>
      <c r="L387" s="9"/>
      <c r="M387" s="9"/>
      <c r="N387" s="9"/>
      <c r="O387" s="9"/>
      <c r="P387" s="69" t="s">
        <v>291</v>
      </c>
      <c r="Q387" s="4" t="s">
        <v>288</v>
      </c>
      <c r="R387" s="362"/>
      <c r="S387" s="9"/>
      <c r="T387" s="10"/>
      <c r="U387" s="10" t="s">
        <v>18</v>
      </c>
      <c r="V387" s="77" t="s">
        <v>865</v>
      </c>
      <c r="W387" s="78" t="s">
        <v>866</v>
      </c>
      <c r="X387" s="714" t="s">
        <v>1380</v>
      </c>
      <c r="Y387" s="715" t="s">
        <v>1383</v>
      </c>
      <c r="Z387" s="716" t="s">
        <v>1382</v>
      </c>
    </row>
    <row r="388" spans="1:26" ht="15.6">
      <c r="A388" s="73"/>
      <c r="B388" s="74"/>
      <c r="C388" s="74"/>
      <c r="D388" s="363" t="s">
        <v>865</v>
      </c>
      <c r="E388" s="9" t="s">
        <v>17</v>
      </c>
      <c r="F388" s="9" t="s">
        <v>15</v>
      </c>
      <c r="G388" s="1" t="s">
        <v>56</v>
      </c>
      <c r="H388" s="1" t="s">
        <v>29</v>
      </c>
      <c r="I388" s="1" t="s">
        <v>30</v>
      </c>
      <c r="J388" s="9">
        <v>4</v>
      </c>
      <c r="K388" s="9"/>
      <c r="L388" s="9"/>
      <c r="M388" s="9"/>
      <c r="N388" s="9"/>
      <c r="O388" s="9"/>
      <c r="P388" s="69" t="s">
        <v>291</v>
      </c>
      <c r="Q388" s="4" t="s">
        <v>288</v>
      </c>
      <c r="R388" s="362"/>
      <c r="S388" s="9"/>
      <c r="T388" s="10"/>
      <c r="U388" s="10" t="s">
        <v>17</v>
      </c>
      <c r="V388" s="77" t="s">
        <v>865</v>
      </c>
      <c r="W388" s="78" t="s">
        <v>864</v>
      </c>
      <c r="X388" s="714" t="s">
        <v>1380</v>
      </c>
      <c r="Y388" s="715" t="s">
        <v>1383</v>
      </c>
      <c r="Z388" s="716" t="s">
        <v>1382</v>
      </c>
    </row>
    <row r="389" spans="1:26" ht="15.6">
      <c r="A389" s="73"/>
      <c r="B389" s="74"/>
      <c r="C389" s="74" t="s">
        <v>784</v>
      </c>
      <c r="D389" s="363"/>
      <c r="E389" s="9" t="s">
        <v>18</v>
      </c>
      <c r="F389" s="9" t="s">
        <v>16</v>
      </c>
      <c r="G389" s="1" t="s">
        <v>57</v>
      </c>
      <c r="H389" s="1" t="s">
        <v>61</v>
      </c>
      <c r="I389" s="1" t="s">
        <v>863</v>
      </c>
      <c r="J389" s="9"/>
      <c r="K389" s="9"/>
      <c r="L389" s="9"/>
      <c r="M389" s="9"/>
      <c r="N389" s="9"/>
      <c r="O389" s="9"/>
      <c r="P389" s="69" t="s">
        <v>291</v>
      </c>
      <c r="Q389" s="4" t="s">
        <v>288</v>
      </c>
      <c r="R389" s="362" t="s">
        <v>862</v>
      </c>
      <c r="S389" s="9"/>
      <c r="T389" s="10"/>
      <c r="U389" s="10"/>
      <c r="V389" s="77"/>
      <c r="W389" s="78"/>
      <c r="X389" s="714" t="s">
        <v>1380</v>
      </c>
      <c r="Y389" s="715" t="s">
        <v>1383</v>
      </c>
      <c r="Z389" s="716" t="s">
        <v>1382</v>
      </c>
    </row>
    <row r="390" spans="1:26" ht="15.6">
      <c r="A390" s="73"/>
      <c r="B390" s="74"/>
      <c r="C390" s="74" t="s">
        <v>783</v>
      </c>
      <c r="D390" s="363"/>
      <c r="E390" s="9" t="s">
        <v>17</v>
      </c>
      <c r="F390" s="9" t="s">
        <v>14</v>
      </c>
      <c r="G390" s="1" t="s">
        <v>19</v>
      </c>
      <c r="H390" s="1" t="s">
        <v>28</v>
      </c>
      <c r="I390" s="1" t="s">
        <v>24</v>
      </c>
      <c r="J390" s="9"/>
      <c r="K390" s="9"/>
      <c r="L390" s="9"/>
      <c r="M390" s="9"/>
      <c r="N390" s="9"/>
      <c r="O390" s="9" t="s">
        <v>28</v>
      </c>
      <c r="P390" s="69" t="s">
        <v>291</v>
      </c>
      <c r="Q390" s="4" t="s">
        <v>289</v>
      </c>
      <c r="R390" s="362"/>
      <c r="S390" s="9"/>
      <c r="T390" s="10"/>
      <c r="U390" s="10"/>
      <c r="V390" s="77"/>
      <c r="W390" s="78"/>
      <c r="X390" s="714" t="s">
        <v>1380</v>
      </c>
      <c r="Y390" s="715" t="s">
        <v>1383</v>
      </c>
      <c r="Z390" s="716" t="s">
        <v>1382</v>
      </c>
    </row>
    <row r="391" spans="1:26" ht="15.6">
      <c r="A391" s="73"/>
      <c r="B391" s="74"/>
      <c r="C391" s="74"/>
      <c r="D391" s="363"/>
      <c r="E391" s="9" t="s">
        <v>17</v>
      </c>
      <c r="F391" s="9" t="s">
        <v>15</v>
      </c>
      <c r="G391" s="1" t="s">
        <v>19</v>
      </c>
      <c r="H391" s="1" t="s">
        <v>28</v>
      </c>
      <c r="I391" s="1" t="s">
        <v>26</v>
      </c>
      <c r="J391" s="9"/>
      <c r="K391" s="9"/>
      <c r="L391" s="9"/>
      <c r="M391" s="9"/>
      <c r="N391" s="9"/>
      <c r="O391" s="9" t="s">
        <v>28</v>
      </c>
      <c r="P391" s="69" t="s">
        <v>291</v>
      </c>
      <c r="Q391" s="4" t="s">
        <v>289</v>
      </c>
      <c r="R391" s="362"/>
      <c r="S391" s="9"/>
      <c r="T391" s="10"/>
      <c r="U391" s="10"/>
      <c r="V391" s="77"/>
      <c r="W391" s="78"/>
      <c r="X391" s="714" t="s">
        <v>1380</v>
      </c>
      <c r="Y391" s="715" t="s">
        <v>1383</v>
      </c>
      <c r="Z391" s="716" t="s">
        <v>1382</v>
      </c>
    </row>
    <row r="392" spans="1:26" ht="15.6">
      <c r="A392" s="73"/>
      <c r="B392" s="74"/>
      <c r="C392" s="74" t="s">
        <v>781</v>
      </c>
      <c r="D392" s="363"/>
      <c r="E392" s="9" t="s">
        <v>17</v>
      </c>
      <c r="F392" s="9" t="s">
        <v>14</v>
      </c>
      <c r="G392" s="1" t="s">
        <v>19</v>
      </c>
      <c r="H392" s="1" t="s">
        <v>28</v>
      </c>
      <c r="I392" s="1" t="s">
        <v>24</v>
      </c>
      <c r="J392" s="9"/>
      <c r="K392" s="9"/>
      <c r="L392" s="9"/>
      <c r="M392" s="9"/>
      <c r="N392" s="9"/>
      <c r="O392" s="9" t="s">
        <v>28</v>
      </c>
      <c r="P392" s="69" t="s">
        <v>291</v>
      </c>
      <c r="Q392" s="4" t="s">
        <v>288</v>
      </c>
      <c r="R392" s="362"/>
      <c r="S392" s="9"/>
      <c r="T392" s="10"/>
      <c r="U392" s="10"/>
      <c r="V392" s="77"/>
      <c r="W392" s="78"/>
      <c r="X392" s="714" t="s">
        <v>1380</v>
      </c>
      <c r="Y392" s="715" t="s">
        <v>1383</v>
      </c>
      <c r="Z392" s="716" t="s">
        <v>1382</v>
      </c>
    </row>
    <row r="393" spans="1:26" ht="15.6">
      <c r="A393" s="73"/>
      <c r="B393" s="74"/>
      <c r="C393" s="74"/>
      <c r="D393" s="363"/>
      <c r="E393" s="9" t="s">
        <v>17</v>
      </c>
      <c r="F393" s="9" t="s">
        <v>15</v>
      </c>
      <c r="G393" s="1" t="s">
        <v>19</v>
      </c>
      <c r="H393" s="1" t="s">
        <v>28</v>
      </c>
      <c r="I393" s="1" t="s">
        <v>24</v>
      </c>
      <c r="J393" s="9"/>
      <c r="K393" s="9"/>
      <c r="L393" s="9"/>
      <c r="M393" s="9"/>
      <c r="N393" s="9"/>
      <c r="O393" s="9" t="s">
        <v>28</v>
      </c>
      <c r="P393" s="69" t="s">
        <v>291</v>
      </c>
      <c r="Q393" s="4" t="s">
        <v>288</v>
      </c>
      <c r="R393" s="362"/>
      <c r="S393" s="9"/>
      <c r="T393" s="10"/>
      <c r="U393" s="10"/>
      <c r="V393" s="77"/>
      <c r="W393" s="78"/>
      <c r="X393" s="714" t="s">
        <v>1380</v>
      </c>
      <c r="Y393" s="715" t="s">
        <v>1383</v>
      </c>
      <c r="Z393" s="716" t="s">
        <v>1382</v>
      </c>
    </row>
    <row r="394" spans="1:26" ht="15.6">
      <c r="A394" s="73"/>
      <c r="B394" s="74"/>
      <c r="C394" s="74" t="s">
        <v>777</v>
      </c>
      <c r="D394" s="363"/>
      <c r="E394" s="9" t="s">
        <v>17</v>
      </c>
      <c r="F394" s="9" t="s">
        <v>14</v>
      </c>
      <c r="G394" s="1" t="s">
        <v>19</v>
      </c>
      <c r="H394" s="1" t="s">
        <v>28</v>
      </c>
      <c r="I394" s="1" t="s">
        <v>25</v>
      </c>
      <c r="J394" s="9">
        <v>4</v>
      </c>
      <c r="K394" s="9"/>
      <c r="L394" s="9"/>
      <c r="M394" s="9"/>
      <c r="N394" s="9"/>
      <c r="O394" s="9"/>
      <c r="P394" s="69" t="s">
        <v>291</v>
      </c>
      <c r="Q394" s="4" t="s">
        <v>288</v>
      </c>
      <c r="R394" s="362"/>
      <c r="S394" s="9"/>
      <c r="T394" s="10"/>
      <c r="U394" s="10"/>
      <c r="V394" s="77"/>
      <c r="W394" s="78"/>
      <c r="X394" s="714" t="s">
        <v>1380</v>
      </c>
      <c r="Y394" s="715" t="s">
        <v>1383</v>
      </c>
      <c r="Z394" s="716" t="s">
        <v>1382</v>
      </c>
    </row>
    <row r="395" spans="1:26" ht="15.6">
      <c r="A395" s="73"/>
      <c r="B395" s="74"/>
      <c r="C395" s="74"/>
      <c r="D395" s="363"/>
      <c r="E395" s="9" t="s">
        <v>17</v>
      </c>
      <c r="F395" s="9" t="s">
        <v>15</v>
      </c>
      <c r="G395" s="1" t="s">
        <v>19</v>
      </c>
      <c r="H395" s="1" t="s">
        <v>28</v>
      </c>
      <c r="I395" s="1" t="s">
        <v>26</v>
      </c>
      <c r="J395" s="9">
        <v>4</v>
      </c>
      <c r="K395" s="9"/>
      <c r="L395" s="9"/>
      <c r="M395" s="9"/>
      <c r="N395" s="9"/>
      <c r="O395" s="9"/>
      <c r="P395" s="69" t="s">
        <v>291</v>
      </c>
      <c r="Q395" s="4" t="s">
        <v>288</v>
      </c>
      <c r="R395" s="362"/>
      <c r="S395" s="9"/>
      <c r="T395" s="10"/>
      <c r="U395" s="10"/>
      <c r="V395" s="77"/>
      <c r="W395" s="78"/>
      <c r="X395" s="714" t="s">
        <v>1380</v>
      </c>
      <c r="Y395" s="715" t="s">
        <v>1383</v>
      </c>
      <c r="Z395" s="716" t="s">
        <v>1382</v>
      </c>
    </row>
    <row r="396" spans="1:26" ht="15.6">
      <c r="A396" s="73"/>
      <c r="B396" s="74"/>
      <c r="C396" s="74" t="s">
        <v>775</v>
      </c>
      <c r="D396" s="363"/>
      <c r="E396" s="9" t="s">
        <v>17</v>
      </c>
      <c r="F396" s="9" t="s">
        <v>14</v>
      </c>
      <c r="G396" s="1" t="s">
        <v>19</v>
      </c>
      <c r="H396" s="1" t="s">
        <v>28</v>
      </c>
      <c r="I396" s="1" t="s">
        <v>24</v>
      </c>
      <c r="J396" s="9"/>
      <c r="K396" s="9"/>
      <c r="L396" s="9"/>
      <c r="M396" s="9"/>
      <c r="N396" s="9"/>
      <c r="O396" s="9" t="s">
        <v>28</v>
      </c>
      <c r="P396" s="9" t="s">
        <v>286</v>
      </c>
      <c r="Q396" s="4" t="s">
        <v>290</v>
      </c>
      <c r="R396" s="362"/>
      <c r="S396" s="9"/>
      <c r="T396" s="10"/>
      <c r="U396" s="10"/>
      <c r="V396" s="77"/>
      <c r="W396" s="78"/>
      <c r="X396" s="714" t="s">
        <v>1380</v>
      </c>
      <c r="Y396" s="715" t="s">
        <v>1383</v>
      </c>
      <c r="Z396" s="716" t="s">
        <v>1382</v>
      </c>
    </row>
    <row r="397" spans="1:26" ht="15.6">
      <c r="A397" s="73"/>
      <c r="B397" s="74"/>
      <c r="C397" s="74"/>
      <c r="D397" s="363"/>
      <c r="E397" s="9" t="s">
        <v>18</v>
      </c>
      <c r="F397" s="9" t="s">
        <v>15</v>
      </c>
      <c r="G397" s="1" t="s">
        <v>19</v>
      </c>
      <c r="H397" s="1" t="s">
        <v>28</v>
      </c>
      <c r="I397" s="1" t="s">
        <v>24</v>
      </c>
      <c r="J397" s="9">
        <v>4</v>
      </c>
      <c r="K397" s="9"/>
      <c r="L397" s="9"/>
      <c r="M397" s="9"/>
      <c r="N397" s="9"/>
      <c r="O397" s="9"/>
      <c r="P397" s="9" t="s">
        <v>286</v>
      </c>
      <c r="Q397" s="4" t="s">
        <v>290</v>
      </c>
      <c r="R397" s="362"/>
      <c r="S397" s="9"/>
      <c r="T397" s="10"/>
      <c r="U397" s="10"/>
      <c r="V397" s="77"/>
      <c r="W397" s="78"/>
      <c r="X397" s="714" t="s">
        <v>1380</v>
      </c>
      <c r="Y397" s="715" t="s">
        <v>1383</v>
      </c>
      <c r="Z397" s="716" t="s">
        <v>1382</v>
      </c>
    </row>
    <row r="398" spans="1:26" ht="15.6">
      <c r="A398" s="73"/>
      <c r="B398" s="74"/>
      <c r="C398" s="74" t="s">
        <v>774</v>
      </c>
      <c r="D398" s="363"/>
      <c r="E398" s="9" t="s">
        <v>18</v>
      </c>
      <c r="F398" s="9" t="s">
        <v>14</v>
      </c>
      <c r="G398" s="1" t="s">
        <v>19</v>
      </c>
      <c r="H398" s="1" t="s">
        <v>28</v>
      </c>
      <c r="I398" s="1" t="s">
        <v>24</v>
      </c>
      <c r="J398" s="9">
        <v>3</v>
      </c>
      <c r="K398" s="9"/>
      <c r="L398" s="9"/>
      <c r="M398" s="9"/>
      <c r="N398" s="9"/>
      <c r="O398" s="9"/>
      <c r="P398" s="9" t="s">
        <v>286</v>
      </c>
      <c r="Q398" s="4" t="s">
        <v>288</v>
      </c>
      <c r="R398" s="362"/>
      <c r="S398" s="9"/>
      <c r="T398" s="10"/>
      <c r="U398" s="10"/>
      <c r="V398" s="77"/>
      <c r="W398" s="78"/>
      <c r="X398" s="714" t="s">
        <v>1380</v>
      </c>
      <c r="Y398" s="715" t="s">
        <v>1383</v>
      </c>
      <c r="Z398" s="716" t="s">
        <v>1382</v>
      </c>
    </row>
    <row r="399" spans="1:26" ht="15.6">
      <c r="A399" s="73"/>
      <c r="B399" s="74"/>
      <c r="C399" s="74"/>
      <c r="D399" s="363"/>
      <c r="E399" s="9" t="s">
        <v>18</v>
      </c>
      <c r="F399" s="9" t="s">
        <v>15</v>
      </c>
      <c r="G399" s="1" t="s">
        <v>19</v>
      </c>
      <c r="H399" s="1" t="s">
        <v>28</v>
      </c>
      <c r="I399" s="1" t="s">
        <v>24</v>
      </c>
      <c r="J399" s="9">
        <v>4</v>
      </c>
      <c r="K399" s="9"/>
      <c r="L399" s="9"/>
      <c r="M399" s="9"/>
      <c r="N399" s="9"/>
      <c r="O399" s="9"/>
      <c r="P399" s="9" t="s">
        <v>286</v>
      </c>
      <c r="Q399" s="4" t="s">
        <v>288</v>
      </c>
      <c r="R399" s="362"/>
      <c r="S399" s="9"/>
      <c r="T399" s="10"/>
      <c r="U399" s="10"/>
      <c r="V399" s="77"/>
      <c r="W399" s="78"/>
      <c r="X399" s="714" t="s">
        <v>1380</v>
      </c>
      <c r="Y399" s="715" t="s">
        <v>1383</v>
      </c>
      <c r="Z399" s="716" t="s">
        <v>1382</v>
      </c>
    </row>
    <row r="400" spans="1:26" ht="15.6">
      <c r="A400" s="73"/>
      <c r="B400" s="74"/>
      <c r="C400" s="74" t="s">
        <v>773</v>
      </c>
      <c r="D400" s="363"/>
      <c r="E400" s="9" t="s">
        <v>17</v>
      </c>
      <c r="F400" s="9" t="s">
        <v>14</v>
      </c>
      <c r="G400" s="1" t="s">
        <v>22</v>
      </c>
      <c r="H400" s="1" t="s">
        <v>28</v>
      </c>
      <c r="I400" s="1" t="s">
        <v>24</v>
      </c>
      <c r="J400" s="9"/>
      <c r="K400" s="9"/>
      <c r="L400" s="9"/>
      <c r="M400" s="9"/>
      <c r="N400" s="9"/>
      <c r="O400" s="9" t="s">
        <v>28</v>
      </c>
      <c r="P400" s="9" t="s">
        <v>291</v>
      </c>
      <c r="Q400" s="4" t="s">
        <v>288</v>
      </c>
      <c r="R400" s="362"/>
      <c r="S400" s="9"/>
      <c r="T400" s="10"/>
      <c r="U400" s="10"/>
      <c r="V400" s="77"/>
      <c r="W400" s="78"/>
      <c r="X400" s="714" t="s">
        <v>1380</v>
      </c>
      <c r="Y400" s="715" t="s">
        <v>1383</v>
      </c>
      <c r="Z400" s="716" t="s">
        <v>1382</v>
      </c>
    </row>
    <row r="401" spans="1:26" ht="15.6">
      <c r="A401" s="73"/>
      <c r="B401" s="74"/>
      <c r="C401" s="74"/>
      <c r="D401" s="363"/>
      <c r="E401" s="9" t="s">
        <v>17</v>
      </c>
      <c r="F401" s="9" t="s">
        <v>15</v>
      </c>
      <c r="G401" s="1" t="s">
        <v>22</v>
      </c>
      <c r="H401" s="1" t="s">
        <v>28</v>
      </c>
      <c r="I401" s="1" t="s">
        <v>24</v>
      </c>
      <c r="J401" s="9"/>
      <c r="K401" s="9"/>
      <c r="L401" s="9"/>
      <c r="M401" s="9"/>
      <c r="N401" s="9"/>
      <c r="O401" s="9" t="s">
        <v>28</v>
      </c>
      <c r="P401" s="9" t="s">
        <v>291</v>
      </c>
      <c r="Q401" s="4" t="s">
        <v>288</v>
      </c>
      <c r="R401" s="362"/>
      <c r="S401" s="9"/>
      <c r="T401" s="10"/>
      <c r="U401" s="10"/>
      <c r="V401" s="77"/>
      <c r="W401" s="78"/>
      <c r="X401" s="714" t="s">
        <v>1380</v>
      </c>
      <c r="Y401" s="715" t="s">
        <v>1383</v>
      </c>
      <c r="Z401" s="716" t="s">
        <v>1382</v>
      </c>
    </row>
    <row r="402" spans="1:26" ht="15.6">
      <c r="A402" s="73"/>
      <c r="B402" s="74"/>
      <c r="C402" s="74" t="s">
        <v>772</v>
      </c>
      <c r="D402" s="363"/>
      <c r="E402" s="9" t="s">
        <v>17</v>
      </c>
      <c r="F402" s="9" t="s">
        <v>14</v>
      </c>
      <c r="G402" s="1" t="s">
        <v>56</v>
      </c>
      <c r="H402" s="1" t="s">
        <v>29</v>
      </c>
      <c r="I402" s="1" t="s">
        <v>26</v>
      </c>
      <c r="J402" s="9"/>
      <c r="K402" s="9"/>
      <c r="L402" s="9"/>
      <c r="M402" s="9"/>
      <c r="N402" s="9"/>
      <c r="O402" s="9"/>
      <c r="P402" s="9" t="s">
        <v>291</v>
      </c>
      <c r="Q402" s="4" t="s">
        <v>288</v>
      </c>
      <c r="R402" s="362"/>
      <c r="S402" s="9"/>
      <c r="T402" s="10"/>
      <c r="U402" s="10"/>
      <c r="V402" s="77"/>
      <c r="W402" s="78"/>
      <c r="X402" s="714" t="s">
        <v>1380</v>
      </c>
      <c r="Y402" s="715" t="s">
        <v>1383</v>
      </c>
      <c r="Z402" s="716" t="s">
        <v>1382</v>
      </c>
    </row>
    <row r="403" spans="1:26" ht="15.6">
      <c r="A403" s="73"/>
      <c r="B403" s="74"/>
      <c r="C403" s="74"/>
      <c r="D403" s="363"/>
      <c r="E403" s="9" t="s">
        <v>18</v>
      </c>
      <c r="F403" s="9" t="s">
        <v>15</v>
      </c>
      <c r="G403" s="1" t="s">
        <v>56</v>
      </c>
      <c r="H403" s="1" t="s">
        <v>29</v>
      </c>
      <c r="I403" s="1" t="s">
        <v>24</v>
      </c>
      <c r="J403" s="9"/>
      <c r="K403" s="9"/>
      <c r="L403" s="9"/>
      <c r="M403" s="9"/>
      <c r="N403" s="9"/>
      <c r="O403" s="9"/>
      <c r="P403" s="9" t="s">
        <v>291</v>
      </c>
      <c r="Q403" s="4" t="s">
        <v>288</v>
      </c>
      <c r="R403" s="362"/>
      <c r="S403" s="9"/>
      <c r="T403" s="10"/>
      <c r="U403" s="10"/>
      <c r="V403" s="77"/>
      <c r="W403" s="78"/>
      <c r="X403" s="714" t="s">
        <v>1380</v>
      </c>
      <c r="Y403" s="715" t="s">
        <v>1383</v>
      </c>
      <c r="Z403" s="716" t="s">
        <v>1382</v>
      </c>
    </row>
    <row r="404" spans="1:26" ht="15.6">
      <c r="A404" s="73"/>
      <c r="B404" s="74"/>
      <c r="C404" s="74" t="s">
        <v>771</v>
      </c>
      <c r="D404" s="363"/>
      <c r="E404" s="9" t="s">
        <v>17</v>
      </c>
      <c r="F404" s="9" t="s">
        <v>14</v>
      </c>
      <c r="G404" s="1" t="s">
        <v>56</v>
      </c>
      <c r="H404" s="1" t="s">
        <v>29</v>
      </c>
      <c r="I404" s="1" t="s">
        <v>24</v>
      </c>
      <c r="J404" s="9"/>
      <c r="K404" s="9"/>
      <c r="L404" s="9"/>
      <c r="M404" s="9"/>
      <c r="N404" s="9"/>
      <c r="O404" s="9"/>
      <c r="P404" s="9" t="s">
        <v>286</v>
      </c>
      <c r="Q404" s="4" t="s">
        <v>288</v>
      </c>
      <c r="R404" s="362"/>
      <c r="S404" s="9"/>
      <c r="T404" s="10"/>
      <c r="U404" s="10"/>
      <c r="V404" s="77"/>
      <c r="W404" s="78"/>
      <c r="X404" s="714" t="s">
        <v>1380</v>
      </c>
      <c r="Y404" s="715" t="s">
        <v>1383</v>
      </c>
      <c r="Z404" s="716" t="s">
        <v>1382</v>
      </c>
    </row>
    <row r="405" spans="1:26" ht="15.6">
      <c r="A405" s="73"/>
      <c r="B405" s="74"/>
      <c r="C405" s="74"/>
      <c r="D405" s="363"/>
      <c r="E405" s="9" t="s">
        <v>17</v>
      </c>
      <c r="F405" s="9" t="s">
        <v>15</v>
      </c>
      <c r="G405" s="1" t="s">
        <v>56</v>
      </c>
      <c r="H405" s="1" t="s">
        <v>29</v>
      </c>
      <c r="I405" s="1" t="s">
        <v>25</v>
      </c>
      <c r="J405" s="9"/>
      <c r="K405" s="9"/>
      <c r="L405" s="9"/>
      <c r="M405" s="9"/>
      <c r="N405" s="9"/>
      <c r="O405" s="9"/>
      <c r="P405" s="9" t="s">
        <v>291</v>
      </c>
      <c r="Q405" s="4" t="s">
        <v>288</v>
      </c>
      <c r="R405" s="362"/>
      <c r="S405" s="9"/>
      <c r="T405" s="10"/>
      <c r="U405" s="10"/>
      <c r="V405" s="77"/>
      <c r="W405" s="78"/>
      <c r="X405" s="714" t="s">
        <v>1380</v>
      </c>
      <c r="Y405" s="715" t="s">
        <v>1383</v>
      </c>
      <c r="Z405" s="716" t="s">
        <v>1382</v>
      </c>
    </row>
    <row r="406" spans="1:26" ht="15.6">
      <c r="A406" s="73"/>
      <c r="B406" s="74"/>
      <c r="C406" s="74" t="s">
        <v>861</v>
      </c>
      <c r="D406" s="363"/>
      <c r="E406" s="9" t="s">
        <v>18</v>
      </c>
      <c r="F406" s="9" t="s">
        <v>14</v>
      </c>
      <c r="G406" s="1" t="s">
        <v>19</v>
      </c>
      <c r="H406" s="1" t="s">
        <v>28</v>
      </c>
      <c r="I406" s="1" t="s">
        <v>24</v>
      </c>
      <c r="J406" s="9">
        <v>3</v>
      </c>
      <c r="K406" s="9"/>
      <c r="L406" s="9"/>
      <c r="M406" s="9"/>
      <c r="N406" s="9"/>
      <c r="O406" s="9"/>
      <c r="P406" s="9" t="s">
        <v>291</v>
      </c>
      <c r="Q406" s="4" t="s">
        <v>288</v>
      </c>
      <c r="R406" s="362"/>
      <c r="S406" s="9"/>
      <c r="T406" s="10"/>
      <c r="U406" s="10"/>
      <c r="V406" s="77"/>
      <c r="W406" s="78"/>
      <c r="X406" s="714" t="s">
        <v>1380</v>
      </c>
      <c r="Y406" s="715" t="s">
        <v>1383</v>
      </c>
      <c r="Z406" s="716" t="s">
        <v>1382</v>
      </c>
    </row>
    <row r="407" spans="1:26" ht="15.6">
      <c r="A407" s="73"/>
      <c r="B407" s="74"/>
      <c r="C407" s="74"/>
      <c r="D407" s="363"/>
      <c r="E407" s="9" t="s">
        <v>18</v>
      </c>
      <c r="F407" s="9" t="s">
        <v>15</v>
      </c>
      <c r="G407" s="1" t="s">
        <v>19</v>
      </c>
      <c r="H407" s="1" t="s">
        <v>28</v>
      </c>
      <c r="I407" s="1" t="s">
        <v>24</v>
      </c>
      <c r="J407" s="9">
        <v>3</v>
      </c>
      <c r="K407" s="9"/>
      <c r="L407" s="9"/>
      <c r="M407" s="9"/>
      <c r="N407" s="9"/>
      <c r="O407" s="9"/>
      <c r="P407" s="9" t="s">
        <v>291</v>
      </c>
      <c r="Q407" s="4" t="s">
        <v>288</v>
      </c>
      <c r="R407" s="362"/>
      <c r="S407" s="9"/>
      <c r="T407" s="10"/>
      <c r="U407" s="10"/>
      <c r="V407" s="77"/>
      <c r="W407" s="78"/>
      <c r="X407" s="714" t="s">
        <v>1380</v>
      </c>
      <c r="Y407" s="715" t="s">
        <v>1383</v>
      </c>
      <c r="Z407" s="716" t="s">
        <v>1382</v>
      </c>
    </row>
    <row r="408" spans="1:26" ht="15.6">
      <c r="A408" s="73"/>
      <c r="B408" s="74"/>
      <c r="C408" s="74"/>
      <c r="D408" s="363"/>
      <c r="E408" s="9" t="s">
        <v>18</v>
      </c>
      <c r="F408" s="9" t="s">
        <v>15</v>
      </c>
      <c r="G408" s="1" t="s">
        <v>19</v>
      </c>
      <c r="H408" s="1" t="s">
        <v>28</v>
      </c>
      <c r="I408" s="1" t="s">
        <v>24</v>
      </c>
      <c r="J408" s="9">
        <v>1</v>
      </c>
      <c r="K408" s="9"/>
      <c r="L408" s="9"/>
      <c r="M408" s="9"/>
      <c r="N408" s="9" t="s">
        <v>39</v>
      </c>
      <c r="O408" s="9"/>
      <c r="P408" s="9" t="s">
        <v>291</v>
      </c>
      <c r="Q408" s="4" t="s">
        <v>288</v>
      </c>
      <c r="R408" s="362"/>
      <c r="S408" s="9"/>
      <c r="T408" s="10"/>
      <c r="U408" s="10"/>
      <c r="V408" s="77"/>
      <c r="W408" s="78"/>
      <c r="X408" s="714" t="s">
        <v>1380</v>
      </c>
      <c r="Y408" s="715" t="s">
        <v>1383</v>
      </c>
      <c r="Z408" s="716" t="s">
        <v>1382</v>
      </c>
    </row>
    <row r="409" spans="1:26" ht="15.6">
      <c r="A409" s="73"/>
      <c r="B409" s="74"/>
      <c r="C409" s="74" t="s">
        <v>770</v>
      </c>
      <c r="D409" s="363"/>
      <c r="E409" s="9" t="s">
        <v>17</v>
      </c>
      <c r="F409" s="9" t="s">
        <v>16</v>
      </c>
      <c r="G409" s="1" t="s">
        <v>19</v>
      </c>
      <c r="H409" s="1" t="s">
        <v>28</v>
      </c>
      <c r="I409" s="1" t="s">
        <v>24</v>
      </c>
      <c r="J409" s="9"/>
      <c r="K409" s="9"/>
      <c r="L409" s="9"/>
      <c r="M409" s="9"/>
      <c r="N409" s="9"/>
      <c r="O409" s="9" t="s">
        <v>28</v>
      </c>
      <c r="P409" s="9" t="s">
        <v>291</v>
      </c>
      <c r="Q409" s="4" t="s">
        <v>290</v>
      </c>
      <c r="R409" s="362"/>
      <c r="S409" s="9"/>
      <c r="T409" s="10"/>
      <c r="U409" s="10"/>
      <c r="V409" s="77"/>
      <c r="W409" s="78"/>
      <c r="X409" s="714" t="s">
        <v>1380</v>
      </c>
      <c r="Y409" s="715" t="s">
        <v>1383</v>
      </c>
      <c r="Z409" s="716" t="s">
        <v>1382</v>
      </c>
    </row>
    <row r="410" spans="1:26" ht="15.6">
      <c r="A410" s="73"/>
      <c r="B410" s="74"/>
      <c r="C410" s="74" t="s">
        <v>769</v>
      </c>
      <c r="D410" s="363"/>
      <c r="E410" s="9" t="s">
        <v>18</v>
      </c>
      <c r="F410" s="9" t="s">
        <v>14</v>
      </c>
      <c r="G410" s="1" t="s">
        <v>19</v>
      </c>
      <c r="H410" s="1" t="s">
        <v>28</v>
      </c>
      <c r="I410" s="1" t="s">
        <v>24</v>
      </c>
      <c r="J410" s="9">
        <v>4</v>
      </c>
      <c r="K410" s="9"/>
      <c r="L410" s="9"/>
      <c r="M410" s="9"/>
      <c r="N410" s="9"/>
      <c r="O410" s="9"/>
      <c r="P410" s="9" t="s">
        <v>291</v>
      </c>
      <c r="Q410" s="4" t="s">
        <v>290</v>
      </c>
      <c r="R410" s="362"/>
      <c r="S410" s="9"/>
      <c r="T410" s="10"/>
      <c r="U410" s="10"/>
      <c r="V410" s="77"/>
      <c r="W410" s="78"/>
      <c r="X410" s="714" t="s">
        <v>1380</v>
      </c>
      <c r="Y410" s="715" t="s">
        <v>1383</v>
      </c>
      <c r="Z410" s="716" t="s">
        <v>1382</v>
      </c>
    </row>
    <row r="411" spans="1:26" ht="15.6">
      <c r="A411" s="73"/>
      <c r="B411" s="74"/>
      <c r="C411" s="74"/>
      <c r="D411" s="363"/>
      <c r="E411" s="9" t="s">
        <v>18</v>
      </c>
      <c r="F411" s="9" t="s">
        <v>15</v>
      </c>
      <c r="G411" s="1" t="s">
        <v>19</v>
      </c>
      <c r="H411" s="1" t="s">
        <v>28</v>
      </c>
      <c r="I411" s="1" t="s">
        <v>24</v>
      </c>
      <c r="J411" s="9">
        <v>4</v>
      </c>
      <c r="K411" s="9"/>
      <c r="L411" s="9"/>
      <c r="M411" s="9"/>
      <c r="N411" s="9"/>
      <c r="O411" s="9"/>
      <c r="P411" s="9" t="s">
        <v>291</v>
      </c>
      <c r="Q411" s="4" t="s">
        <v>290</v>
      </c>
      <c r="R411" s="362"/>
      <c r="S411" s="9"/>
      <c r="T411" s="10"/>
      <c r="U411" s="10"/>
      <c r="V411" s="77"/>
      <c r="W411" s="78"/>
      <c r="X411" s="714" t="s">
        <v>1380</v>
      </c>
      <c r="Y411" s="715" t="s">
        <v>1383</v>
      </c>
      <c r="Z411" s="716" t="s">
        <v>1382</v>
      </c>
    </row>
    <row r="412" spans="1:26" ht="15.6">
      <c r="A412" s="73"/>
      <c r="B412" s="74"/>
      <c r="C412" s="74" t="s">
        <v>768</v>
      </c>
      <c r="D412" s="363"/>
      <c r="E412" s="9" t="s">
        <v>18</v>
      </c>
      <c r="F412" s="9" t="s">
        <v>15</v>
      </c>
      <c r="G412" s="1" t="s">
        <v>19</v>
      </c>
      <c r="H412" s="1" t="s">
        <v>28</v>
      </c>
      <c r="I412" s="1" t="s">
        <v>24</v>
      </c>
      <c r="J412" s="9">
        <v>3</v>
      </c>
      <c r="K412" s="9"/>
      <c r="L412" s="9"/>
      <c r="M412" s="9"/>
      <c r="N412" s="9"/>
      <c r="O412" s="9"/>
      <c r="P412" s="9" t="s">
        <v>291</v>
      </c>
      <c r="Q412" s="4" t="s">
        <v>290</v>
      </c>
      <c r="R412" s="362"/>
      <c r="S412" s="9"/>
      <c r="T412" s="10"/>
      <c r="U412" s="10"/>
      <c r="V412" s="77"/>
      <c r="W412" s="78"/>
      <c r="X412" s="714" t="s">
        <v>1380</v>
      </c>
      <c r="Y412" s="715" t="s">
        <v>1383</v>
      </c>
      <c r="Z412" s="716" t="s">
        <v>1382</v>
      </c>
    </row>
    <row r="413" spans="1:26" ht="27.6">
      <c r="A413" s="73"/>
      <c r="B413" s="74"/>
      <c r="C413" s="74"/>
      <c r="D413" s="363"/>
      <c r="E413" s="9" t="s">
        <v>18</v>
      </c>
      <c r="F413" s="9" t="s">
        <v>14</v>
      </c>
      <c r="G413" s="1" t="s">
        <v>19</v>
      </c>
      <c r="H413" s="1" t="s">
        <v>28</v>
      </c>
      <c r="I413" s="1" t="s">
        <v>782</v>
      </c>
      <c r="J413" s="9"/>
      <c r="K413" s="9"/>
      <c r="L413" s="9"/>
      <c r="M413" s="9"/>
      <c r="N413" s="9"/>
      <c r="O413" s="9" t="s">
        <v>28</v>
      </c>
      <c r="P413" s="9" t="s">
        <v>291</v>
      </c>
      <c r="Q413" s="4" t="s">
        <v>290</v>
      </c>
      <c r="R413" s="362"/>
      <c r="S413" s="9"/>
      <c r="T413" s="10"/>
      <c r="U413" s="10"/>
      <c r="V413" s="77"/>
      <c r="W413" s="78"/>
      <c r="X413" s="714" t="s">
        <v>1380</v>
      </c>
      <c r="Y413" s="715" t="s">
        <v>1383</v>
      </c>
      <c r="Z413" s="716" t="s">
        <v>1382</v>
      </c>
    </row>
    <row r="414" spans="1:26" ht="15.6">
      <c r="A414" s="73"/>
      <c r="B414" s="74"/>
      <c r="C414" s="74" t="s">
        <v>766</v>
      </c>
      <c r="D414" s="363"/>
      <c r="E414" s="9" t="s">
        <v>18</v>
      </c>
      <c r="F414" s="9" t="s">
        <v>15</v>
      </c>
      <c r="G414" s="1" t="s">
        <v>19</v>
      </c>
      <c r="H414" s="1" t="s">
        <v>28</v>
      </c>
      <c r="I414" s="1" t="s">
        <v>25</v>
      </c>
      <c r="J414" s="9"/>
      <c r="K414" s="9"/>
      <c r="L414" s="9"/>
      <c r="M414" s="9"/>
      <c r="N414" s="9"/>
      <c r="O414" s="9" t="s">
        <v>28</v>
      </c>
      <c r="P414" s="9" t="s">
        <v>291</v>
      </c>
      <c r="Q414" s="4" t="s">
        <v>290</v>
      </c>
      <c r="R414" s="362"/>
      <c r="S414" s="9"/>
      <c r="T414" s="10"/>
      <c r="U414" s="10"/>
      <c r="V414" s="77"/>
      <c r="W414" s="78"/>
      <c r="X414" s="714" t="s">
        <v>1380</v>
      </c>
      <c r="Y414" s="715" t="s">
        <v>1383</v>
      </c>
      <c r="Z414" s="716" t="s">
        <v>1382</v>
      </c>
    </row>
    <row r="415" spans="1:26" ht="15.6">
      <c r="A415" s="73"/>
      <c r="B415" s="74"/>
      <c r="C415" s="74" t="s">
        <v>765</v>
      </c>
      <c r="D415" s="363"/>
      <c r="E415" s="9" t="s">
        <v>18</v>
      </c>
      <c r="F415" s="9" t="s">
        <v>14</v>
      </c>
      <c r="G415" s="1" t="s">
        <v>19</v>
      </c>
      <c r="H415" s="1" t="s">
        <v>28</v>
      </c>
      <c r="I415" s="1" t="s">
        <v>24</v>
      </c>
      <c r="J415" s="9">
        <v>4</v>
      </c>
      <c r="K415" s="9"/>
      <c r="L415" s="9"/>
      <c r="M415" s="9"/>
      <c r="N415" s="9"/>
      <c r="O415" s="9"/>
      <c r="P415" s="9" t="s">
        <v>291</v>
      </c>
      <c r="Q415" s="4" t="s">
        <v>290</v>
      </c>
      <c r="R415" s="362"/>
      <c r="S415" s="9"/>
      <c r="T415" s="10"/>
      <c r="U415" s="10"/>
      <c r="V415" s="77"/>
      <c r="W415" s="78"/>
      <c r="X415" s="714" t="s">
        <v>1380</v>
      </c>
      <c r="Y415" s="715" t="s">
        <v>1383</v>
      </c>
      <c r="Z415" s="716" t="s">
        <v>1382</v>
      </c>
    </row>
    <row r="416" spans="1:26" ht="15.6">
      <c r="A416" s="73"/>
      <c r="B416" s="74"/>
      <c r="C416" s="74"/>
      <c r="D416" s="363"/>
      <c r="E416" s="9" t="s">
        <v>18</v>
      </c>
      <c r="F416" s="9" t="s">
        <v>15</v>
      </c>
      <c r="G416" s="1" t="s">
        <v>19</v>
      </c>
      <c r="H416" s="1" t="s">
        <v>28</v>
      </c>
      <c r="I416" s="1" t="s">
        <v>24</v>
      </c>
      <c r="J416" s="9">
        <v>3</v>
      </c>
      <c r="K416" s="9"/>
      <c r="L416" s="9"/>
      <c r="M416" s="9"/>
      <c r="N416" s="9"/>
      <c r="O416" s="9"/>
      <c r="P416" s="9" t="s">
        <v>291</v>
      </c>
      <c r="Q416" s="4" t="s">
        <v>290</v>
      </c>
      <c r="R416" s="362"/>
      <c r="S416" s="9"/>
      <c r="T416" s="10"/>
      <c r="U416" s="10"/>
      <c r="V416" s="77"/>
      <c r="W416" s="78"/>
      <c r="X416" s="714" t="s">
        <v>1380</v>
      </c>
      <c r="Y416" s="715" t="s">
        <v>1383</v>
      </c>
      <c r="Z416" s="716" t="s">
        <v>1382</v>
      </c>
    </row>
    <row r="417" spans="1:26" ht="15.6">
      <c r="A417" s="73"/>
      <c r="B417" s="74"/>
      <c r="C417" s="74" t="s">
        <v>764</v>
      </c>
      <c r="D417" s="363"/>
      <c r="E417" s="9" t="s">
        <v>18</v>
      </c>
      <c r="F417" s="9" t="s">
        <v>15</v>
      </c>
      <c r="G417" s="1" t="s">
        <v>19</v>
      </c>
      <c r="H417" s="1" t="s">
        <v>28</v>
      </c>
      <c r="I417" s="1" t="s">
        <v>24</v>
      </c>
      <c r="J417" s="9">
        <v>4</v>
      </c>
      <c r="K417" s="9"/>
      <c r="L417" s="9"/>
      <c r="M417" s="9"/>
      <c r="N417" s="9"/>
      <c r="O417" s="9"/>
      <c r="P417" s="9" t="s">
        <v>291</v>
      </c>
      <c r="Q417" s="4" t="s">
        <v>290</v>
      </c>
      <c r="R417" s="362"/>
      <c r="S417" s="9"/>
      <c r="T417" s="10"/>
      <c r="U417" s="10"/>
      <c r="V417" s="77"/>
      <c r="W417" s="78"/>
      <c r="X417" s="714" t="s">
        <v>1380</v>
      </c>
      <c r="Y417" s="715" t="s">
        <v>1383</v>
      </c>
      <c r="Z417" s="716" t="s">
        <v>1382</v>
      </c>
    </row>
    <row r="418" spans="1:26" ht="15.6">
      <c r="A418" s="73"/>
      <c r="B418" s="74"/>
      <c r="C418" s="74"/>
      <c r="D418" s="363"/>
      <c r="E418" s="9" t="s">
        <v>17</v>
      </c>
      <c r="F418" s="9" t="s">
        <v>14</v>
      </c>
      <c r="G418" s="1" t="s">
        <v>19</v>
      </c>
      <c r="H418" s="1" t="s">
        <v>28</v>
      </c>
      <c r="I418" s="1" t="s">
        <v>24</v>
      </c>
      <c r="J418" s="9">
        <v>4</v>
      </c>
      <c r="K418" s="9"/>
      <c r="L418" s="9"/>
      <c r="M418" s="9"/>
      <c r="N418" s="9"/>
      <c r="O418" s="9"/>
      <c r="P418" s="9" t="s">
        <v>291</v>
      </c>
      <c r="Q418" s="4" t="s">
        <v>290</v>
      </c>
      <c r="R418" s="362"/>
      <c r="S418" s="9"/>
      <c r="T418" s="10"/>
      <c r="U418" s="10"/>
      <c r="V418" s="77"/>
      <c r="W418" s="78"/>
      <c r="X418" s="714" t="s">
        <v>1380</v>
      </c>
      <c r="Y418" s="715" t="s">
        <v>1383</v>
      </c>
      <c r="Z418" s="716" t="s">
        <v>1382</v>
      </c>
    </row>
    <row r="419" spans="1:26" ht="15.6">
      <c r="A419" s="73"/>
      <c r="B419" s="74"/>
      <c r="C419" s="74" t="s">
        <v>860</v>
      </c>
      <c r="D419" s="363"/>
      <c r="E419" s="9" t="s">
        <v>18</v>
      </c>
      <c r="F419" s="9" t="s">
        <v>14</v>
      </c>
      <c r="G419" s="1" t="s">
        <v>19</v>
      </c>
      <c r="H419" s="1" t="s">
        <v>28</v>
      </c>
      <c r="I419" s="1" t="s">
        <v>24</v>
      </c>
      <c r="J419" s="9">
        <v>4</v>
      </c>
      <c r="K419" s="9"/>
      <c r="L419" s="9"/>
      <c r="M419" s="9"/>
      <c r="N419" s="9"/>
      <c r="O419" s="9"/>
      <c r="P419" s="9" t="s">
        <v>291</v>
      </c>
      <c r="Q419" s="4" t="s">
        <v>290</v>
      </c>
      <c r="R419" s="362"/>
      <c r="S419" s="9"/>
      <c r="T419" s="10"/>
      <c r="U419" s="10"/>
      <c r="V419" s="77"/>
      <c r="W419" s="78"/>
      <c r="X419" s="714" t="s">
        <v>1380</v>
      </c>
      <c r="Y419" s="715" t="s">
        <v>1383</v>
      </c>
      <c r="Z419" s="716" t="s">
        <v>1382</v>
      </c>
    </row>
    <row r="420" spans="1:26" ht="15.6">
      <c r="A420" s="73"/>
      <c r="B420" s="74"/>
      <c r="C420" s="74"/>
      <c r="D420" s="363"/>
      <c r="E420" s="9" t="s">
        <v>18</v>
      </c>
      <c r="F420" s="9" t="s">
        <v>15</v>
      </c>
      <c r="G420" s="1" t="s">
        <v>19</v>
      </c>
      <c r="H420" s="1" t="s">
        <v>28</v>
      </c>
      <c r="I420" s="1" t="s">
        <v>26</v>
      </c>
      <c r="J420" s="9">
        <v>4</v>
      </c>
      <c r="K420" s="9"/>
      <c r="L420" s="9"/>
      <c r="M420" s="9"/>
      <c r="N420" s="9"/>
      <c r="O420" s="9"/>
      <c r="P420" s="9" t="s">
        <v>291</v>
      </c>
      <c r="Q420" s="4" t="s">
        <v>290</v>
      </c>
      <c r="R420" s="362"/>
      <c r="S420" s="9"/>
      <c r="T420" s="10"/>
      <c r="U420" s="10"/>
      <c r="V420" s="77"/>
      <c r="W420" s="78"/>
      <c r="X420" s="714" t="s">
        <v>1380</v>
      </c>
      <c r="Y420" s="715" t="s">
        <v>1383</v>
      </c>
      <c r="Z420" s="716" t="s">
        <v>1382</v>
      </c>
    </row>
    <row r="421" spans="1:26" ht="15.6">
      <c r="A421" s="73"/>
      <c r="B421" s="74"/>
      <c r="C421" s="74" t="s">
        <v>859</v>
      </c>
      <c r="D421" s="363"/>
      <c r="E421" s="9" t="s">
        <v>18</v>
      </c>
      <c r="F421" s="9" t="s">
        <v>14</v>
      </c>
      <c r="G421" s="1" t="s">
        <v>19</v>
      </c>
      <c r="H421" s="1" t="s">
        <v>28</v>
      </c>
      <c r="I421" s="1" t="s">
        <v>24</v>
      </c>
      <c r="J421" s="9">
        <v>3</v>
      </c>
      <c r="K421" s="9"/>
      <c r="L421" s="9"/>
      <c r="M421" s="9"/>
      <c r="N421" s="9"/>
      <c r="O421" s="9"/>
      <c r="P421" s="375" t="s">
        <v>287</v>
      </c>
      <c r="Q421" s="4" t="s">
        <v>290</v>
      </c>
      <c r="R421" s="362"/>
      <c r="S421" s="9"/>
      <c r="T421" s="10"/>
      <c r="U421" s="10"/>
      <c r="V421" s="77"/>
      <c r="W421" s="78"/>
      <c r="X421" s="714" t="s">
        <v>1380</v>
      </c>
      <c r="Y421" s="715" t="s">
        <v>1383</v>
      </c>
      <c r="Z421" s="716" t="s">
        <v>1382</v>
      </c>
    </row>
    <row r="422" spans="1:26" ht="15.6">
      <c r="A422" s="73"/>
      <c r="B422" s="74"/>
      <c r="C422" s="74"/>
      <c r="D422" s="363"/>
      <c r="E422" s="9" t="s">
        <v>18</v>
      </c>
      <c r="F422" s="9" t="s">
        <v>15</v>
      </c>
      <c r="G422" s="1" t="s">
        <v>19</v>
      </c>
      <c r="H422" s="1" t="s">
        <v>28</v>
      </c>
      <c r="I422" s="1" t="s">
        <v>25</v>
      </c>
      <c r="J422" s="9">
        <v>4</v>
      </c>
      <c r="K422" s="9"/>
      <c r="L422" s="9"/>
      <c r="M422" s="9"/>
      <c r="N422" s="9"/>
      <c r="O422" s="9"/>
      <c r="P422" s="375" t="s">
        <v>287</v>
      </c>
      <c r="Q422" s="4" t="s">
        <v>290</v>
      </c>
      <c r="R422" s="362"/>
      <c r="S422" s="9"/>
      <c r="T422" s="10"/>
      <c r="U422" s="10"/>
      <c r="V422" s="77"/>
      <c r="W422" s="78"/>
      <c r="X422" s="714" t="s">
        <v>1380</v>
      </c>
      <c r="Y422" s="715" t="s">
        <v>1383</v>
      </c>
      <c r="Z422" s="716" t="s">
        <v>1382</v>
      </c>
    </row>
    <row r="423" spans="1:26" ht="15.6">
      <c r="A423" s="73"/>
      <c r="B423" s="74"/>
      <c r="C423" s="74" t="s">
        <v>858</v>
      </c>
      <c r="D423" s="363"/>
      <c r="E423" s="9" t="s">
        <v>18</v>
      </c>
      <c r="F423" s="9" t="s">
        <v>14</v>
      </c>
      <c r="G423" s="1" t="s">
        <v>19</v>
      </c>
      <c r="H423" s="1" t="s">
        <v>28</v>
      </c>
      <c r="I423" s="1" t="s">
        <v>24</v>
      </c>
      <c r="J423" s="9"/>
      <c r="K423" s="9"/>
      <c r="L423" s="9"/>
      <c r="M423" s="9"/>
      <c r="N423" s="9"/>
      <c r="O423" s="9"/>
      <c r="P423" s="375" t="s">
        <v>287</v>
      </c>
      <c r="Q423" s="4" t="s">
        <v>290</v>
      </c>
      <c r="R423" s="362"/>
      <c r="S423" s="9"/>
      <c r="T423" s="10"/>
      <c r="U423" s="10"/>
      <c r="V423" s="77"/>
      <c r="W423" s="78"/>
      <c r="X423" s="714" t="s">
        <v>1380</v>
      </c>
      <c r="Y423" s="715" t="s">
        <v>1383</v>
      </c>
      <c r="Z423" s="716" t="s">
        <v>1382</v>
      </c>
    </row>
    <row r="424" spans="1:26" ht="15.6">
      <c r="A424" s="73"/>
      <c r="B424" s="74"/>
      <c r="C424" s="74"/>
      <c r="D424" s="363"/>
      <c r="E424" s="9" t="s">
        <v>18</v>
      </c>
      <c r="F424" s="9" t="s">
        <v>15</v>
      </c>
      <c r="G424" s="1" t="s">
        <v>19</v>
      </c>
      <c r="H424" s="1" t="s">
        <v>28</v>
      </c>
      <c r="I424" s="1" t="s">
        <v>24</v>
      </c>
      <c r="J424" s="9"/>
      <c r="K424" s="9"/>
      <c r="L424" s="9"/>
      <c r="M424" s="9"/>
      <c r="N424" s="9"/>
      <c r="O424" s="9"/>
      <c r="P424" s="375" t="s">
        <v>287</v>
      </c>
      <c r="Q424" s="4" t="s">
        <v>290</v>
      </c>
      <c r="R424" s="362"/>
      <c r="S424" s="9"/>
      <c r="T424" s="10"/>
      <c r="U424" s="10"/>
      <c r="V424" s="77"/>
      <c r="W424" s="78"/>
      <c r="X424" s="714" t="s">
        <v>1380</v>
      </c>
      <c r="Y424" s="715" t="s">
        <v>1383</v>
      </c>
      <c r="Z424" s="716" t="s">
        <v>1382</v>
      </c>
    </row>
    <row r="425" spans="1:26" ht="15.6">
      <c r="A425" s="73"/>
      <c r="B425" s="74"/>
      <c r="C425" s="74" t="s">
        <v>857</v>
      </c>
      <c r="D425" s="363"/>
      <c r="E425" s="9" t="s">
        <v>17</v>
      </c>
      <c r="F425" s="9" t="s">
        <v>14</v>
      </c>
      <c r="G425" s="1" t="s">
        <v>19</v>
      </c>
      <c r="H425" s="1" t="s">
        <v>28</v>
      </c>
      <c r="I425" s="1" t="s">
        <v>24</v>
      </c>
      <c r="J425" s="9"/>
      <c r="K425" s="9"/>
      <c r="L425" s="9"/>
      <c r="M425" s="9"/>
      <c r="N425" s="9"/>
      <c r="O425" s="9" t="s">
        <v>28</v>
      </c>
      <c r="P425" s="375" t="s">
        <v>287</v>
      </c>
      <c r="Q425" s="4" t="s">
        <v>290</v>
      </c>
      <c r="R425" s="362"/>
      <c r="S425" s="9"/>
      <c r="T425" s="10"/>
      <c r="U425" s="10"/>
      <c r="V425" s="77"/>
      <c r="W425" s="78"/>
      <c r="X425" s="714" t="s">
        <v>1380</v>
      </c>
      <c r="Y425" s="715" t="s">
        <v>1383</v>
      </c>
      <c r="Z425" s="716" t="s">
        <v>1382</v>
      </c>
    </row>
    <row r="426" spans="1:26" ht="15.6">
      <c r="A426" s="73"/>
      <c r="B426" s="74"/>
      <c r="C426" s="74"/>
      <c r="D426" s="363"/>
      <c r="E426" s="9" t="s">
        <v>18</v>
      </c>
      <c r="F426" s="9" t="s">
        <v>15</v>
      </c>
      <c r="G426" s="1" t="s">
        <v>19</v>
      </c>
      <c r="H426" s="1" t="s">
        <v>28</v>
      </c>
      <c r="I426" s="1" t="s">
        <v>24</v>
      </c>
      <c r="J426" s="9">
        <v>4</v>
      </c>
      <c r="K426" s="9"/>
      <c r="L426" s="9"/>
      <c r="M426" s="9"/>
      <c r="N426" s="9"/>
      <c r="O426" s="9"/>
      <c r="P426" s="375" t="s">
        <v>287</v>
      </c>
      <c r="Q426" s="4" t="s">
        <v>290</v>
      </c>
      <c r="R426" s="362"/>
      <c r="S426" s="9"/>
      <c r="T426" s="10"/>
      <c r="U426" s="10"/>
      <c r="V426" s="77"/>
      <c r="W426" s="78"/>
      <c r="X426" s="714" t="s">
        <v>1380</v>
      </c>
      <c r="Y426" s="715" t="s">
        <v>1383</v>
      </c>
      <c r="Z426" s="716" t="s">
        <v>1382</v>
      </c>
    </row>
    <row r="427" spans="1:26" ht="15.6">
      <c r="A427" s="73"/>
      <c r="B427" s="74"/>
      <c r="C427" s="74" t="s">
        <v>856</v>
      </c>
      <c r="D427" s="363"/>
      <c r="E427" s="9" t="s">
        <v>17</v>
      </c>
      <c r="F427" s="9" t="s">
        <v>14</v>
      </c>
      <c r="G427" s="1" t="s">
        <v>19</v>
      </c>
      <c r="H427" s="1" t="s">
        <v>28</v>
      </c>
      <c r="I427" s="1" t="s">
        <v>24</v>
      </c>
      <c r="J427" s="9">
        <v>4</v>
      </c>
      <c r="K427" s="9"/>
      <c r="L427" s="9"/>
      <c r="M427" s="9"/>
      <c r="N427" s="9"/>
      <c r="O427" s="9"/>
      <c r="P427" s="9" t="s">
        <v>286</v>
      </c>
      <c r="Q427" s="4" t="s">
        <v>290</v>
      </c>
      <c r="R427" s="362"/>
      <c r="S427" s="9"/>
      <c r="T427" s="10"/>
      <c r="U427" s="10"/>
      <c r="V427" s="77"/>
      <c r="W427" s="78"/>
      <c r="X427" s="714" t="s">
        <v>1380</v>
      </c>
      <c r="Y427" s="715" t="s">
        <v>1383</v>
      </c>
      <c r="Z427" s="716" t="s">
        <v>1382</v>
      </c>
    </row>
    <row r="428" spans="1:26" ht="15.6">
      <c r="A428" s="73"/>
      <c r="B428" s="74"/>
      <c r="C428" s="74" t="s">
        <v>855</v>
      </c>
      <c r="D428" s="363"/>
      <c r="E428" s="9" t="s">
        <v>18</v>
      </c>
      <c r="F428" s="9" t="s">
        <v>14</v>
      </c>
      <c r="G428" s="1" t="s">
        <v>19</v>
      </c>
      <c r="H428" s="1" t="s">
        <v>28</v>
      </c>
      <c r="I428" s="1" t="s">
        <v>24</v>
      </c>
      <c r="J428" s="9">
        <v>4</v>
      </c>
      <c r="K428" s="9"/>
      <c r="L428" s="9"/>
      <c r="M428" s="9"/>
      <c r="N428" s="9"/>
      <c r="O428" s="9"/>
      <c r="P428" s="9" t="s">
        <v>286</v>
      </c>
      <c r="Q428" s="4" t="s">
        <v>290</v>
      </c>
      <c r="R428" s="362"/>
      <c r="S428" s="9"/>
      <c r="T428" s="10"/>
      <c r="U428" s="10"/>
      <c r="V428" s="77"/>
      <c r="W428" s="78"/>
      <c r="X428" s="714" t="s">
        <v>1380</v>
      </c>
      <c r="Y428" s="715" t="s">
        <v>1383</v>
      </c>
      <c r="Z428" s="716" t="s">
        <v>1382</v>
      </c>
    </row>
    <row r="429" spans="1:26" ht="15.6">
      <c r="A429" s="73"/>
      <c r="B429" s="74"/>
      <c r="C429" s="74"/>
      <c r="D429" s="363"/>
      <c r="E429" s="9" t="s">
        <v>18</v>
      </c>
      <c r="F429" s="9" t="s">
        <v>15</v>
      </c>
      <c r="G429" s="1" t="s">
        <v>19</v>
      </c>
      <c r="H429" s="1" t="s">
        <v>28</v>
      </c>
      <c r="I429" s="1" t="s">
        <v>24</v>
      </c>
      <c r="J429" s="9">
        <v>4</v>
      </c>
      <c r="K429" s="9"/>
      <c r="L429" s="9"/>
      <c r="M429" s="9"/>
      <c r="N429" s="9"/>
      <c r="O429" s="9"/>
      <c r="P429" s="9" t="s">
        <v>286</v>
      </c>
      <c r="Q429" s="4" t="s">
        <v>290</v>
      </c>
      <c r="R429" s="362"/>
      <c r="S429" s="9"/>
      <c r="T429" s="10"/>
      <c r="U429" s="10"/>
      <c r="V429" s="77"/>
      <c r="W429" s="78"/>
      <c r="X429" s="714" t="s">
        <v>1380</v>
      </c>
      <c r="Y429" s="715" t="s">
        <v>1383</v>
      </c>
      <c r="Z429" s="716" t="s">
        <v>1382</v>
      </c>
    </row>
    <row r="430" spans="1:26" ht="15.6">
      <c r="A430" s="73"/>
      <c r="B430" s="74"/>
      <c r="C430" s="74" t="s">
        <v>854</v>
      </c>
      <c r="D430" s="363"/>
      <c r="E430" s="9" t="s">
        <v>18</v>
      </c>
      <c r="F430" s="9" t="s">
        <v>14</v>
      </c>
      <c r="G430" s="1" t="s">
        <v>19</v>
      </c>
      <c r="H430" s="1" t="s">
        <v>28</v>
      </c>
      <c r="I430" s="1" t="s">
        <v>24</v>
      </c>
      <c r="J430" s="9"/>
      <c r="K430" s="9"/>
      <c r="L430" s="9"/>
      <c r="M430" s="9"/>
      <c r="N430" s="9"/>
      <c r="O430" s="9" t="s">
        <v>28</v>
      </c>
      <c r="P430" s="9" t="s">
        <v>286</v>
      </c>
      <c r="Q430" s="4" t="s">
        <v>290</v>
      </c>
      <c r="R430" s="362"/>
      <c r="S430" s="9"/>
      <c r="T430" s="10"/>
      <c r="U430" s="10"/>
      <c r="V430" s="77"/>
      <c r="W430" s="78"/>
      <c r="X430" s="714" t="s">
        <v>1380</v>
      </c>
      <c r="Y430" s="715" t="s">
        <v>1383</v>
      </c>
      <c r="Z430" s="716" t="s">
        <v>1382</v>
      </c>
    </row>
    <row r="431" spans="1:26" ht="15.6">
      <c r="A431" s="73"/>
      <c r="B431" s="74"/>
      <c r="C431" s="74"/>
      <c r="D431" s="363"/>
      <c r="E431" s="9" t="s">
        <v>18</v>
      </c>
      <c r="F431" s="9" t="s">
        <v>15</v>
      </c>
      <c r="G431" s="1" t="s">
        <v>19</v>
      </c>
      <c r="H431" s="1" t="s">
        <v>28</v>
      </c>
      <c r="I431" s="1" t="s">
        <v>24</v>
      </c>
      <c r="J431" s="9">
        <v>4</v>
      </c>
      <c r="K431" s="9"/>
      <c r="L431" s="9"/>
      <c r="M431" s="9"/>
      <c r="N431" s="9"/>
      <c r="O431" s="9"/>
      <c r="P431" s="9" t="s">
        <v>286</v>
      </c>
      <c r="Q431" s="4" t="s">
        <v>290</v>
      </c>
      <c r="R431" s="362"/>
      <c r="S431" s="9"/>
      <c r="T431" s="10"/>
      <c r="U431" s="10"/>
      <c r="V431" s="77"/>
      <c r="W431" s="78"/>
      <c r="X431" s="714" t="s">
        <v>1380</v>
      </c>
      <c r="Y431" s="715" t="s">
        <v>1383</v>
      </c>
      <c r="Z431" s="716" t="s">
        <v>1382</v>
      </c>
    </row>
    <row r="432" spans="1:26" ht="15.6">
      <c r="A432" s="73"/>
      <c r="B432" s="74"/>
      <c r="C432" s="74" t="s">
        <v>853</v>
      </c>
      <c r="D432" s="363"/>
      <c r="E432" s="9" t="s">
        <v>18</v>
      </c>
      <c r="F432" s="9" t="s">
        <v>14</v>
      </c>
      <c r="G432" s="1" t="s">
        <v>19</v>
      </c>
      <c r="H432" s="1" t="s">
        <v>28</v>
      </c>
      <c r="I432" s="1" t="s">
        <v>24</v>
      </c>
      <c r="J432" s="9">
        <v>4</v>
      </c>
      <c r="K432" s="9"/>
      <c r="L432" s="9"/>
      <c r="M432" s="9"/>
      <c r="N432" s="9"/>
      <c r="O432" s="9"/>
      <c r="P432" s="9" t="s">
        <v>286</v>
      </c>
      <c r="Q432" s="4" t="s">
        <v>290</v>
      </c>
      <c r="R432" s="362"/>
      <c r="S432" s="9"/>
      <c r="T432" s="10"/>
      <c r="U432" s="10"/>
      <c r="V432" s="77"/>
      <c r="W432" s="78"/>
      <c r="X432" s="714" t="s">
        <v>1380</v>
      </c>
      <c r="Y432" s="715" t="s">
        <v>1383</v>
      </c>
      <c r="Z432" s="716" t="s">
        <v>1382</v>
      </c>
    </row>
    <row r="433" spans="1:26" ht="15.6">
      <c r="A433" s="73"/>
      <c r="B433" s="74"/>
      <c r="C433" s="74"/>
      <c r="D433" s="363"/>
      <c r="E433" s="9" t="s">
        <v>18</v>
      </c>
      <c r="F433" s="9" t="s">
        <v>15</v>
      </c>
      <c r="G433" s="1" t="s">
        <v>19</v>
      </c>
      <c r="H433" s="1" t="s">
        <v>28</v>
      </c>
      <c r="I433" s="1" t="s">
        <v>24</v>
      </c>
      <c r="J433" s="9"/>
      <c r="K433" s="9"/>
      <c r="L433" s="9"/>
      <c r="M433" s="9"/>
      <c r="N433" s="9"/>
      <c r="O433" s="9" t="s">
        <v>28</v>
      </c>
      <c r="P433" s="9" t="s">
        <v>286</v>
      </c>
      <c r="Q433" s="4" t="s">
        <v>290</v>
      </c>
      <c r="R433" s="362"/>
      <c r="S433" s="9"/>
      <c r="T433" s="10"/>
      <c r="U433" s="10"/>
      <c r="V433" s="77"/>
      <c r="W433" s="78"/>
      <c r="X433" s="714" t="s">
        <v>1380</v>
      </c>
      <c r="Y433" s="715" t="s">
        <v>1383</v>
      </c>
      <c r="Z433" s="716" t="s">
        <v>1382</v>
      </c>
    </row>
    <row r="434" spans="1:26" ht="15.6">
      <c r="A434" s="73"/>
      <c r="B434" s="74"/>
      <c r="C434" s="74" t="s">
        <v>852</v>
      </c>
      <c r="D434" s="363" t="s">
        <v>850</v>
      </c>
      <c r="E434" s="9" t="s">
        <v>18</v>
      </c>
      <c r="F434" s="9" t="s">
        <v>14</v>
      </c>
      <c r="G434" s="1" t="s">
        <v>56</v>
      </c>
      <c r="H434" s="1" t="s">
        <v>29</v>
      </c>
      <c r="I434" s="1" t="s">
        <v>30</v>
      </c>
      <c r="J434" s="9">
        <v>4</v>
      </c>
      <c r="K434" s="9"/>
      <c r="L434" s="9"/>
      <c r="M434" s="9"/>
      <c r="N434" s="9"/>
      <c r="O434" s="9"/>
      <c r="P434" s="9" t="s">
        <v>291</v>
      </c>
      <c r="Q434" s="4" t="s">
        <v>290</v>
      </c>
      <c r="R434" s="362"/>
      <c r="S434" s="9"/>
      <c r="T434" s="10"/>
      <c r="U434" s="10" t="s">
        <v>46</v>
      </c>
      <c r="V434" s="77" t="s">
        <v>850</v>
      </c>
      <c r="W434" s="78" t="s">
        <v>851</v>
      </c>
      <c r="X434" s="714" t="s">
        <v>1380</v>
      </c>
      <c r="Y434" s="715" t="s">
        <v>1383</v>
      </c>
      <c r="Z434" s="716" t="s">
        <v>1382</v>
      </c>
    </row>
    <row r="435" spans="1:26" ht="15.6">
      <c r="A435" s="73"/>
      <c r="B435" s="74"/>
      <c r="C435" s="74"/>
      <c r="D435" s="363" t="s">
        <v>850</v>
      </c>
      <c r="E435" s="9" t="s">
        <v>18</v>
      </c>
      <c r="F435" s="9" t="s">
        <v>15</v>
      </c>
      <c r="G435" s="1" t="s">
        <v>56</v>
      </c>
      <c r="H435" s="1" t="s">
        <v>29</v>
      </c>
      <c r="I435" s="1" t="s">
        <v>30</v>
      </c>
      <c r="J435" s="9">
        <v>4</v>
      </c>
      <c r="K435" s="9"/>
      <c r="L435" s="9"/>
      <c r="M435" s="9"/>
      <c r="N435" s="9"/>
      <c r="O435" s="9"/>
      <c r="P435" s="9" t="s">
        <v>291</v>
      </c>
      <c r="Q435" s="4" t="s">
        <v>290</v>
      </c>
      <c r="R435" s="362"/>
      <c r="S435" s="9"/>
      <c r="T435" s="10"/>
      <c r="U435" s="10" t="s">
        <v>45</v>
      </c>
      <c r="V435" s="77" t="s">
        <v>850</v>
      </c>
      <c r="W435" s="78" t="s">
        <v>849</v>
      </c>
      <c r="X435" s="714" t="s">
        <v>1380</v>
      </c>
      <c r="Y435" s="715" t="s">
        <v>1383</v>
      </c>
      <c r="Z435" s="716" t="s">
        <v>1382</v>
      </c>
    </row>
    <row r="436" spans="1:26" ht="15.6">
      <c r="A436" s="73"/>
      <c r="B436" s="74"/>
      <c r="C436" s="74" t="s">
        <v>848</v>
      </c>
      <c r="D436" s="363"/>
      <c r="E436" s="9" t="s">
        <v>18</v>
      </c>
      <c r="F436" s="9" t="s">
        <v>14</v>
      </c>
      <c r="G436" s="1" t="s">
        <v>19</v>
      </c>
      <c r="H436" s="1" t="s">
        <v>28</v>
      </c>
      <c r="I436" s="1" t="s">
        <v>24</v>
      </c>
      <c r="J436" s="9">
        <v>1</v>
      </c>
      <c r="K436" s="9"/>
      <c r="L436" s="9"/>
      <c r="M436" s="9"/>
      <c r="N436" s="9" t="s">
        <v>545</v>
      </c>
      <c r="O436" s="9"/>
      <c r="P436" s="9" t="s">
        <v>291</v>
      </c>
      <c r="Q436" s="4" t="s">
        <v>288</v>
      </c>
      <c r="R436" s="362"/>
      <c r="S436" s="9"/>
      <c r="T436" s="10"/>
      <c r="U436" s="10"/>
      <c r="V436" s="77"/>
      <c r="W436" s="78"/>
      <c r="X436" s="714" t="s">
        <v>1380</v>
      </c>
      <c r="Y436" s="715" t="s">
        <v>1383</v>
      </c>
      <c r="Z436" s="716" t="s">
        <v>1382</v>
      </c>
    </row>
    <row r="437" spans="1:26" ht="15.6">
      <c r="A437" s="374"/>
      <c r="B437" s="373"/>
      <c r="C437" s="372"/>
      <c r="D437" s="371"/>
      <c r="E437" s="364" t="s">
        <v>18</v>
      </c>
      <c r="F437" s="364" t="s">
        <v>15</v>
      </c>
      <c r="G437" s="70" t="s">
        <v>19</v>
      </c>
      <c r="H437" s="70" t="s">
        <v>28</v>
      </c>
      <c r="I437" s="70" t="s">
        <v>25</v>
      </c>
      <c r="J437" s="364">
        <v>3</v>
      </c>
      <c r="K437" s="364"/>
      <c r="L437" s="364"/>
      <c r="M437" s="364"/>
      <c r="N437" s="364"/>
      <c r="O437" s="364"/>
      <c r="P437" s="364" t="s">
        <v>291</v>
      </c>
      <c r="Q437" s="69" t="s">
        <v>288</v>
      </c>
      <c r="R437" s="370"/>
      <c r="S437" s="364"/>
      <c r="T437" s="369"/>
      <c r="U437" s="369"/>
      <c r="V437" s="368"/>
      <c r="W437" s="367"/>
      <c r="X437" s="714" t="s">
        <v>1380</v>
      </c>
      <c r="Y437" s="715" t="s">
        <v>1383</v>
      </c>
      <c r="Z437" s="716" t="s">
        <v>1382</v>
      </c>
    </row>
    <row r="438" spans="1:26" s="11" customFormat="1" ht="15.6">
      <c r="A438" s="73"/>
      <c r="B438" s="74"/>
      <c r="C438" s="366" t="s">
        <v>847</v>
      </c>
      <c r="D438" s="363"/>
      <c r="E438" s="9" t="s">
        <v>17</v>
      </c>
      <c r="F438" s="9" t="s">
        <v>14</v>
      </c>
      <c r="G438" s="8" t="s">
        <v>56</v>
      </c>
      <c r="H438" s="8" t="s">
        <v>29</v>
      </c>
      <c r="I438" s="8" t="s">
        <v>24</v>
      </c>
      <c r="J438" s="9">
        <v>3</v>
      </c>
      <c r="K438" s="9"/>
      <c r="L438" s="9"/>
      <c r="M438" s="9"/>
      <c r="N438" s="9"/>
      <c r="O438" s="9"/>
      <c r="P438" s="364" t="s">
        <v>291</v>
      </c>
      <c r="Q438" s="69" t="s">
        <v>288</v>
      </c>
      <c r="R438" s="362"/>
      <c r="S438" s="9"/>
      <c r="T438" s="10"/>
      <c r="U438" s="10"/>
      <c r="V438" s="77"/>
      <c r="W438" s="78"/>
      <c r="X438" s="714" t="s">
        <v>1380</v>
      </c>
      <c r="Y438" s="715" t="s">
        <v>1383</v>
      </c>
      <c r="Z438" s="716" t="s">
        <v>1382</v>
      </c>
    </row>
    <row r="439" spans="1:26" s="11" customFormat="1" ht="15.6">
      <c r="A439" s="73"/>
      <c r="B439" s="74"/>
      <c r="C439" s="366"/>
      <c r="D439" s="363"/>
      <c r="E439" s="9" t="s">
        <v>18</v>
      </c>
      <c r="F439" s="9" t="s">
        <v>15</v>
      </c>
      <c r="G439" s="8" t="s">
        <v>56</v>
      </c>
      <c r="H439" s="8" t="s">
        <v>29</v>
      </c>
      <c r="I439" s="8" t="s">
        <v>24</v>
      </c>
      <c r="J439" s="9">
        <v>4</v>
      </c>
      <c r="K439" s="9"/>
      <c r="L439" s="9"/>
      <c r="M439" s="9"/>
      <c r="N439" s="9"/>
      <c r="O439" s="9"/>
      <c r="P439" s="364" t="s">
        <v>291</v>
      </c>
      <c r="Q439" s="69" t="s">
        <v>288</v>
      </c>
      <c r="R439" s="362"/>
      <c r="S439" s="9"/>
      <c r="T439" s="10"/>
      <c r="U439" s="10"/>
      <c r="V439" s="77"/>
      <c r="W439" s="78"/>
      <c r="X439" s="714" t="s">
        <v>1380</v>
      </c>
      <c r="Y439" s="715" t="s">
        <v>1383</v>
      </c>
      <c r="Z439" s="716" t="s">
        <v>1382</v>
      </c>
    </row>
    <row r="440" spans="1:26" s="11" customFormat="1" ht="15.6">
      <c r="A440" s="73"/>
      <c r="B440" s="74"/>
      <c r="C440" s="74"/>
      <c r="D440" s="363"/>
      <c r="E440" s="9" t="s">
        <v>17</v>
      </c>
      <c r="F440" s="9" t="s">
        <v>14</v>
      </c>
      <c r="G440" s="8" t="s">
        <v>22</v>
      </c>
      <c r="H440" s="8" t="s">
        <v>28</v>
      </c>
      <c r="I440" s="8" t="s">
        <v>24</v>
      </c>
      <c r="J440" s="9">
        <v>1</v>
      </c>
      <c r="K440" s="9"/>
      <c r="L440" s="9"/>
      <c r="M440" s="9"/>
      <c r="N440" s="9" t="s">
        <v>39</v>
      </c>
      <c r="O440" s="9"/>
      <c r="P440" s="364" t="s">
        <v>291</v>
      </c>
      <c r="Q440" s="69" t="s">
        <v>288</v>
      </c>
      <c r="R440" s="362"/>
      <c r="S440" s="9"/>
      <c r="T440" s="10"/>
      <c r="U440" s="10"/>
      <c r="V440" s="77"/>
      <c r="W440" s="78"/>
      <c r="X440" s="714" t="s">
        <v>1380</v>
      </c>
      <c r="Y440" s="715" t="s">
        <v>1383</v>
      </c>
      <c r="Z440" s="716" t="s">
        <v>1382</v>
      </c>
    </row>
    <row r="441" spans="1:26" s="11" customFormat="1" ht="15.6">
      <c r="A441" s="73"/>
      <c r="B441" s="74"/>
      <c r="C441" s="74" t="s">
        <v>846</v>
      </c>
      <c r="D441" s="363"/>
      <c r="E441" s="9" t="s">
        <v>17</v>
      </c>
      <c r="F441" s="9" t="s">
        <v>14</v>
      </c>
      <c r="G441" s="8" t="s">
        <v>22</v>
      </c>
      <c r="H441" s="8" t="s">
        <v>28</v>
      </c>
      <c r="I441" s="8" t="s">
        <v>24</v>
      </c>
      <c r="J441" s="9">
        <v>1</v>
      </c>
      <c r="K441" s="9"/>
      <c r="L441" s="9"/>
      <c r="M441" s="9"/>
      <c r="N441" s="9" t="s">
        <v>39</v>
      </c>
      <c r="O441" s="9"/>
      <c r="P441" s="364" t="s">
        <v>291</v>
      </c>
      <c r="Q441" s="69" t="s">
        <v>288</v>
      </c>
      <c r="R441" s="362"/>
      <c r="S441" s="9"/>
      <c r="T441" s="10"/>
      <c r="U441" s="10"/>
      <c r="V441" s="77"/>
      <c r="W441" s="78"/>
      <c r="X441" s="714" t="s">
        <v>1380</v>
      </c>
      <c r="Y441" s="715" t="s">
        <v>1383</v>
      </c>
      <c r="Z441" s="716" t="s">
        <v>1382</v>
      </c>
    </row>
    <row r="442" spans="1:26" s="11" customFormat="1" ht="15.6">
      <c r="A442" s="73"/>
      <c r="B442" s="74"/>
      <c r="C442" s="74"/>
      <c r="D442" s="363"/>
      <c r="E442" s="9" t="s">
        <v>17</v>
      </c>
      <c r="F442" s="9" t="s">
        <v>15</v>
      </c>
      <c r="G442" s="8" t="s">
        <v>22</v>
      </c>
      <c r="H442" s="8" t="s">
        <v>28</v>
      </c>
      <c r="I442" s="8" t="s">
        <v>24</v>
      </c>
      <c r="J442" s="9">
        <v>1</v>
      </c>
      <c r="K442" s="9"/>
      <c r="L442" s="9"/>
      <c r="M442" s="9"/>
      <c r="N442" s="9" t="s">
        <v>39</v>
      </c>
      <c r="O442" s="9"/>
      <c r="P442" s="364" t="s">
        <v>291</v>
      </c>
      <c r="Q442" s="69" t="s">
        <v>288</v>
      </c>
      <c r="R442" s="362"/>
      <c r="S442" s="9"/>
      <c r="T442" s="10"/>
      <c r="U442" s="10"/>
      <c r="V442" s="77"/>
      <c r="W442" s="78"/>
      <c r="X442" s="714" t="s">
        <v>1380</v>
      </c>
      <c r="Y442" s="715" t="s">
        <v>1383</v>
      </c>
      <c r="Z442" s="716" t="s">
        <v>1382</v>
      </c>
    </row>
    <row r="443" spans="1:26" s="11" customFormat="1" ht="15.6">
      <c r="A443" s="73"/>
      <c r="B443" s="74"/>
      <c r="C443" s="74" t="s">
        <v>845</v>
      </c>
      <c r="D443" s="363"/>
      <c r="E443" s="9" t="s">
        <v>18</v>
      </c>
      <c r="F443" s="9" t="s">
        <v>14</v>
      </c>
      <c r="G443" s="8" t="s">
        <v>19</v>
      </c>
      <c r="H443" s="8" t="s">
        <v>28</v>
      </c>
      <c r="I443" s="8" t="s">
        <v>24</v>
      </c>
      <c r="J443" s="9">
        <v>2</v>
      </c>
      <c r="K443" s="9"/>
      <c r="L443" s="9"/>
      <c r="M443" s="9"/>
      <c r="N443" s="9" t="s">
        <v>545</v>
      </c>
      <c r="O443" s="9"/>
      <c r="P443" s="364" t="s">
        <v>291</v>
      </c>
      <c r="Q443" s="69" t="s">
        <v>288</v>
      </c>
      <c r="R443" s="362"/>
      <c r="S443" s="9"/>
      <c r="T443" s="10"/>
      <c r="U443" s="10"/>
      <c r="V443" s="77"/>
      <c r="W443" s="78"/>
      <c r="X443" s="714" t="s">
        <v>1380</v>
      </c>
      <c r="Y443" s="715" t="s">
        <v>1383</v>
      </c>
      <c r="Z443" s="716" t="s">
        <v>1382</v>
      </c>
    </row>
    <row r="444" spans="1:26" s="11" customFormat="1" ht="15.6">
      <c r="A444" s="73"/>
      <c r="B444" s="74"/>
      <c r="C444" s="74"/>
      <c r="D444" s="363"/>
      <c r="E444" s="9" t="s">
        <v>18</v>
      </c>
      <c r="F444" s="9" t="s">
        <v>15</v>
      </c>
      <c r="G444" s="8" t="s">
        <v>19</v>
      </c>
      <c r="H444" s="8" t="s">
        <v>28</v>
      </c>
      <c r="I444" s="8" t="s">
        <v>24</v>
      </c>
      <c r="J444" s="9">
        <v>3</v>
      </c>
      <c r="K444" s="9"/>
      <c r="L444" s="9"/>
      <c r="M444" s="9"/>
      <c r="N444" s="9"/>
      <c r="O444" s="9"/>
      <c r="P444" s="364" t="s">
        <v>291</v>
      </c>
      <c r="Q444" s="69" t="s">
        <v>288</v>
      </c>
      <c r="R444" s="362"/>
      <c r="S444" s="9"/>
      <c r="T444" s="10"/>
      <c r="U444" s="10"/>
      <c r="V444" s="77"/>
      <c r="W444" s="78"/>
      <c r="X444" s="714" t="s">
        <v>1380</v>
      </c>
      <c r="Y444" s="715" t="s">
        <v>1383</v>
      </c>
      <c r="Z444" s="716" t="s">
        <v>1382</v>
      </c>
    </row>
    <row r="445" spans="1:26" s="11" customFormat="1" ht="15.6">
      <c r="A445" s="73"/>
      <c r="B445" s="74"/>
      <c r="C445" s="74" t="s">
        <v>844</v>
      </c>
      <c r="D445" s="363"/>
      <c r="E445" s="9" t="s">
        <v>17</v>
      </c>
      <c r="F445" s="9" t="s">
        <v>14</v>
      </c>
      <c r="G445" s="8" t="s">
        <v>19</v>
      </c>
      <c r="H445" s="8" t="s">
        <v>28</v>
      </c>
      <c r="I445" s="8" t="s">
        <v>24</v>
      </c>
      <c r="J445" s="9">
        <v>1</v>
      </c>
      <c r="K445" s="9"/>
      <c r="L445" s="9"/>
      <c r="M445" s="9"/>
      <c r="N445" s="9" t="s">
        <v>39</v>
      </c>
      <c r="O445" s="9"/>
      <c r="P445" s="364" t="s">
        <v>291</v>
      </c>
      <c r="Q445" s="69" t="s">
        <v>288</v>
      </c>
      <c r="R445" s="362"/>
      <c r="S445" s="9"/>
      <c r="T445" s="10"/>
      <c r="U445" s="10"/>
      <c r="V445" s="77"/>
      <c r="W445" s="78"/>
      <c r="X445" s="714" t="s">
        <v>1380</v>
      </c>
      <c r="Y445" s="715" t="s">
        <v>1383</v>
      </c>
      <c r="Z445" s="716" t="s">
        <v>1382</v>
      </c>
    </row>
    <row r="446" spans="1:26" s="11" customFormat="1" ht="15.6">
      <c r="A446" s="73"/>
      <c r="B446" s="74"/>
      <c r="C446" s="74"/>
      <c r="D446" s="363"/>
      <c r="E446" s="9" t="s">
        <v>17</v>
      </c>
      <c r="F446" s="9" t="s">
        <v>15</v>
      </c>
      <c r="G446" s="8" t="s">
        <v>22</v>
      </c>
      <c r="H446" s="8" t="s">
        <v>28</v>
      </c>
      <c r="I446" s="8" t="s">
        <v>24</v>
      </c>
      <c r="J446" s="9">
        <v>1</v>
      </c>
      <c r="K446" s="9"/>
      <c r="L446" s="9"/>
      <c r="M446" s="9"/>
      <c r="N446" s="9" t="s">
        <v>39</v>
      </c>
      <c r="O446" s="9"/>
      <c r="P446" s="364" t="s">
        <v>291</v>
      </c>
      <c r="Q446" s="69" t="s">
        <v>288</v>
      </c>
      <c r="R446" s="362"/>
      <c r="S446" s="9"/>
      <c r="T446" s="10"/>
      <c r="U446" s="10"/>
      <c r="V446" s="77"/>
      <c r="W446" s="78"/>
      <c r="X446" s="714" t="s">
        <v>1380</v>
      </c>
      <c r="Y446" s="715" t="s">
        <v>1383</v>
      </c>
      <c r="Z446" s="716" t="s">
        <v>1382</v>
      </c>
    </row>
    <row r="447" spans="1:26" s="11" customFormat="1" ht="15.6">
      <c r="A447" s="73"/>
      <c r="B447" s="74"/>
      <c r="C447" s="74" t="s">
        <v>843</v>
      </c>
      <c r="D447" s="363"/>
      <c r="E447" s="9" t="s">
        <v>17</v>
      </c>
      <c r="F447" s="9" t="s">
        <v>14</v>
      </c>
      <c r="G447" s="8" t="s">
        <v>56</v>
      </c>
      <c r="H447" s="8" t="s">
        <v>29</v>
      </c>
      <c r="I447" s="8" t="s">
        <v>26</v>
      </c>
      <c r="J447" s="365">
        <v>4</v>
      </c>
      <c r="K447" s="9"/>
      <c r="L447" s="9"/>
      <c r="M447" s="9"/>
      <c r="N447" s="9"/>
      <c r="O447" s="9"/>
      <c r="P447" s="364" t="s">
        <v>291</v>
      </c>
      <c r="Q447" s="9" t="s">
        <v>289</v>
      </c>
      <c r="R447" s="362"/>
      <c r="S447" s="9"/>
      <c r="T447" s="10"/>
      <c r="U447" s="10"/>
      <c r="V447" s="77"/>
      <c r="W447" s="78"/>
      <c r="X447" s="714" t="s">
        <v>1380</v>
      </c>
      <c r="Y447" s="715" t="s">
        <v>1383</v>
      </c>
      <c r="Z447" s="716" t="s">
        <v>1382</v>
      </c>
    </row>
    <row r="448" spans="1:26" s="11" customFormat="1" ht="15.6">
      <c r="A448" s="73"/>
      <c r="B448" s="74"/>
      <c r="C448" s="74"/>
      <c r="D448" s="363"/>
      <c r="E448" s="9" t="s">
        <v>18</v>
      </c>
      <c r="F448" s="9"/>
      <c r="G448" s="8" t="s">
        <v>19</v>
      </c>
      <c r="H448" s="8" t="s">
        <v>28</v>
      </c>
      <c r="I448" s="8"/>
      <c r="J448" s="9">
        <v>1</v>
      </c>
      <c r="K448" s="9"/>
      <c r="L448" s="9"/>
      <c r="M448" s="9"/>
      <c r="N448" s="9" t="s">
        <v>545</v>
      </c>
      <c r="O448" s="9"/>
      <c r="P448" s="364" t="s">
        <v>291</v>
      </c>
      <c r="Q448" s="9" t="s">
        <v>289</v>
      </c>
      <c r="R448" s="362"/>
      <c r="S448" s="9"/>
      <c r="T448" s="10"/>
      <c r="U448" s="10"/>
      <c r="V448" s="77"/>
      <c r="W448" s="78"/>
      <c r="X448" s="714" t="s">
        <v>1380</v>
      </c>
      <c r="Y448" s="715" t="s">
        <v>1383</v>
      </c>
      <c r="Z448" s="716" t="s">
        <v>1382</v>
      </c>
    </row>
    <row r="449" spans="1:26" s="11" customFormat="1" ht="15.6">
      <c r="A449" s="73"/>
      <c r="B449" s="74"/>
      <c r="C449" s="74"/>
      <c r="D449" s="363"/>
      <c r="E449" s="9"/>
      <c r="F449" s="9" t="s">
        <v>15</v>
      </c>
      <c r="G449" s="8" t="s">
        <v>20</v>
      </c>
      <c r="H449" s="8" t="s">
        <v>29</v>
      </c>
      <c r="I449" s="8" t="s">
        <v>25</v>
      </c>
      <c r="J449" s="9"/>
      <c r="K449" s="9"/>
      <c r="L449" s="9"/>
      <c r="M449" s="9"/>
      <c r="N449" s="9"/>
      <c r="O449" s="9" t="s">
        <v>29</v>
      </c>
      <c r="P449" s="364" t="s">
        <v>291</v>
      </c>
      <c r="Q449" s="9" t="s">
        <v>289</v>
      </c>
      <c r="R449" s="362"/>
      <c r="S449" s="9"/>
      <c r="T449" s="10"/>
      <c r="U449" s="10"/>
      <c r="V449" s="77"/>
      <c r="W449" s="78"/>
      <c r="X449" s="714" t="s">
        <v>1380</v>
      </c>
      <c r="Y449" s="715" t="s">
        <v>1383</v>
      </c>
      <c r="Z449" s="716" t="s">
        <v>1382</v>
      </c>
    </row>
    <row r="450" spans="1:26" s="11" customFormat="1" ht="15.6">
      <c r="A450" s="73"/>
      <c r="B450" s="74"/>
      <c r="C450" s="74"/>
      <c r="D450" s="363"/>
      <c r="E450" s="9" t="s">
        <v>17</v>
      </c>
      <c r="F450" s="9" t="s">
        <v>14</v>
      </c>
      <c r="G450" s="8" t="s">
        <v>23</v>
      </c>
      <c r="H450" s="8" t="s">
        <v>29</v>
      </c>
      <c r="I450" s="8" t="s">
        <v>24</v>
      </c>
      <c r="J450" s="9"/>
      <c r="K450" s="9"/>
      <c r="L450" s="9"/>
      <c r="M450" s="9"/>
      <c r="N450" s="9"/>
      <c r="O450" s="9" t="s">
        <v>29</v>
      </c>
      <c r="P450" s="364" t="s">
        <v>291</v>
      </c>
      <c r="Q450" s="9" t="s">
        <v>289</v>
      </c>
      <c r="R450" s="362"/>
      <c r="S450" s="9"/>
      <c r="T450" s="10"/>
      <c r="U450" s="10"/>
      <c r="V450" s="77"/>
      <c r="W450" s="78"/>
      <c r="X450" s="714" t="s">
        <v>1380</v>
      </c>
      <c r="Y450" s="715" t="s">
        <v>1383</v>
      </c>
      <c r="Z450" s="716" t="s">
        <v>1382</v>
      </c>
    </row>
    <row r="451" spans="1:26" s="11" customFormat="1" ht="15.6">
      <c r="A451" s="73"/>
      <c r="B451" s="74"/>
      <c r="C451" s="74" t="s">
        <v>842</v>
      </c>
      <c r="D451" s="363"/>
      <c r="E451" s="9" t="s">
        <v>17</v>
      </c>
      <c r="F451" s="9" t="s">
        <v>14</v>
      </c>
      <c r="G451" s="8" t="s">
        <v>19</v>
      </c>
      <c r="H451" s="8" t="s">
        <v>28</v>
      </c>
      <c r="I451" s="8" t="s">
        <v>24</v>
      </c>
      <c r="J451" s="9">
        <v>2</v>
      </c>
      <c r="K451" s="9"/>
      <c r="L451" s="9"/>
      <c r="M451" s="9"/>
      <c r="N451" s="9" t="s">
        <v>841</v>
      </c>
      <c r="O451" s="9"/>
      <c r="P451" s="364" t="s">
        <v>291</v>
      </c>
      <c r="Q451" s="9" t="s">
        <v>289</v>
      </c>
      <c r="R451" s="362"/>
      <c r="S451" s="9"/>
      <c r="T451" s="10"/>
      <c r="U451" s="10"/>
      <c r="V451" s="77"/>
      <c r="W451" s="78"/>
      <c r="X451" s="714" t="s">
        <v>1380</v>
      </c>
      <c r="Y451" s="715" t="s">
        <v>1383</v>
      </c>
      <c r="Z451" s="716" t="s">
        <v>1382</v>
      </c>
    </row>
    <row r="452" spans="1:26" s="11" customFormat="1" ht="15.6">
      <c r="A452" s="73"/>
      <c r="B452" s="74"/>
      <c r="C452" s="74"/>
      <c r="D452" s="363"/>
      <c r="E452" s="9" t="s">
        <v>17</v>
      </c>
      <c r="F452" s="9" t="s">
        <v>15</v>
      </c>
      <c r="G452" s="8" t="s">
        <v>19</v>
      </c>
      <c r="H452" s="8" t="s">
        <v>28</v>
      </c>
      <c r="I452" s="8" t="s">
        <v>24</v>
      </c>
      <c r="J452" s="9">
        <v>3</v>
      </c>
      <c r="K452" s="9"/>
      <c r="L452" s="9"/>
      <c r="M452" s="9"/>
      <c r="N452" s="9"/>
      <c r="O452" s="9"/>
      <c r="P452" s="364" t="s">
        <v>291</v>
      </c>
      <c r="Q452" s="9" t="s">
        <v>289</v>
      </c>
      <c r="R452" s="362"/>
      <c r="S452" s="9"/>
      <c r="T452" s="10"/>
      <c r="U452" s="10"/>
      <c r="V452" s="77"/>
      <c r="W452" s="78"/>
      <c r="X452" s="714" t="s">
        <v>1380</v>
      </c>
      <c r="Y452" s="715" t="s">
        <v>1383</v>
      </c>
      <c r="Z452" s="716" t="s">
        <v>1382</v>
      </c>
    </row>
    <row r="453" spans="1:26" s="11" customFormat="1" ht="15.6">
      <c r="A453" s="73"/>
      <c r="B453" s="74"/>
      <c r="C453" s="74"/>
      <c r="D453" s="363"/>
      <c r="E453" s="9" t="s">
        <v>17</v>
      </c>
      <c r="F453" s="9" t="s">
        <v>14</v>
      </c>
      <c r="G453" s="8" t="s">
        <v>22</v>
      </c>
      <c r="H453" s="8" t="s">
        <v>28</v>
      </c>
      <c r="I453" s="8" t="s">
        <v>24</v>
      </c>
      <c r="J453" s="9">
        <v>1</v>
      </c>
      <c r="K453" s="9"/>
      <c r="L453" s="9"/>
      <c r="M453" s="9"/>
      <c r="N453" s="9" t="s">
        <v>39</v>
      </c>
      <c r="O453" s="9"/>
      <c r="P453" s="364" t="s">
        <v>291</v>
      </c>
      <c r="Q453" s="9" t="s">
        <v>289</v>
      </c>
      <c r="R453" s="362"/>
      <c r="S453" s="9"/>
      <c r="T453" s="10"/>
      <c r="U453" s="10"/>
      <c r="V453" s="77"/>
      <c r="W453" s="78"/>
      <c r="X453" s="714" t="s">
        <v>1380</v>
      </c>
      <c r="Y453" s="715" t="s">
        <v>1383</v>
      </c>
      <c r="Z453" s="716" t="s">
        <v>1382</v>
      </c>
    </row>
    <row r="454" spans="1:26" s="11" customFormat="1" ht="15.6">
      <c r="A454" s="73"/>
      <c r="B454" s="74"/>
      <c r="C454" s="74"/>
      <c r="D454" s="363"/>
      <c r="E454" s="9" t="s">
        <v>17</v>
      </c>
      <c r="F454" s="9" t="s">
        <v>15</v>
      </c>
      <c r="G454" s="8" t="s">
        <v>22</v>
      </c>
      <c r="H454" s="8" t="s">
        <v>28</v>
      </c>
      <c r="I454" s="8" t="s">
        <v>24</v>
      </c>
      <c r="J454" s="9">
        <v>1</v>
      </c>
      <c r="K454" s="9"/>
      <c r="L454" s="9"/>
      <c r="M454" s="9"/>
      <c r="N454" s="9" t="s">
        <v>39</v>
      </c>
      <c r="O454" s="9"/>
      <c r="P454" s="364" t="s">
        <v>291</v>
      </c>
      <c r="Q454" s="9" t="s">
        <v>289</v>
      </c>
      <c r="R454" s="362"/>
      <c r="S454" s="9"/>
      <c r="T454" s="10"/>
      <c r="U454" s="10"/>
      <c r="V454" s="77"/>
      <c r="W454" s="78"/>
      <c r="X454" s="714" t="s">
        <v>1380</v>
      </c>
      <c r="Y454" s="715" t="s">
        <v>1383</v>
      </c>
      <c r="Z454" s="716" t="s">
        <v>1382</v>
      </c>
    </row>
    <row r="455" spans="1:26" s="11" customFormat="1" ht="27.6">
      <c r="A455" s="73"/>
      <c r="B455" s="74"/>
      <c r="C455" s="74" t="s">
        <v>840</v>
      </c>
      <c r="D455" s="363"/>
      <c r="E455" s="9" t="s">
        <v>17</v>
      </c>
      <c r="F455" s="9" t="s">
        <v>14</v>
      </c>
      <c r="G455" s="8" t="s">
        <v>22</v>
      </c>
      <c r="H455" s="8" t="s">
        <v>28</v>
      </c>
      <c r="I455" s="8" t="s">
        <v>839</v>
      </c>
      <c r="J455" s="9"/>
      <c r="K455" s="9"/>
      <c r="L455" s="9"/>
      <c r="M455" s="9"/>
      <c r="N455" s="9"/>
      <c r="O455" s="9" t="s">
        <v>28</v>
      </c>
      <c r="P455" s="364" t="s">
        <v>291</v>
      </c>
      <c r="Q455" s="9" t="s">
        <v>289</v>
      </c>
      <c r="R455" s="362"/>
      <c r="S455" s="9"/>
      <c r="T455" s="10"/>
      <c r="U455" s="10"/>
      <c r="V455" s="77"/>
      <c r="W455" s="78"/>
      <c r="X455" s="714" t="s">
        <v>1380</v>
      </c>
      <c r="Y455" s="715" t="s">
        <v>1383</v>
      </c>
      <c r="Z455" s="716" t="s">
        <v>1382</v>
      </c>
    </row>
    <row r="456" spans="1:26" s="11" customFormat="1" ht="15.6">
      <c r="A456" s="73"/>
      <c r="B456" s="74"/>
      <c r="C456" s="74"/>
      <c r="D456" s="363"/>
      <c r="E456" s="9" t="s">
        <v>17</v>
      </c>
      <c r="F456" s="9" t="s">
        <v>15</v>
      </c>
      <c r="G456" s="8" t="s">
        <v>22</v>
      </c>
      <c r="H456" s="8" t="s">
        <v>28</v>
      </c>
      <c r="I456" s="8" t="s">
        <v>24</v>
      </c>
      <c r="J456" s="9"/>
      <c r="K456" s="9"/>
      <c r="L456" s="9"/>
      <c r="M456" s="9"/>
      <c r="N456" s="9"/>
      <c r="O456" s="9" t="s">
        <v>28</v>
      </c>
      <c r="P456" s="364" t="s">
        <v>291</v>
      </c>
      <c r="Q456" s="9" t="s">
        <v>289</v>
      </c>
      <c r="R456" s="362"/>
      <c r="S456" s="9"/>
      <c r="T456" s="10"/>
      <c r="U456" s="10"/>
      <c r="V456" s="77"/>
      <c r="W456" s="78"/>
      <c r="X456" s="714" t="s">
        <v>1380</v>
      </c>
      <c r="Y456" s="715" t="s">
        <v>1383</v>
      </c>
      <c r="Z456" s="716" t="s">
        <v>1382</v>
      </c>
    </row>
    <row r="457" spans="1:26" s="11" customFormat="1" ht="15.6">
      <c r="A457" s="73"/>
      <c r="B457" s="74"/>
      <c r="C457" s="74" t="s">
        <v>838</v>
      </c>
      <c r="D457" s="363"/>
      <c r="E457" s="9" t="s">
        <v>18</v>
      </c>
      <c r="F457" s="9" t="s">
        <v>14</v>
      </c>
      <c r="G457" s="8" t="s">
        <v>19</v>
      </c>
      <c r="H457" s="8" t="s">
        <v>28</v>
      </c>
      <c r="I457" s="8" t="s">
        <v>24</v>
      </c>
      <c r="J457" s="9">
        <v>2</v>
      </c>
      <c r="K457" s="9"/>
      <c r="L457" s="9"/>
      <c r="M457" s="9"/>
      <c r="N457" s="9" t="s">
        <v>545</v>
      </c>
      <c r="O457" s="9"/>
      <c r="P457" s="364" t="s">
        <v>291</v>
      </c>
      <c r="Q457" s="9" t="s">
        <v>289</v>
      </c>
      <c r="R457" s="362"/>
      <c r="S457" s="9"/>
      <c r="T457" s="10"/>
      <c r="U457" s="10"/>
      <c r="V457" s="77"/>
      <c r="W457" s="78"/>
      <c r="X457" s="714" t="s">
        <v>1380</v>
      </c>
      <c r="Y457" s="715" t="s">
        <v>1383</v>
      </c>
      <c r="Z457" s="716" t="s">
        <v>1382</v>
      </c>
    </row>
    <row r="458" spans="1:26" s="11" customFormat="1" ht="15.6">
      <c r="A458" s="73"/>
      <c r="B458" s="74"/>
      <c r="C458" s="74"/>
      <c r="D458" s="363"/>
      <c r="E458" s="9" t="s">
        <v>18</v>
      </c>
      <c r="F458" s="9" t="s">
        <v>15</v>
      </c>
      <c r="G458" s="8" t="s">
        <v>19</v>
      </c>
      <c r="H458" s="8" t="s">
        <v>28</v>
      </c>
      <c r="I458" s="8" t="s">
        <v>24</v>
      </c>
      <c r="J458" s="9">
        <v>3</v>
      </c>
      <c r="K458" s="9"/>
      <c r="L458" s="9"/>
      <c r="M458" s="9"/>
      <c r="N458" s="9"/>
      <c r="O458" s="9"/>
      <c r="P458" s="364" t="s">
        <v>291</v>
      </c>
      <c r="Q458" s="9" t="s">
        <v>289</v>
      </c>
      <c r="R458" s="362"/>
      <c r="S458" s="9"/>
      <c r="T458" s="10"/>
      <c r="U458" s="10"/>
      <c r="V458" s="77"/>
      <c r="W458" s="78"/>
      <c r="X458" s="714" t="s">
        <v>1380</v>
      </c>
      <c r="Y458" s="715" t="s">
        <v>1383</v>
      </c>
      <c r="Z458" s="716" t="s">
        <v>1382</v>
      </c>
    </row>
    <row r="459" spans="1:26" s="11" customFormat="1" ht="27.6">
      <c r="A459" s="73"/>
      <c r="B459" s="74"/>
      <c r="C459" s="74"/>
      <c r="D459" s="363"/>
      <c r="E459" s="9" t="s">
        <v>18</v>
      </c>
      <c r="F459" s="9" t="s">
        <v>15</v>
      </c>
      <c r="G459" s="8" t="s">
        <v>20</v>
      </c>
      <c r="H459" s="8" t="s">
        <v>29</v>
      </c>
      <c r="I459" s="8" t="s">
        <v>839</v>
      </c>
      <c r="J459" s="9"/>
      <c r="K459" s="9"/>
      <c r="L459" s="9"/>
      <c r="M459" s="9"/>
      <c r="N459" s="9"/>
      <c r="O459" s="9" t="s">
        <v>29</v>
      </c>
      <c r="P459" s="364" t="s">
        <v>291</v>
      </c>
      <c r="Q459" s="9" t="s">
        <v>289</v>
      </c>
      <c r="R459" s="362"/>
      <c r="S459" s="9"/>
      <c r="T459" s="10"/>
      <c r="U459" s="10"/>
      <c r="V459" s="77"/>
      <c r="W459" s="78"/>
      <c r="X459" s="714" t="s">
        <v>1380</v>
      </c>
      <c r="Y459" s="715" t="s">
        <v>1383</v>
      </c>
      <c r="Z459" s="716" t="s">
        <v>1382</v>
      </c>
    </row>
    <row r="460" spans="1:26" s="11" customFormat="1" ht="15.6">
      <c r="A460" s="73"/>
      <c r="B460" s="74"/>
      <c r="C460" s="74" t="s">
        <v>838</v>
      </c>
      <c r="D460" s="363"/>
      <c r="E460" s="9" t="s">
        <v>18</v>
      </c>
      <c r="F460" s="9" t="s">
        <v>14</v>
      </c>
      <c r="G460" s="8" t="s">
        <v>20</v>
      </c>
      <c r="H460" s="8" t="s">
        <v>29</v>
      </c>
      <c r="I460" s="8" t="s">
        <v>24</v>
      </c>
      <c r="J460" s="9">
        <v>3</v>
      </c>
      <c r="K460" s="9"/>
      <c r="L460" s="9"/>
      <c r="M460" s="9"/>
      <c r="N460" s="9"/>
      <c r="O460" s="9"/>
      <c r="P460" s="364" t="s">
        <v>291</v>
      </c>
      <c r="Q460" s="9" t="s">
        <v>289</v>
      </c>
      <c r="R460" s="362"/>
      <c r="S460" s="9"/>
      <c r="T460" s="10"/>
      <c r="U460" s="10"/>
      <c r="V460" s="77"/>
      <c r="W460" s="78"/>
      <c r="X460" s="714" t="s">
        <v>1380</v>
      </c>
      <c r="Y460" s="715" t="s">
        <v>1383</v>
      </c>
      <c r="Z460" s="716" t="s">
        <v>1382</v>
      </c>
    </row>
    <row r="461" spans="1:26" s="11" customFormat="1" ht="15.6">
      <c r="A461" s="73"/>
      <c r="B461" s="74"/>
      <c r="C461" s="74"/>
      <c r="D461" s="363"/>
      <c r="E461" s="9" t="s">
        <v>18</v>
      </c>
      <c r="F461" s="9" t="s">
        <v>15</v>
      </c>
      <c r="G461" s="8" t="s">
        <v>20</v>
      </c>
      <c r="H461" s="8" t="s">
        <v>29</v>
      </c>
      <c r="I461" s="8" t="s">
        <v>24</v>
      </c>
      <c r="J461" s="9">
        <v>1</v>
      </c>
      <c r="K461" s="9"/>
      <c r="L461" s="9"/>
      <c r="M461" s="9"/>
      <c r="N461" s="9"/>
      <c r="O461" s="9"/>
      <c r="P461" s="364" t="s">
        <v>291</v>
      </c>
      <c r="Q461" s="9" t="s">
        <v>289</v>
      </c>
      <c r="R461" s="362"/>
      <c r="S461" s="9"/>
      <c r="T461" s="10"/>
      <c r="U461" s="10"/>
      <c r="V461" s="77"/>
      <c r="W461" s="78"/>
      <c r="X461" s="714" t="s">
        <v>1380</v>
      </c>
      <c r="Y461" s="715" t="s">
        <v>1383</v>
      </c>
      <c r="Z461" s="716" t="s">
        <v>1382</v>
      </c>
    </row>
    <row r="462" spans="1:26" s="11" customFormat="1" ht="15.6">
      <c r="A462" s="73"/>
      <c r="B462" s="74"/>
      <c r="C462" s="74" t="s">
        <v>837</v>
      </c>
      <c r="D462" s="363"/>
      <c r="E462" s="9" t="s">
        <v>17</v>
      </c>
      <c r="F462" s="9" t="s">
        <v>14</v>
      </c>
      <c r="G462" s="8" t="s">
        <v>19</v>
      </c>
      <c r="H462" s="8" t="s">
        <v>28</v>
      </c>
      <c r="I462" s="8" t="s">
        <v>24</v>
      </c>
      <c r="J462" s="9">
        <v>3</v>
      </c>
      <c r="K462" s="9"/>
      <c r="L462" s="9"/>
      <c r="M462" s="9"/>
      <c r="N462" s="9"/>
      <c r="O462" s="9"/>
      <c r="P462" s="364" t="s">
        <v>291</v>
      </c>
      <c r="Q462" s="9" t="s">
        <v>289</v>
      </c>
      <c r="R462" s="362"/>
      <c r="S462" s="9"/>
      <c r="T462" s="10"/>
      <c r="U462" s="10"/>
      <c r="V462" s="77"/>
      <c r="W462" s="78"/>
      <c r="X462" s="714" t="s">
        <v>1380</v>
      </c>
      <c r="Y462" s="715" t="s">
        <v>1383</v>
      </c>
      <c r="Z462" s="716" t="s">
        <v>1382</v>
      </c>
    </row>
    <row r="463" spans="1:26" s="11" customFormat="1" ht="15.6">
      <c r="A463" s="73"/>
      <c r="B463" s="74"/>
      <c r="C463" s="74"/>
      <c r="D463" s="363"/>
      <c r="E463" s="9" t="s">
        <v>17</v>
      </c>
      <c r="F463" s="9" t="s">
        <v>15</v>
      </c>
      <c r="G463" s="8" t="s">
        <v>19</v>
      </c>
      <c r="H463" s="8" t="s">
        <v>28</v>
      </c>
      <c r="I463" s="8" t="s">
        <v>24</v>
      </c>
      <c r="J463" s="9">
        <v>3</v>
      </c>
      <c r="K463" s="9"/>
      <c r="L463" s="9"/>
      <c r="M463" s="9"/>
      <c r="N463" s="9"/>
      <c r="O463" s="9"/>
      <c r="P463" s="364" t="s">
        <v>291</v>
      </c>
      <c r="Q463" s="9" t="s">
        <v>289</v>
      </c>
      <c r="R463" s="362"/>
      <c r="S463" s="9"/>
      <c r="T463" s="10"/>
      <c r="U463" s="10"/>
      <c r="V463" s="77"/>
      <c r="W463" s="78"/>
      <c r="X463" s="714" t="s">
        <v>1380</v>
      </c>
      <c r="Y463" s="715" t="s">
        <v>1383</v>
      </c>
      <c r="Z463" s="716" t="s">
        <v>1382</v>
      </c>
    </row>
    <row r="464" spans="1:26" s="11" customFormat="1" ht="15.6">
      <c r="A464" s="73"/>
      <c r="B464" s="74"/>
      <c r="C464" s="74" t="s">
        <v>836</v>
      </c>
      <c r="D464" s="363"/>
      <c r="E464" s="9" t="s">
        <v>18</v>
      </c>
      <c r="F464" s="9" t="s">
        <v>14</v>
      </c>
      <c r="G464" s="8" t="s">
        <v>56</v>
      </c>
      <c r="H464" s="8" t="s">
        <v>29</v>
      </c>
      <c r="I464" s="8" t="s">
        <v>24</v>
      </c>
      <c r="J464" s="9">
        <v>4</v>
      </c>
      <c r="K464" s="9"/>
      <c r="L464" s="9"/>
      <c r="M464" s="9"/>
      <c r="N464" s="9"/>
      <c r="O464" s="9"/>
      <c r="P464" s="364" t="s">
        <v>291</v>
      </c>
      <c r="Q464" s="9" t="s">
        <v>289</v>
      </c>
      <c r="R464" s="362" t="s">
        <v>835</v>
      </c>
      <c r="S464" s="9"/>
      <c r="T464" s="10"/>
      <c r="U464" s="10"/>
      <c r="V464" s="77"/>
      <c r="W464" s="78"/>
      <c r="X464" s="714" t="s">
        <v>1380</v>
      </c>
      <c r="Y464" s="715" t="s">
        <v>1383</v>
      </c>
      <c r="Z464" s="716" t="s">
        <v>1382</v>
      </c>
    </row>
    <row r="465" spans="1:26" s="11" customFormat="1" ht="15.6">
      <c r="A465" s="73"/>
      <c r="B465" s="74"/>
      <c r="C465" s="74"/>
      <c r="D465" s="363"/>
      <c r="E465" s="9" t="s">
        <v>18</v>
      </c>
      <c r="F465" s="9" t="s">
        <v>15</v>
      </c>
      <c r="G465" s="8" t="s">
        <v>56</v>
      </c>
      <c r="H465" s="8" t="s">
        <v>29</v>
      </c>
      <c r="I465" s="8" t="s">
        <v>24</v>
      </c>
      <c r="J465" s="9">
        <v>4</v>
      </c>
      <c r="K465" s="9"/>
      <c r="L465" s="9"/>
      <c r="M465" s="9"/>
      <c r="N465" s="9"/>
      <c r="O465" s="9"/>
      <c r="P465" s="364" t="s">
        <v>291</v>
      </c>
      <c r="Q465" s="9" t="s">
        <v>289</v>
      </c>
      <c r="R465" s="362" t="s">
        <v>835</v>
      </c>
      <c r="S465" s="9"/>
      <c r="T465" s="10"/>
      <c r="U465" s="10"/>
      <c r="V465" s="77"/>
      <c r="W465" s="78"/>
      <c r="X465" s="714" t="s">
        <v>1380</v>
      </c>
      <c r="Y465" s="715" t="s">
        <v>1383</v>
      </c>
      <c r="Z465" s="716" t="s">
        <v>1382</v>
      </c>
    </row>
    <row r="466" spans="1:26" s="11" customFormat="1" ht="15.6">
      <c r="A466" s="73"/>
      <c r="B466" s="74"/>
      <c r="C466" s="74" t="s">
        <v>834</v>
      </c>
      <c r="D466" s="363"/>
      <c r="E466" s="9" t="s">
        <v>17</v>
      </c>
      <c r="F466" s="9" t="s">
        <v>14</v>
      </c>
      <c r="G466" s="8" t="s">
        <v>22</v>
      </c>
      <c r="H466" s="8" t="s">
        <v>28</v>
      </c>
      <c r="I466" s="8" t="s">
        <v>24</v>
      </c>
      <c r="J466" s="9">
        <v>1</v>
      </c>
      <c r="K466" s="9"/>
      <c r="L466" s="9"/>
      <c r="M466" s="9"/>
      <c r="N466" s="9" t="s">
        <v>833</v>
      </c>
      <c r="O466" s="9"/>
      <c r="P466" s="364" t="s">
        <v>291</v>
      </c>
      <c r="Q466" s="9" t="s">
        <v>289</v>
      </c>
      <c r="R466" s="362"/>
      <c r="S466" s="9"/>
      <c r="T466" s="10"/>
      <c r="U466" s="10"/>
      <c r="V466" s="77"/>
      <c r="W466" s="78"/>
      <c r="X466" s="714" t="s">
        <v>1380</v>
      </c>
      <c r="Y466" s="715" t="s">
        <v>1383</v>
      </c>
      <c r="Z466" s="716" t="s">
        <v>1382</v>
      </c>
    </row>
    <row r="467" spans="1:26" s="11" customFormat="1" ht="15.6">
      <c r="A467" s="73"/>
      <c r="B467" s="74"/>
      <c r="C467" s="74" t="s">
        <v>832</v>
      </c>
      <c r="D467" s="363"/>
      <c r="E467" s="9" t="s">
        <v>18</v>
      </c>
      <c r="F467" s="9" t="s">
        <v>15</v>
      </c>
      <c r="G467" s="8" t="s">
        <v>19</v>
      </c>
      <c r="H467" s="8" t="s">
        <v>28</v>
      </c>
      <c r="I467" s="8" t="s">
        <v>24</v>
      </c>
      <c r="J467" s="9">
        <v>1</v>
      </c>
      <c r="K467" s="9"/>
      <c r="L467" s="9"/>
      <c r="M467" s="9"/>
      <c r="N467" s="9" t="s">
        <v>545</v>
      </c>
      <c r="O467" s="9"/>
      <c r="P467" s="364" t="s">
        <v>291</v>
      </c>
      <c r="Q467" s="9" t="s">
        <v>289</v>
      </c>
      <c r="R467" s="362" t="s">
        <v>831</v>
      </c>
      <c r="S467" s="9"/>
      <c r="T467" s="10"/>
      <c r="U467" s="10"/>
      <c r="V467" s="77"/>
      <c r="W467" s="78"/>
      <c r="X467" s="714" t="s">
        <v>1380</v>
      </c>
      <c r="Y467" s="715" t="s">
        <v>1383</v>
      </c>
      <c r="Z467" s="716" t="s">
        <v>1382</v>
      </c>
    </row>
    <row r="468" spans="1:26" s="11" customFormat="1" ht="15.6">
      <c r="A468" s="73"/>
      <c r="B468" s="74"/>
      <c r="C468" s="74"/>
      <c r="D468" s="363"/>
      <c r="E468" s="9" t="s">
        <v>18</v>
      </c>
      <c r="F468" s="9" t="s">
        <v>14</v>
      </c>
      <c r="G468" s="8" t="s">
        <v>19</v>
      </c>
      <c r="H468" s="8" t="s">
        <v>28</v>
      </c>
      <c r="I468" s="8" t="s">
        <v>24</v>
      </c>
      <c r="J468" s="9">
        <v>3</v>
      </c>
      <c r="K468" s="9"/>
      <c r="L468" s="9"/>
      <c r="M468" s="9"/>
      <c r="N468" s="9"/>
      <c r="O468" s="9"/>
      <c r="P468" s="364" t="s">
        <v>291</v>
      </c>
      <c r="Q468" s="9" t="s">
        <v>289</v>
      </c>
      <c r="R468" s="362"/>
      <c r="S468" s="9"/>
      <c r="T468" s="10"/>
      <c r="U468" s="10"/>
      <c r="V468" s="77"/>
      <c r="W468" s="78"/>
      <c r="X468" s="714" t="s">
        <v>1380</v>
      </c>
      <c r="Y468" s="715" t="s">
        <v>1383</v>
      </c>
      <c r="Z468" s="716" t="s">
        <v>1382</v>
      </c>
    </row>
    <row r="469" spans="1:26" s="11" customFormat="1" ht="15.6">
      <c r="A469" s="73"/>
      <c r="B469" s="74"/>
      <c r="C469" s="74" t="s">
        <v>830</v>
      </c>
      <c r="D469" s="363"/>
      <c r="E469" s="9" t="s">
        <v>17</v>
      </c>
      <c r="F469" s="9" t="s">
        <v>14</v>
      </c>
      <c r="G469" s="8" t="s">
        <v>56</v>
      </c>
      <c r="H469" s="8" t="s">
        <v>29</v>
      </c>
      <c r="I469" s="8" t="s">
        <v>25</v>
      </c>
      <c r="J469" s="9">
        <v>4</v>
      </c>
      <c r="K469" s="9"/>
      <c r="L469" s="9"/>
      <c r="M469" s="9"/>
      <c r="N469" s="9"/>
      <c r="O469" s="9"/>
      <c r="P469" s="364" t="s">
        <v>291</v>
      </c>
      <c r="Q469" s="9" t="s">
        <v>289</v>
      </c>
      <c r="R469" s="362"/>
      <c r="S469" s="9"/>
      <c r="T469" s="10"/>
      <c r="U469" s="10"/>
      <c r="V469" s="77"/>
      <c r="W469" s="78"/>
      <c r="X469" s="714" t="s">
        <v>1380</v>
      </c>
      <c r="Y469" s="715" t="s">
        <v>1383</v>
      </c>
      <c r="Z469" s="716" t="s">
        <v>1382</v>
      </c>
    </row>
    <row r="470" spans="1:26" s="11" customFormat="1" ht="15.6">
      <c r="A470" s="73"/>
      <c r="B470" s="74"/>
      <c r="C470" s="74"/>
      <c r="D470" s="363"/>
      <c r="E470" s="9" t="s">
        <v>18</v>
      </c>
      <c r="F470" s="9" t="s">
        <v>15</v>
      </c>
      <c r="G470" s="8" t="s">
        <v>20</v>
      </c>
      <c r="H470" s="8" t="s">
        <v>29</v>
      </c>
      <c r="I470" s="8" t="s">
        <v>24</v>
      </c>
      <c r="J470" s="9">
        <v>4</v>
      </c>
      <c r="K470" s="9"/>
      <c r="L470" s="9"/>
      <c r="M470" s="9"/>
      <c r="N470" s="9"/>
      <c r="O470" s="9"/>
      <c r="P470" s="364" t="s">
        <v>291</v>
      </c>
      <c r="Q470" s="9" t="s">
        <v>289</v>
      </c>
      <c r="R470" s="362"/>
      <c r="S470" s="9"/>
      <c r="T470" s="10"/>
      <c r="U470" s="10"/>
      <c r="V470" s="77"/>
      <c r="W470" s="78"/>
      <c r="X470" s="714" t="s">
        <v>1380</v>
      </c>
      <c r="Y470" s="715" t="s">
        <v>1383</v>
      </c>
      <c r="Z470" s="716" t="s">
        <v>1382</v>
      </c>
    </row>
    <row r="471" spans="1:26" s="11" customFormat="1" ht="15.6">
      <c r="A471" s="73"/>
      <c r="B471" s="74"/>
      <c r="C471" s="74"/>
      <c r="D471" s="363"/>
      <c r="E471" s="9" t="s">
        <v>17</v>
      </c>
      <c r="F471" s="9" t="s">
        <v>15</v>
      </c>
      <c r="G471" s="8" t="s">
        <v>22</v>
      </c>
      <c r="H471" s="8" t="s">
        <v>28</v>
      </c>
      <c r="I471" s="8" t="s">
        <v>24</v>
      </c>
      <c r="J471" s="9">
        <v>1</v>
      </c>
      <c r="K471" s="9"/>
      <c r="L471" s="9"/>
      <c r="M471" s="9"/>
      <c r="N471" s="9" t="s">
        <v>39</v>
      </c>
      <c r="O471" s="9"/>
      <c r="P471" s="364" t="s">
        <v>291</v>
      </c>
      <c r="Q471" s="9" t="s">
        <v>289</v>
      </c>
      <c r="R471" s="362"/>
      <c r="S471" s="9"/>
      <c r="T471" s="10"/>
      <c r="U471" s="10"/>
      <c r="V471" s="77"/>
      <c r="W471" s="78"/>
      <c r="X471" s="714" t="s">
        <v>1380</v>
      </c>
      <c r="Y471" s="715" t="s">
        <v>1383</v>
      </c>
      <c r="Z471" s="716" t="s">
        <v>1382</v>
      </c>
    </row>
    <row r="472" spans="1:26" s="11" customFormat="1" ht="15.6">
      <c r="A472" s="73"/>
      <c r="B472" s="74"/>
      <c r="C472" s="74"/>
      <c r="D472" s="363"/>
      <c r="E472" s="9" t="s">
        <v>17</v>
      </c>
      <c r="F472" s="9" t="s">
        <v>14</v>
      </c>
      <c r="G472" s="8" t="s">
        <v>22</v>
      </c>
      <c r="H472" s="8" t="s">
        <v>28</v>
      </c>
      <c r="I472" s="8" t="s">
        <v>24</v>
      </c>
      <c r="J472" s="9">
        <v>1</v>
      </c>
      <c r="K472" s="9"/>
      <c r="L472" s="9"/>
      <c r="M472" s="9"/>
      <c r="N472" s="9" t="s">
        <v>39</v>
      </c>
      <c r="O472" s="9"/>
      <c r="P472" s="364" t="s">
        <v>291</v>
      </c>
      <c r="Q472" s="9" t="s">
        <v>289</v>
      </c>
      <c r="R472" s="362"/>
      <c r="S472" s="9"/>
      <c r="T472" s="10"/>
      <c r="U472" s="10"/>
      <c r="V472" s="77"/>
      <c r="W472" s="78"/>
      <c r="X472" s="714" t="s">
        <v>1380</v>
      </c>
      <c r="Y472" s="715" t="s">
        <v>1383</v>
      </c>
      <c r="Z472" s="716" t="s">
        <v>1382</v>
      </c>
    </row>
    <row r="473" spans="1:26" s="11" customFormat="1" ht="15.6">
      <c r="A473" s="73"/>
      <c r="B473" s="74"/>
      <c r="C473" s="74" t="s">
        <v>829</v>
      </c>
      <c r="D473" s="363" t="s">
        <v>826</v>
      </c>
      <c r="E473" s="9" t="s">
        <v>17</v>
      </c>
      <c r="F473" s="9" t="s">
        <v>14</v>
      </c>
      <c r="G473" s="8" t="s">
        <v>56</v>
      </c>
      <c r="H473" s="8" t="s">
        <v>29</v>
      </c>
      <c r="I473" s="8" t="s">
        <v>30</v>
      </c>
      <c r="J473" s="9">
        <v>4</v>
      </c>
      <c r="K473" s="9" t="s">
        <v>34</v>
      </c>
      <c r="L473" s="9"/>
      <c r="M473" s="9"/>
      <c r="N473" s="9"/>
      <c r="O473" s="9"/>
      <c r="P473" s="364" t="s">
        <v>291</v>
      </c>
      <c r="Q473" s="9" t="s">
        <v>289</v>
      </c>
      <c r="R473" s="362" t="s">
        <v>827</v>
      </c>
      <c r="S473" s="9"/>
      <c r="T473" s="10"/>
      <c r="U473" s="10" t="s">
        <v>45</v>
      </c>
      <c r="V473" s="77" t="s">
        <v>826</v>
      </c>
      <c r="W473" s="78" t="s">
        <v>828</v>
      </c>
      <c r="X473" s="714" t="s">
        <v>1380</v>
      </c>
      <c r="Y473" s="715" t="s">
        <v>1383</v>
      </c>
      <c r="Z473" s="716" t="s">
        <v>1382</v>
      </c>
    </row>
    <row r="474" spans="1:26" s="11" customFormat="1" ht="15.6">
      <c r="A474" s="73"/>
      <c r="B474" s="74"/>
      <c r="C474" s="74"/>
      <c r="D474" s="363" t="s">
        <v>826</v>
      </c>
      <c r="E474" s="9" t="s">
        <v>17</v>
      </c>
      <c r="F474" s="9" t="s">
        <v>15</v>
      </c>
      <c r="G474" s="8" t="s">
        <v>56</v>
      </c>
      <c r="H474" s="8" t="s">
        <v>29</v>
      </c>
      <c r="I474" s="8" t="s">
        <v>30</v>
      </c>
      <c r="J474" s="9">
        <v>4</v>
      </c>
      <c r="K474" s="9"/>
      <c r="L474" s="9"/>
      <c r="M474" s="9"/>
      <c r="N474" s="9"/>
      <c r="O474" s="9"/>
      <c r="P474" s="364" t="s">
        <v>291</v>
      </c>
      <c r="Q474" s="9" t="s">
        <v>289</v>
      </c>
      <c r="R474" s="362" t="s">
        <v>827</v>
      </c>
      <c r="S474" s="9"/>
      <c r="T474" s="10"/>
      <c r="U474" s="10" t="s">
        <v>46</v>
      </c>
      <c r="V474" s="77" t="s">
        <v>826</v>
      </c>
      <c r="W474" s="78" t="s">
        <v>825</v>
      </c>
      <c r="X474" s="714" t="s">
        <v>1380</v>
      </c>
      <c r="Y474" s="715" t="s">
        <v>1383</v>
      </c>
      <c r="Z474" s="716" t="s">
        <v>1382</v>
      </c>
    </row>
    <row r="475" spans="1:26" s="11" customFormat="1" ht="15.6">
      <c r="A475" s="73"/>
      <c r="B475" s="74"/>
      <c r="C475" s="74" t="s">
        <v>824</v>
      </c>
      <c r="D475" s="363"/>
      <c r="E475" s="9" t="s">
        <v>17</v>
      </c>
      <c r="F475" s="9" t="s">
        <v>14</v>
      </c>
      <c r="G475" s="8" t="s">
        <v>19</v>
      </c>
      <c r="H475" s="8" t="s">
        <v>28</v>
      </c>
      <c r="I475" s="8" t="s">
        <v>24</v>
      </c>
      <c r="J475" s="9">
        <v>4</v>
      </c>
      <c r="K475" s="9" t="s">
        <v>34</v>
      </c>
      <c r="L475" s="9"/>
      <c r="M475" s="9"/>
      <c r="N475" s="9"/>
      <c r="O475" s="9"/>
      <c r="P475" s="364" t="s">
        <v>291</v>
      </c>
      <c r="Q475" s="9" t="s">
        <v>290</v>
      </c>
      <c r="R475" s="362"/>
      <c r="S475" s="9"/>
      <c r="T475" s="10"/>
      <c r="U475" s="10"/>
      <c r="V475" s="77"/>
      <c r="W475" s="78"/>
      <c r="X475" s="714" t="s">
        <v>1380</v>
      </c>
      <c r="Y475" s="715" t="s">
        <v>1383</v>
      </c>
      <c r="Z475" s="716" t="s">
        <v>1382</v>
      </c>
    </row>
    <row r="476" spans="1:26" s="11" customFormat="1" ht="15.6">
      <c r="A476" s="73"/>
      <c r="B476" s="74"/>
      <c r="C476" s="74"/>
      <c r="D476" s="363"/>
      <c r="E476" s="9" t="s">
        <v>17</v>
      </c>
      <c r="F476" s="9" t="s">
        <v>15</v>
      </c>
      <c r="G476" s="8" t="s">
        <v>19</v>
      </c>
      <c r="H476" s="8" t="s">
        <v>28</v>
      </c>
      <c r="I476" s="8" t="s">
        <v>26</v>
      </c>
      <c r="J476" s="9">
        <v>4</v>
      </c>
      <c r="K476" s="9" t="s">
        <v>34</v>
      </c>
      <c r="L476" s="9"/>
      <c r="M476" s="9"/>
      <c r="N476" s="9"/>
      <c r="O476" s="9"/>
      <c r="P476" s="364" t="s">
        <v>291</v>
      </c>
      <c r="Q476" s="9" t="s">
        <v>290</v>
      </c>
      <c r="R476" s="362"/>
      <c r="S476" s="9"/>
      <c r="T476" s="10"/>
      <c r="U476" s="10"/>
      <c r="V476" s="77"/>
      <c r="W476" s="78"/>
      <c r="X476" s="714" t="s">
        <v>1380</v>
      </c>
      <c r="Y476" s="715" t="s">
        <v>1383</v>
      </c>
      <c r="Z476" s="716" t="s">
        <v>1382</v>
      </c>
    </row>
    <row r="477" spans="1:26" s="11" customFormat="1" ht="15.6">
      <c r="A477" s="73"/>
      <c r="B477" s="74"/>
      <c r="C477" s="74" t="s">
        <v>823</v>
      </c>
      <c r="D477" s="363"/>
      <c r="E477" s="9" t="s">
        <v>17</v>
      </c>
      <c r="F477" s="9" t="s">
        <v>14</v>
      </c>
      <c r="G477" s="8" t="s">
        <v>19</v>
      </c>
      <c r="H477" s="8" t="s">
        <v>28</v>
      </c>
      <c r="I477" s="8" t="s">
        <v>25</v>
      </c>
      <c r="J477" s="9">
        <v>4</v>
      </c>
      <c r="K477" s="9" t="s">
        <v>34</v>
      </c>
      <c r="L477" s="9"/>
      <c r="M477" s="9"/>
      <c r="N477" s="9"/>
      <c r="O477" s="9"/>
      <c r="P477" s="364" t="s">
        <v>291</v>
      </c>
      <c r="Q477" s="9" t="s">
        <v>288</v>
      </c>
      <c r="R477" s="362"/>
      <c r="S477" s="9"/>
      <c r="T477" s="10"/>
      <c r="U477" s="10"/>
      <c r="V477" s="77"/>
      <c r="W477" s="78"/>
      <c r="X477" s="714" t="s">
        <v>1380</v>
      </c>
      <c r="Y477" s="715" t="s">
        <v>1383</v>
      </c>
      <c r="Z477" s="716" t="s">
        <v>1382</v>
      </c>
    </row>
    <row r="478" spans="1:26" s="11" customFormat="1" ht="15.6">
      <c r="A478" s="73"/>
      <c r="B478" s="74"/>
      <c r="C478" s="74"/>
      <c r="D478" s="363"/>
      <c r="E478" s="9" t="s">
        <v>17</v>
      </c>
      <c r="F478" s="9" t="s">
        <v>15</v>
      </c>
      <c r="G478" s="8" t="s">
        <v>19</v>
      </c>
      <c r="H478" s="8" t="s">
        <v>28</v>
      </c>
      <c r="I478" s="8" t="s">
        <v>24</v>
      </c>
      <c r="J478" s="9">
        <v>4</v>
      </c>
      <c r="K478" s="9" t="s">
        <v>34</v>
      </c>
      <c r="L478" s="9"/>
      <c r="M478" s="9"/>
      <c r="N478" s="9"/>
      <c r="O478" s="9"/>
      <c r="P478" s="364" t="s">
        <v>291</v>
      </c>
      <c r="Q478" s="9" t="s">
        <v>288</v>
      </c>
      <c r="R478" s="362"/>
      <c r="S478" s="9"/>
      <c r="T478" s="10"/>
      <c r="U478" s="10"/>
      <c r="V478" s="77"/>
      <c r="W478" s="78"/>
      <c r="X478" s="714" t="s">
        <v>1380</v>
      </c>
      <c r="Y478" s="715" t="s">
        <v>1383</v>
      </c>
      <c r="Z478" s="716" t="s">
        <v>1382</v>
      </c>
    </row>
    <row r="479" spans="1:26" s="11" customFormat="1" ht="15.6">
      <c r="A479" s="73"/>
      <c r="B479" s="74"/>
      <c r="C479" s="74" t="s">
        <v>822</v>
      </c>
      <c r="D479" s="363"/>
      <c r="E479" s="9" t="s">
        <v>17</v>
      </c>
      <c r="F479" s="9" t="s">
        <v>14</v>
      </c>
      <c r="G479" s="8" t="s">
        <v>20</v>
      </c>
      <c r="H479" s="8" t="s">
        <v>29</v>
      </c>
      <c r="I479" s="8" t="s">
        <v>24</v>
      </c>
      <c r="J479" s="9">
        <v>4</v>
      </c>
      <c r="K479" s="9" t="s">
        <v>34</v>
      </c>
      <c r="L479" s="9"/>
      <c r="M479" s="9"/>
      <c r="N479" s="9"/>
      <c r="O479" s="9"/>
      <c r="P479" s="364" t="s">
        <v>291</v>
      </c>
      <c r="Q479" s="9" t="s">
        <v>288</v>
      </c>
      <c r="R479" s="362"/>
      <c r="S479" s="9"/>
      <c r="T479" s="10"/>
      <c r="U479" s="10"/>
      <c r="V479" s="77"/>
      <c r="W479" s="78"/>
      <c r="X479" s="714" t="s">
        <v>1380</v>
      </c>
      <c r="Y479" s="715" t="s">
        <v>1383</v>
      </c>
      <c r="Z479" s="716" t="s">
        <v>1382</v>
      </c>
    </row>
    <row r="480" spans="1:26" s="11" customFormat="1" ht="15.6">
      <c r="A480" s="73"/>
      <c r="B480" s="74"/>
      <c r="C480" s="74"/>
      <c r="D480" s="363"/>
      <c r="E480" s="9" t="s">
        <v>18</v>
      </c>
      <c r="F480" s="9" t="s">
        <v>15</v>
      </c>
      <c r="G480" s="8" t="s">
        <v>56</v>
      </c>
      <c r="H480" s="8" t="s">
        <v>29</v>
      </c>
      <c r="I480" s="8" t="s">
        <v>26</v>
      </c>
      <c r="J480" s="9">
        <v>4</v>
      </c>
      <c r="K480" s="9" t="s">
        <v>34</v>
      </c>
      <c r="L480" s="9"/>
      <c r="M480" s="9"/>
      <c r="N480" s="9"/>
      <c r="O480" s="9"/>
      <c r="P480" s="364" t="s">
        <v>291</v>
      </c>
      <c r="Q480" s="9" t="s">
        <v>288</v>
      </c>
      <c r="R480" s="362"/>
      <c r="S480" s="9"/>
      <c r="T480" s="10"/>
      <c r="U480" s="10"/>
      <c r="V480" s="77"/>
      <c r="W480" s="78"/>
      <c r="X480" s="714" t="s">
        <v>1380</v>
      </c>
      <c r="Y480" s="715" t="s">
        <v>1383</v>
      </c>
      <c r="Z480" s="716" t="s">
        <v>1382</v>
      </c>
    </row>
    <row r="481" spans="1:26" s="11" customFormat="1" ht="15.6">
      <c r="A481" s="73"/>
      <c r="B481" s="74"/>
      <c r="C481" s="74"/>
      <c r="D481" s="363"/>
      <c r="E481" s="9" t="s">
        <v>17</v>
      </c>
      <c r="F481" s="9" t="s">
        <v>14</v>
      </c>
      <c r="G481" s="8" t="s">
        <v>56</v>
      </c>
      <c r="H481" s="8" t="s">
        <v>29</v>
      </c>
      <c r="I481" s="8" t="s">
        <v>26</v>
      </c>
      <c r="J481" s="9">
        <v>4</v>
      </c>
      <c r="K481" s="9" t="s">
        <v>34</v>
      </c>
      <c r="L481" s="9"/>
      <c r="M481" s="9"/>
      <c r="N481" s="9"/>
      <c r="O481" s="9"/>
      <c r="P481" s="364" t="s">
        <v>291</v>
      </c>
      <c r="Q481" s="9" t="s">
        <v>288</v>
      </c>
      <c r="R481" s="362"/>
      <c r="S481" s="9"/>
      <c r="T481" s="10"/>
      <c r="U481" s="10"/>
      <c r="V481" s="77"/>
      <c r="W481" s="78"/>
      <c r="X481" s="714" t="s">
        <v>1380</v>
      </c>
      <c r="Y481" s="715" t="s">
        <v>1383</v>
      </c>
      <c r="Z481" s="716" t="s">
        <v>1382</v>
      </c>
    </row>
    <row r="482" spans="1:26" s="11" customFormat="1" ht="15.6">
      <c r="A482" s="73"/>
      <c r="B482" s="74"/>
      <c r="C482" s="74"/>
      <c r="D482" s="363"/>
      <c r="E482" s="9" t="s">
        <v>18</v>
      </c>
      <c r="F482" s="9" t="s">
        <v>15</v>
      </c>
      <c r="G482" s="8" t="s">
        <v>20</v>
      </c>
      <c r="H482" s="8" t="s">
        <v>29</v>
      </c>
      <c r="I482" s="8" t="s">
        <v>24</v>
      </c>
      <c r="J482" s="9">
        <v>4</v>
      </c>
      <c r="K482" s="9" t="s">
        <v>34</v>
      </c>
      <c r="L482" s="9"/>
      <c r="M482" s="9"/>
      <c r="N482" s="9"/>
      <c r="O482" s="9"/>
      <c r="P482" s="364" t="s">
        <v>291</v>
      </c>
      <c r="Q482" s="9" t="s">
        <v>288</v>
      </c>
      <c r="R482" s="362"/>
      <c r="S482" s="9"/>
      <c r="T482" s="10"/>
      <c r="U482" s="10"/>
      <c r="V482" s="77"/>
      <c r="W482" s="78"/>
      <c r="X482" s="714" t="s">
        <v>1380</v>
      </c>
      <c r="Y482" s="715" t="s">
        <v>1383</v>
      </c>
      <c r="Z482" s="716" t="s">
        <v>1382</v>
      </c>
    </row>
    <row r="483" spans="1:26" s="11" customFormat="1" ht="15.6">
      <c r="A483" s="73"/>
      <c r="B483" s="74"/>
      <c r="C483" s="74" t="s">
        <v>821</v>
      </c>
      <c r="D483" s="363"/>
      <c r="E483" s="9" t="s">
        <v>17</v>
      </c>
      <c r="F483" s="9" t="s">
        <v>14</v>
      </c>
      <c r="G483" s="8" t="s">
        <v>20</v>
      </c>
      <c r="H483" s="8" t="s">
        <v>29</v>
      </c>
      <c r="I483" s="8" t="s">
        <v>24</v>
      </c>
      <c r="J483" s="9">
        <v>3</v>
      </c>
      <c r="K483" s="9" t="s">
        <v>34</v>
      </c>
      <c r="L483" s="9"/>
      <c r="M483" s="9"/>
      <c r="N483" s="9"/>
      <c r="O483" s="9"/>
      <c r="P483" s="364" t="s">
        <v>291</v>
      </c>
      <c r="Q483" s="9" t="s">
        <v>288</v>
      </c>
      <c r="R483" s="362"/>
      <c r="S483" s="9"/>
      <c r="T483" s="10"/>
      <c r="U483" s="10"/>
      <c r="V483" s="77"/>
      <c r="W483" s="78"/>
      <c r="X483" s="714" t="s">
        <v>1380</v>
      </c>
      <c r="Y483" s="715" t="s">
        <v>1383</v>
      </c>
      <c r="Z483" s="716" t="s">
        <v>1382</v>
      </c>
    </row>
    <row r="484" spans="1:26" s="11" customFormat="1" ht="15.6">
      <c r="A484" s="73"/>
      <c r="B484" s="74"/>
      <c r="C484" s="74"/>
      <c r="D484" s="363"/>
      <c r="E484" s="9" t="s">
        <v>18</v>
      </c>
      <c r="F484" s="9" t="s">
        <v>15</v>
      </c>
      <c r="G484" s="8" t="s">
        <v>56</v>
      </c>
      <c r="H484" s="8" t="s">
        <v>29</v>
      </c>
      <c r="I484" s="8" t="s">
        <v>24</v>
      </c>
      <c r="J484" s="9">
        <v>3</v>
      </c>
      <c r="K484" s="9" t="s">
        <v>34</v>
      </c>
      <c r="L484" s="9"/>
      <c r="M484" s="9"/>
      <c r="N484" s="9"/>
      <c r="O484" s="9"/>
      <c r="P484" s="364" t="s">
        <v>291</v>
      </c>
      <c r="Q484" s="9" t="s">
        <v>288</v>
      </c>
      <c r="R484" s="362"/>
      <c r="S484" s="9"/>
      <c r="T484" s="10"/>
      <c r="U484" s="10"/>
      <c r="V484" s="77"/>
      <c r="W484" s="78"/>
      <c r="X484" s="714" t="s">
        <v>1380</v>
      </c>
      <c r="Y484" s="715" t="s">
        <v>1383</v>
      </c>
      <c r="Z484" s="716" t="s">
        <v>1382</v>
      </c>
    </row>
    <row r="485" spans="1:26" s="11" customFormat="1" ht="15.6">
      <c r="A485" s="73"/>
      <c r="B485" s="74"/>
      <c r="C485" s="74" t="s">
        <v>820</v>
      </c>
      <c r="D485" s="363"/>
      <c r="E485" s="9" t="s">
        <v>18</v>
      </c>
      <c r="F485" s="9" t="s">
        <v>14</v>
      </c>
      <c r="G485" s="8" t="s">
        <v>19</v>
      </c>
      <c r="H485" s="8" t="s">
        <v>28</v>
      </c>
      <c r="I485" s="8" t="s">
        <v>24</v>
      </c>
      <c r="J485" s="9">
        <v>1</v>
      </c>
      <c r="K485" s="9" t="s">
        <v>34</v>
      </c>
      <c r="L485" s="9"/>
      <c r="M485" s="9"/>
      <c r="N485" s="9" t="s">
        <v>545</v>
      </c>
      <c r="O485" s="9"/>
      <c r="P485" s="364" t="s">
        <v>291</v>
      </c>
      <c r="Q485" s="9" t="s">
        <v>288</v>
      </c>
      <c r="R485" s="362"/>
      <c r="S485" s="9"/>
      <c r="T485" s="10"/>
      <c r="U485" s="10"/>
      <c r="V485" s="77"/>
      <c r="W485" s="78"/>
      <c r="X485" s="714" t="s">
        <v>1380</v>
      </c>
      <c r="Y485" s="715" t="s">
        <v>1383</v>
      </c>
      <c r="Z485" s="716" t="s">
        <v>1382</v>
      </c>
    </row>
    <row r="486" spans="1:26" s="11" customFormat="1" ht="15.6">
      <c r="A486" s="73"/>
      <c r="B486" s="74"/>
      <c r="C486" s="74"/>
      <c r="D486" s="363"/>
      <c r="E486" s="9" t="s">
        <v>18</v>
      </c>
      <c r="F486" s="9" t="s">
        <v>15</v>
      </c>
      <c r="G486" s="8" t="s">
        <v>19</v>
      </c>
      <c r="H486" s="8" t="s">
        <v>28</v>
      </c>
      <c r="I486" s="8" t="s">
        <v>24</v>
      </c>
      <c r="J486" s="9">
        <v>2</v>
      </c>
      <c r="K486" s="9" t="s">
        <v>34</v>
      </c>
      <c r="L486" s="9"/>
      <c r="M486" s="9"/>
      <c r="N486" s="9" t="s">
        <v>545</v>
      </c>
      <c r="O486" s="9"/>
      <c r="P486" s="364" t="s">
        <v>291</v>
      </c>
      <c r="Q486" s="9" t="s">
        <v>288</v>
      </c>
      <c r="R486" s="362"/>
      <c r="S486" s="9"/>
      <c r="T486" s="10"/>
      <c r="U486" s="10"/>
      <c r="V486" s="77"/>
      <c r="W486" s="78"/>
      <c r="X486" s="714" t="s">
        <v>1380</v>
      </c>
      <c r="Y486" s="715" t="s">
        <v>1383</v>
      </c>
      <c r="Z486" s="716" t="s">
        <v>1382</v>
      </c>
    </row>
    <row r="487" spans="1:26" s="11" customFormat="1" ht="15.6">
      <c r="A487" s="73"/>
      <c r="B487" s="74"/>
      <c r="C487" s="74" t="s">
        <v>819</v>
      </c>
      <c r="D487" s="363"/>
      <c r="E487" s="9" t="s">
        <v>17</v>
      </c>
      <c r="F487" s="9" t="s">
        <v>14</v>
      </c>
      <c r="G487" s="8" t="s">
        <v>56</v>
      </c>
      <c r="H487" s="8" t="s">
        <v>29</v>
      </c>
      <c r="I487" s="8" t="s">
        <v>24</v>
      </c>
      <c r="J487" s="9">
        <v>4</v>
      </c>
      <c r="K487" s="9" t="s">
        <v>58</v>
      </c>
      <c r="L487" s="9"/>
      <c r="M487" s="9"/>
      <c r="N487" s="9"/>
      <c r="O487" s="9"/>
      <c r="P487" s="364" t="s">
        <v>291</v>
      </c>
      <c r="Q487" s="9" t="s">
        <v>288</v>
      </c>
      <c r="R487" s="362"/>
      <c r="S487" s="9"/>
      <c r="T487" s="10"/>
      <c r="U487" s="10"/>
      <c r="V487" s="77"/>
      <c r="W487" s="78"/>
      <c r="X487" s="714" t="s">
        <v>1380</v>
      </c>
      <c r="Y487" s="715" t="s">
        <v>1383</v>
      </c>
      <c r="Z487" s="716" t="s">
        <v>1382</v>
      </c>
    </row>
    <row r="488" spans="1:26" s="11" customFormat="1" ht="15.6">
      <c r="A488" s="73"/>
      <c r="B488" s="74"/>
      <c r="C488" s="74"/>
      <c r="D488" s="363"/>
      <c r="E488" s="9" t="s">
        <v>18</v>
      </c>
      <c r="F488" s="9" t="s">
        <v>15</v>
      </c>
      <c r="G488" s="8" t="s">
        <v>20</v>
      </c>
      <c r="H488" s="8" t="s">
        <v>29</v>
      </c>
      <c r="I488" s="8" t="s">
        <v>24</v>
      </c>
      <c r="J488" s="9">
        <v>4</v>
      </c>
      <c r="K488" s="9" t="s">
        <v>34</v>
      </c>
      <c r="L488" s="9"/>
      <c r="M488" s="9"/>
      <c r="N488" s="9"/>
      <c r="O488" s="9"/>
      <c r="P488" s="364" t="s">
        <v>291</v>
      </c>
      <c r="Q488" s="9" t="s">
        <v>288</v>
      </c>
      <c r="R488" s="362"/>
      <c r="S488" s="9"/>
      <c r="T488" s="10"/>
      <c r="U488" s="10"/>
      <c r="V488" s="77"/>
      <c r="W488" s="78"/>
      <c r="X488" s="714" t="s">
        <v>1380</v>
      </c>
      <c r="Y488" s="715" t="s">
        <v>1383</v>
      </c>
      <c r="Z488" s="716" t="s">
        <v>1382</v>
      </c>
    </row>
    <row r="489" spans="1:26" s="11" customFormat="1" ht="15.6">
      <c r="A489" s="73"/>
      <c r="B489" s="74"/>
      <c r="C489" s="74" t="s">
        <v>818</v>
      </c>
      <c r="D489" s="363"/>
      <c r="E489" s="9" t="s">
        <v>18</v>
      </c>
      <c r="F489" s="9" t="s">
        <v>14</v>
      </c>
      <c r="G489" s="8" t="s">
        <v>19</v>
      </c>
      <c r="H489" s="8" t="s">
        <v>28</v>
      </c>
      <c r="I489" s="8" t="s">
        <v>24</v>
      </c>
      <c r="J489" s="9">
        <v>1</v>
      </c>
      <c r="K489" s="9" t="s">
        <v>812</v>
      </c>
      <c r="L489" s="9"/>
      <c r="M489" s="9"/>
      <c r="N489" s="9" t="s">
        <v>545</v>
      </c>
      <c r="O489" s="9"/>
      <c r="P489" s="364" t="s">
        <v>291</v>
      </c>
      <c r="Q489" s="9" t="s">
        <v>288</v>
      </c>
      <c r="R489" s="362"/>
      <c r="S489" s="9"/>
      <c r="T489" s="10"/>
      <c r="U489" s="10"/>
      <c r="V489" s="77"/>
      <c r="W489" s="78"/>
      <c r="X489" s="714" t="s">
        <v>1380</v>
      </c>
      <c r="Y489" s="715" t="s">
        <v>1383</v>
      </c>
      <c r="Z489" s="716" t="s">
        <v>1382</v>
      </c>
    </row>
    <row r="490" spans="1:26" s="11" customFormat="1" ht="15.6">
      <c r="A490" s="73"/>
      <c r="B490" s="74"/>
      <c r="C490" s="74"/>
      <c r="D490" s="363" t="s">
        <v>817</v>
      </c>
      <c r="E490" s="9" t="s">
        <v>18</v>
      </c>
      <c r="F490" s="9" t="s">
        <v>15</v>
      </c>
      <c r="G490" s="8" t="s">
        <v>56</v>
      </c>
      <c r="H490" s="8" t="s">
        <v>29</v>
      </c>
      <c r="I490" s="8" t="s">
        <v>24</v>
      </c>
      <c r="J490" s="9">
        <v>4</v>
      </c>
      <c r="K490" s="9" t="s">
        <v>812</v>
      </c>
      <c r="L490" s="9"/>
      <c r="M490" s="9"/>
      <c r="N490" s="9"/>
      <c r="O490" s="9"/>
      <c r="P490" s="9" t="s">
        <v>291</v>
      </c>
      <c r="Q490" s="9" t="s">
        <v>288</v>
      </c>
      <c r="R490" s="362"/>
      <c r="S490" s="9"/>
      <c r="T490" s="10"/>
      <c r="U490" s="10"/>
      <c r="V490" s="77"/>
      <c r="W490" s="78"/>
      <c r="X490" s="714" t="s">
        <v>1380</v>
      </c>
      <c r="Y490" s="715" t="s">
        <v>1383</v>
      </c>
      <c r="Z490" s="716" t="s">
        <v>1382</v>
      </c>
    </row>
    <row r="491" spans="1:26" s="629" customFormat="1" ht="15.6">
      <c r="A491" s="620"/>
      <c r="B491" s="621"/>
      <c r="C491" s="621"/>
      <c r="D491" s="622"/>
      <c r="E491" s="623"/>
      <c r="F491" s="623"/>
      <c r="G491" s="624"/>
      <c r="H491" s="624"/>
      <c r="I491" s="624"/>
      <c r="J491" s="623"/>
      <c r="K491" s="623"/>
      <c r="L491" s="623"/>
      <c r="M491" s="623"/>
      <c r="N491" s="623"/>
      <c r="O491" s="623"/>
      <c r="P491" s="623"/>
      <c r="Q491" s="623"/>
      <c r="R491" s="625"/>
      <c r="S491" s="623"/>
      <c r="T491" s="626"/>
      <c r="U491" s="626"/>
      <c r="V491" s="627"/>
      <c r="W491" s="628"/>
    </row>
    <row r="492" spans="1:26" s="149" customFormat="1" ht="15.6">
      <c r="A492" s="630"/>
      <c r="B492" s="631"/>
      <c r="C492" s="631"/>
      <c r="D492" s="632"/>
      <c r="E492" s="633"/>
      <c r="F492" s="633"/>
      <c r="G492" s="634"/>
      <c r="H492" s="634"/>
      <c r="I492" s="634"/>
      <c r="J492" s="633"/>
      <c r="K492" s="633"/>
      <c r="L492" s="633"/>
      <c r="M492" s="633"/>
      <c r="N492" s="633"/>
      <c r="O492" s="633"/>
      <c r="P492" s="633"/>
      <c r="Q492" s="633"/>
      <c r="R492" s="635"/>
      <c r="S492" s="633"/>
      <c r="T492" s="636"/>
      <c r="U492" s="636"/>
      <c r="V492" s="637"/>
      <c r="W492" s="638"/>
    </row>
    <row r="493" spans="1:26" ht="21">
      <c r="B493" s="49" t="s">
        <v>816</v>
      </c>
      <c r="C493" s="185"/>
    </row>
    <row r="494" spans="1:26" ht="15.6">
      <c r="C494" s="60"/>
    </row>
    <row r="495" spans="1:26" ht="15.6">
      <c r="C495" s="60"/>
      <c r="G495" s="17" t="s">
        <v>270</v>
      </c>
      <c r="H495" s="17"/>
      <c r="I495" s="16"/>
    </row>
    <row r="496" spans="1:26" ht="15.6">
      <c r="C496" s="60"/>
      <c r="G496" s="8" t="s">
        <v>264</v>
      </c>
      <c r="H496" s="11">
        <f>COUNTIFS(H$14:H$490,"malowany",J$14:J$490,1)</f>
        <v>32</v>
      </c>
      <c r="I496" s="56" t="s">
        <v>268</v>
      </c>
      <c r="K496" s="27" t="s">
        <v>272</v>
      </c>
      <c r="L496" s="25"/>
      <c r="M496" s="37">
        <f>COUNTIF(M14:M490,"tak")</f>
        <v>0</v>
      </c>
      <c r="N496" s="28" t="s">
        <v>273</v>
      </c>
    </row>
    <row r="497" spans="3:15" ht="15.6">
      <c r="C497" s="60"/>
      <c r="G497" s="8" t="s">
        <v>265</v>
      </c>
      <c r="H497" s="11">
        <f>COUNTIFS(H$14:H$490,"malowany",J$14:J$490,2)</f>
        <v>31</v>
      </c>
      <c r="I497" s="56" t="s">
        <v>268</v>
      </c>
      <c r="N497" s="17"/>
    </row>
    <row r="498" spans="3:15">
      <c r="G498" s="8" t="s">
        <v>266</v>
      </c>
      <c r="H498" s="11">
        <f>COUNTIFS(H$14:H$490,"malowany",J$14:J$490,3)</f>
        <v>78</v>
      </c>
      <c r="I498" s="56" t="s">
        <v>268</v>
      </c>
      <c r="K498" s="29" t="s">
        <v>269</v>
      </c>
      <c r="L498" s="30"/>
      <c r="M498" s="35">
        <f>COUNTIF(O$14:O$490,"malowany")</f>
        <v>69</v>
      </c>
      <c r="N498" s="31" t="s">
        <v>274</v>
      </c>
    </row>
    <row r="499" spans="3:15">
      <c r="G499" s="8" t="s">
        <v>267</v>
      </c>
      <c r="H499" s="11">
        <f>COUNTIFS(H$14:H$490,"malowany",J$14:J$490,4)</f>
        <v>122</v>
      </c>
      <c r="I499" s="56" t="s">
        <v>268</v>
      </c>
      <c r="K499" s="44"/>
      <c r="L499" s="42"/>
      <c r="M499" s="43">
        <f>COUNTIF(O$14:O$490,"NALEPKA")</f>
        <v>0</v>
      </c>
      <c r="N499" s="45" t="s">
        <v>1145</v>
      </c>
    </row>
    <row r="500" spans="3:15">
      <c r="G500" s="46" t="s">
        <v>271</v>
      </c>
      <c r="H500" s="47">
        <f>SUM(H496:H499)</f>
        <v>263</v>
      </c>
      <c r="I500" s="48" t="s">
        <v>268</v>
      </c>
      <c r="K500" s="44"/>
      <c r="L500" s="42"/>
      <c r="M500" s="43">
        <f>COUNTIF(O$14:O$490,"tabliczka")</f>
        <v>9</v>
      </c>
      <c r="N500" s="45" t="s">
        <v>280</v>
      </c>
    </row>
    <row r="501" spans="3:15">
      <c r="I501" s="18"/>
      <c r="K501" s="44"/>
      <c r="L501" s="42"/>
      <c r="M501" s="43">
        <f>COUNTIF(O$14:O$490,"drogowskaz")</f>
        <v>0</v>
      </c>
      <c r="N501" s="45" t="s">
        <v>480</v>
      </c>
    </row>
    <row r="502" spans="3:15" ht="13.5" customHeight="1">
      <c r="G502" s="723" t="s">
        <v>483</v>
      </c>
      <c r="H502" s="723"/>
      <c r="I502" s="723"/>
      <c r="K502" s="32"/>
      <c r="L502" s="33"/>
      <c r="M502" s="36">
        <f>COUNTIF(O$14:O$490,"plansza")</f>
        <v>0</v>
      </c>
      <c r="N502" s="34" t="s">
        <v>481</v>
      </c>
    </row>
    <row r="503" spans="3:15">
      <c r="G503" s="8" t="s">
        <v>264</v>
      </c>
      <c r="H503" s="11">
        <f>COUNTIFS(H$14:H$490,"tabliczka",J$14:J$490,1,I$14:I$490,"&lt;&gt;drogowskaz")</f>
        <v>1</v>
      </c>
      <c r="I503" s="56" t="s">
        <v>268</v>
      </c>
    </row>
    <row r="504" spans="3:15">
      <c r="G504" s="8" t="s">
        <v>265</v>
      </c>
      <c r="H504" s="11">
        <f>COUNTIFS(H$14:H$490,"tabliczka",J$14:J$490,2,I$14:I$490,"&lt;&gt;drogowskaz")</f>
        <v>3</v>
      </c>
      <c r="I504" s="56" t="s">
        <v>268</v>
      </c>
      <c r="K504" s="27" t="s">
        <v>281</v>
      </c>
      <c r="L504" s="25"/>
      <c r="M504" s="37">
        <f>COUNTIF(N14:N490,"usunąć")</f>
        <v>0</v>
      </c>
      <c r="N504" s="28" t="s">
        <v>307</v>
      </c>
    </row>
    <row r="505" spans="3:15">
      <c r="G505" s="8" t="s">
        <v>266</v>
      </c>
      <c r="H505" s="11">
        <f>COUNTIFS(H$14:H$490,"tabliczka",J$14:J$490,3,I$14:I$490,"&lt;&gt;drogowskaz")</f>
        <v>16</v>
      </c>
      <c r="I505" s="56" t="s">
        <v>268</v>
      </c>
    </row>
    <row r="506" spans="3:15">
      <c r="G506" s="8" t="s">
        <v>267</v>
      </c>
      <c r="H506" s="11">
        <f>COUNTIFS(H$14:H$490,"tabliczka",J$14:J$490,4,I$14:I$490,"&lt;&gt;drogowskaz")</f>
        <v>75</v>
      </c>
      <c r="I506" s="56" t="s">
        <v>268</v>
      </c>
      <c r="K506" s="38" t="s">
        <v>279</v>
      </c>
      <c r="L506" s="39"/>
      <c r="M506" s="39"/>
      <c r="N506" s="338">
        <v>46.4</v>
      </c>
    </row>
    <row r="507" spans="3:15">
      <c r="G507" s="22" t="s">
        <v>271</v>
      </c>
      <c r="H507" s="23">
        <f>SUM(H503:H506)</f>
        <v>95</v>
      </c>
      <c r="I507" s="24" t="s">
        <v>268</v>
      </c>
      <c r="K507" s="38" t="s">
        <v>278</v>
      </c>
      <c r="L507" s="39"/>
      <c r="M507" s="39"/>
      <c r="N507" s="337">
        <f>(H500+H507+H514+H521+H528)/N506</f>
        <v>8.318965517241379</v>
      </c>
    </row>
    <row r="508" spans="3:15">
      <c r="I508" s="18"/>
    </row>
    <row r="509" spans="3:15">
      <c r="G509" s="12" t="s">
        <v>482</v>
      </c>
      <c r="I509" s="18"/>
    </row>
    <row r="510" spans="3:15">
      <c r="G510" s="8" t="s">
        <v>264</v>
      </c>
      <c r="H510" s="11">
        <f>COUNTIFS(H$14:H$490,"naklejka",J$14:J$490,1)</f>
        <v>0</v>
      </c>
      <c r="I510" s="56" t="s">
        <v>268</v>
      </c>
      <c r="K510" s="724" t="s">
        <v>296</v>
      </c>
      <c r="L510" s="725"/>
      <c r="M510" s="725"/>
      <c r="N510" s="725"/>
      <c r="O510" s="726"/>
    </row>
    <row r="511" spans="3:15">
      <c r="G511" s="8" t="s">
        <v>265</v>
      </c>
      <c r="H511" s="11">
        <f>COUNTIFS(H$14:H$490,"naklejka",J$14:J$490,2)</f>
        <v>0</v>
      </c>
      <c r="I511" s="56" t="s">
        <v>268</v>
      </c>
      <c r="K511" s="57" t="s">
        <v>259</v>
      </c>
      <c r="L511" s="54">
        <f>M511/M$514</f>
        <v>0.42348008385744229</v>
      </c>
      <c r="M511" s="53">
        <f>(COUNTIF(Q14:Q490,"zabudowa")/477*N506)</f>
        <v>19.649475890985325</v>
      </c>
      <c r="N511" s="56" t="s">
        <v>299</v>
      </c>
      <c r="O511" s="56"/>
    </row>
    <row r="512" spans="3:15">
      <c r="G512" s="8" t="s">
        <v>266</v>
      </c>
      <c r="H512" s="11">
        <f>COUNTIFS(H$14:H$490,"naklejka",J$14:J$490,3)</f>
        <v>0</v>
      </c>
      <c r="I512" s="56" t="s">
        <v>268</v>
      </c>
      <c r="K512" s="57" t="s">
        <v>258</v>
      </c>
      <c r="L512" s="54">
        <f>M512/M$514</f>
        <v>0.17400419287211738</v>
      </c>
      <c r="M512" s="53">
        <f>(COUNTIF(Q14:Q490,"OTWARTY")/477*N506)</f>
        <v>8.073794549266248</v>
      </c>
      <c r="N512" s="56" t="s">
        <v>297</v>
      </c>
      <c r="O512" s="56"/>
    </row>
    <row r="513" spans="7:15">
      <c r="G513" s="8" t="s">
        <v>267</v>
      </c>
      <c r="H513" s="11">
        <f>COUNTIFS(H$14:H$490,"naklejka",J$14:J$490,4)</f>
        <v>0</v>
      </c>
      <c r="I513" s="56" t="s">
        <v>268</v>
      </c>
      <c r="K513" s="57" t="s">
        <v>257</v>
      </c>
      <c r="L513" s="54">
        <f>M513/M$514</f>
        <v>0.40251572327044016</v>
      </c>
      <c r="M513" s="53">
        <f>(COUNTIF(Q14:Q490,"LAS")/477*N506)</f>
        <v>18.676729559748427</v>
      </c>
      <c r="N513" s="269" t="s">
        <v>298</v>
      </c>
      <c r="O513" s="270"/>
    </row>
    <row r="514" spans="7:15">
      <c r="G514" s="61" t="s">
        <v>271</v>
      </c>
      <c r="H514" s="62">
        <f>SUM(H510:H513)</f>
        <v>0</v>
      </c>
      <c r="I514" s="63" t="s">
        <v>268</v>
      </c>
      <c r="L514" s="26">
        <f>SUM(L511:L513)</f>
        <v>0.99999999999999978</v>
      </c>
      <c r="M514" s="50">
        <f>SUM(M511:M513)</f>
        <v>46.400000000000006</v>
      </c>
      <c r="N514" s="51" t="s">
        <v>263</v>
      </c>
    </row>
    <row r="515" spans="7:15" ht="14.25" customHeight="1">
      <c r="M515" s="55"/>
    </row>
    <row r="516" spans="7:15" ht="14.25" customHeight="1">
      <c r="G516" s="723" t="s">
        <v>484</v>
      </c>
      <c r="H516" s="723"/>
      <c r="I516" s="723"/>
      <c r="K516" s="724" t="s">
        <v>295</v>
      </c>
      <c r="L516" s="725"/>
      <c r="M516" s="725"/>
      <c r="N516" s="725"/>
      <c r="O516" s="726"/>
    </row>
    <row r="517" spans="7:15">
      <c r="G517" s="8" t="s">
        <v>264</v>
      </c>
      <c r="H517" s="11">
        <f>COUNTIFS(J$14:J$490,1,I$14:I$490,"drogowskaz")</f>
        <v>0</v>
      </c>
      <c r="I517" s="56" t="s">
        <v>268</v>
      </c>
      <c r="K517" s="57" t="s">
        <v>292</v>
      </c>
      <c r="L517" s="52">
        <f>M517/M$520</f>
        <v>0.71488469601677151</v>
      </c>
      <c r="M517" s="53">
        <f>(COUNTIF(P14:P490,"UTWARDZONA")/477*N506)</f>
        <v>33.170649895178194</v>
      </c>
      <c r="N517" s="56" t="s">
        <v>301</v>
      </c>
      <c r="O517" s="11"/>
    </row>
    <row r="518" spans="7:15">
      <c r="G518" s="8" t="s">
        <v>265</v>
      </c>
      <c r="H518" s="11">
        <f>COUNTIFS(J$14:J$490,2,I$14:I$490,"drogowskaz")</f>
        <v>0</v>
      </c>
      <c r="I518" s="56" t="s">
        <v>268</v>
      </c>
      <c r="K518" s="57" t="s">
        <v>293</v>
      </c>
      <c r="L518" s="52">
        <f>M518/M$520</f>
        <v>0.19916142557651995</v>
      </c>
      <c r="M518" s="53">
        <f>(COUNTIF(P14:P490,"GRUNTOWA")/477*N506)</f>
        <v>9.2410901467505244</v>
      </c>
      <c r="N518" s="56" t="s">
        <v>302</v>
      </c>
      <c r="O518" s="11"/>
    </row>
    <row r="519" spans="7:15">
      <c r="G519" s="8" t="s">
        <v>266</v>
      </c>
      <c r="H519" s="11">
        <f>COUNTIFS(J$14:J$490,3,I$14:I$490,"drogowskaz")</f>
        <v>0</v>
      </c>
      <c r="I519" s="56" t="s">
        <v>268</v>
      </c>
      <c r="K519" s="57" t="s">
        <v>294</v>
      </c>
      <c r="L519" s="52">
        <f>M519/M$520</f>
        <v>8.5953878406708609E-2</v>
      </c>
      <c r="M519" s="53">
        <f>(COUNTIF(P14:P490,"PIASZCZYSTA")/477*N506)</f>
        <v>3.9882599580712785</v>
      </c>
      <c r="N519" s="56" t="s">
        <v>303</v>
      </c>
      <c r="O519" s="11"/>
    </row>
    <row r="520" spans="7:15">
      <c r="G520" s="8" t="s">
        <v>267</v>
      </c>
      <c r="H520" s="11">
        <f>COUNTIFS(J$14:J$490,4,I$14:I$490,"drogowskaz")</f>
        <v>26</v>
      </c>
      <c r="I520" s="56" t="s">
        <v>268</v>
      </c>
      <c r="L520" s="26">
        <f>SUM(L517:L519)</f>
        <v>1</v>
      </c>
      <c r="M520" s="50">
        <f>SUM(M517:M519)</f>
        <v>46.399999999999991</v>
      </c>
      <c r="N520" s="51" t="s">
        <v>263</v>
      </c>
    </row>
    <row r="521" spans="7:15" ht="14.25" customHeight="1">
      <c r="G521" s="22" t="s">
        <v>271</v>
      </c>
      <c r="H521" s="23">
        <f>SUM(H517:H520)</f>
        <v>26</v>
      </c>
      <c r="I521" s="24" t="s">
        <v>268</v>
      </c>
      <c r="M521" s="55"/>
    </row>
    <row r="522" spans="7:15" ht="14.25" customHeight="1"/>
    <row r="523" spans="7:15">
      <c r="G523" s="12" t="s">
        <v>485</v>
      </c>
      <c r="I523" s="18"/>
    </row>
    <row r="524" spans="7:15">
      <c r="G524" s="8" t="s">
        <v>264</v>
      </c>
      <c r="H524" s="11">
        <f>COUNTIFS(H$14:H$490,"plansza",J$14:J$490,1)</f>
        <v>0</v>
      </c>
      <c r="I524" s="56" t="s">
        <v>268</v>
      </c>
    </row>
    <row r="525" spans="7:15">
      <c r="G525" s="8" t="s">
        <v>265</v>
      </c>
      <c r="H525" s="11">
        <f>COUNTIFS(H$14:H$490,"plansza",J$14:J$490,2)</f>
        <v>0</v>
      </c>
      <c r="I525" s="56" t="s">
        <v>268</v>
      </c>
    </row>
    <row r="526" spans="7:15">
      <c r="G526" s="8" t="s">
        <v>266</v>
      </c>
      <c r="H526" s="11">
        <f>COUNTIFS(H$14:H$490,"plansza",J$14:J$490,3)</f>
        <v>0</v>
      </c>
      <c r="I526" s="56" t="s">
        <v>268</v>
      </c>
    </row>
    <row r="527" spans="7:15">
      <c r="G527" s="8" t="s">
        <v>267</v>
      </c>
      <c r="H527" s="11">
        <f>COUNTIFS(H$14:H$490,"plansza",J$14:J$490,4)</f>
        <v>2</v>
      </c>
      <c r="I527" s="56" t="s">
        <v>268</v>
      </c>
    </row>
    <row r="528" spans="7:15">
      <c r="G528" s="61" t="s">
        <v>271</v>
      </c>
      <c r="H528" s="62">
        <f>SUM(H524:H527)</f>
        <v>2</v>
      </c>
      <c r="I528" s="63" t="s">
        <v>268</v>
      </c>
    </row>
  </sheetData>
  <autoFilter ref="A13:AX490"/>
  <mergeCells count="4">
    <mergeCell ref="G502:I502"/>
    <mergeCell ref="K510:O510"/>
    <mergeCell ref="G516:I516"/>
    <mergeCell ref="K516:O516"/>
  </mergeCells>
  <conditionalFormatting sqref="Q14:Q53 Q55:Q61 Q63:Q79 Q203:Q210 Q81:Q201 Q212:Q491">
    <cfRule type="containsText" dxfId="475" priority="110" operator="containsText" text="zabudowa">
      <formula>NOT(ISERROR(SEARCH("zabudowa",Q14)))</formula>
    </cfRule>
  </conditionalFormatting>
  <conditionalFormatting sqref="P14:P53 P55:P61 P63:P79 P81:P198 P212:P492">
    <cfRule type="containsText" dxfId="474" priority="104" operator="containsText" text="UTWARDZONA">
      <formula>NOT(ISERROR(SEARCH("UTWARDZONA",P14)))</formula>
    </cfRule>
    <cfRule type="containsText" dxfId="473" priority="105" operator="containsText" text="PIASZCZYSTA">
      <formula>NOT(ISERROR(SEARCH("PIASZCZYSTA",P14)))</formula>
    </cfRule>
    <cfRule type="containsText" dxfId="472" priority="106" operator="containsText" text="UTWARDZONA">
      <formula>NOT(ISERROR(SEARCH("UTWARDZONA",P14)))</formula>
    </cfRule>
    <cfRule type="containsText" dxfId="471" priority="107" operator="containsText" text="GRUNTOWA">
      <formula>NOT(ISERROR(SEARCH("GRUNTOWA",P14)))</formula>
    </cfRule>
    <cfRule type="containsText" dxfId="470" priority="108" operator="containsText" text="UTWARDZONA">
      <formula>NOT(ISERROR(SEARCH("UTWARDZONA",P14)))</formula>
    </cfRule>
    <cfRule type="expression" dxfId="469" priority="109">
      <formula>"UTWARDZONA"</formula>
    </cfRule>
  </conditionalFormatting>
  <conditionalFormatting sqref="Q14:Q53 Q55:Q61 Q63:Q79 Q203:Q210 Q81:Q201 Q212:Q491">
    <cfRule type="containsText" dxfId="468" priority="101" operator="containsText" text="LAS">
      <formula>NOT(ISERROR(SEARCH("LAS",Q14)))</formula>
    </cfRule>
    <cfRule type="containsText" dxfId="467" priority="102" operator="containsText" text="OTWARTY">
      <formula>NOT(ISERROR(SEARCH("OTWARTY",Q14)))</formula>
    </cfRule>
    <cfRule type="containsText" dxfId="466" priority="103" operator="containsText" text="ZABUDOWA">
      <formula>NOT(ISERROR(SEARCH("ZABUDOWA",Q14)))</formula>
    </cfRule>
  </conditionalFormatting>
  <conditionalFormatting sqref="Q14:Q53 Q55:Q61 Q63:Q79 Q203:Q210 Q81:Q201 Q212:Q491">
    <cfRule type="containsText" dxfId="465" priority="99" operator="containsText" text="LAS">
      <formula>NOT(ISERROR(SEARCH("LAS",Q14)))</formula>
    </cfRule>
    <cfRule type="containsText" dxfId="464" priority="100" operator="containsText" text="OTWARTY">
      <formula>NOT(ISERROR(SEARCH("OTWARTY",Q14)))</formula>
    </cfRule>
  </conditionalFormatting>
  <conditionalFormatting sqref="Q14:Q53 Q55:Q61 Q63:Q79 Q203:Q210 Q81:Q201 Q212:Q491">
    <cfRule type="containsText" dxfId="463" priority="98" operator="containsText" text="ZABUDOWA">
      <formula>NOT(ISERROR(SEARCH("ZABUDOWA",Q14)))</formula>
    </cfRule>
  </conditionalFormatting>
  <conditionalFormatting sqref="P14:P53 P55:P61 P63:P79 P81:P198 P212:P492">
    <cfRule type="containsText" dxfId="462" priority="97" operator="containsText" text="PIASZCZYSTA">
      <formula>NOT(ISERROR(SEARCH("PIASZCZYSTA",P14)))</formula>
    </cfRule>
  </conditionalFormatting>
  <conditionalFormatting sqref="P14:P53 P55:P61 P63:P79 P81:P198 P212:P514">
    <cfRule type="containsText" dxfId="461" priority="96" operator="containsText" text="PIASZCZYSTA">
      <formula>NOT(ISERROR(SEARCH("PIASZCZYSTA",P14)))</formula>
    </cfRule>
  </conditionalFormatting>
  <conditionalFormatting sqref="P14:P53 P55:P61 P63:P79 P81:P198 P212:P492">
    <cfRule type="containsText" dxfId="460" priority="95" operator="containsText" text="GRUNTOWA">
      <formula>NOT(ISERROR(SEARCH("GRUNTOWA",P14)))</formula>
    </cfRule>
  </conditionalFormatting>
  <conditionalFormatting sqref="Q14:Q53 Q55:Q61 Q63:Q79 Q203:Q210 Q81:Q201 Q212:Q491">
    <cfRule type="containsText" dxfId="459" priority="94" operator="containsText" text="ZABUDOWA">
      <formula>NOT(ISERROR(SEARCH("ZABUDOWA",Q14)))</formula>
    </cfRule>
  </conditionalFormatting>
  <conditionalFormatting sqref="P199:P210">
    <cfRule type="containsText" dxfId="458" priority="88" operator="containsText" text="UTWARDZONA">
      <formula>NOT(ISERROR(SEARCH("UTWARDZONA",P199)))</formula>
    </cfRule>
    <cfRule type="containsText" dxfId="457" priority="89" operator="containsText" text="PIASZCZYSTA">
      <formula>NOT(ISERROR(SEARCH("PIASZCZYSTA",P199)))</formula>
    </cfRule>
    <cfRule type="containsText" dxfId="456" priority="90" operator="containsText" text="UTWARDZONA">
      <formula>NOT(ISERROR(SEARCH("UTWARDZONA",P199)))</formula>
    </cfRule>
    <cfRule type="containsText" dxfId="455" priority="91" operator="containsText" text="GRUNTOWA">
      <formula>NOT(ISERROR(SEARCH("GRUNTOWA",P199)))</formula>
    </cfRule>
    <cfRule type="containsText" dxfId="454" priority="92" operator="containsText" text="UTWARDZONA">
      <formula>NOT(ISERROR(SEARCH("UTWARDZONA",P199)))</formula>
    </cfRule>
    <cfRule type="expression" dxfId="453" priority="93">
      <formula>"UTWARDZONA"</formula>
    </cfRule>
  </conditionalFormatting>
  <conditionalFormatting sqref="P199:P210">
    <cfRule type="containsText" dxfId="452" priority="87" operator="containsText" text="PIASZCZYSTA">
      <formula>NOT(ISERROR(SEARCH("PIASZCZYSTA",P199)))</formula>
    </cfRule>
  </conditionalFormatting>
  <conditionalFormatting sqref="P199:P210">
    <cfRule type="containsText" dxfId="451" priority="86" operator="containsText" text="PIASZCZYSTA">
      <formula>NOT(ISERROR(SEARCH("PIASZCZYSTA",P199)))</formula>
    </cfRule>
  </conditionalFormatting>
  <conditionalFormatting sqref="P199:P210">
    <cfRule type="containsText" dxfId="450" priority="85" operator="containsText" text="GRUNTOWA">
      <formula>NOT(ISERROR(SEARCH("GRUNTOWA",P199)))</formula>
    </cfRule>
  </conditionalFormatting>
  <conditionalFormatting sqref="Q492">
    <cfRule type="containsText" dxfId="449" priority="84" operator="containsText" text="zabudowa">
      <formula>NOT(ISERROR(SEARCH("zabudowa",Q492)))</formula>
    </cfRule>
  </conditionalFormatting>
  <conditionalFormatting sqref="Q492">
    <cfRule type="containsText" dxfId="448" priority="81" operator="containsText" text="LAS">
      <formula>NOT(ISERROR(SEARCH("LAS",Q492)))</formula>
    </cfRule>
    <cfRule type="containsText" dxfId="447" priority="82" operator="containsText" text="OTWARTY">
      <formula>NOT(ISERROR(SEARCH("OTWARTY",Q492)))</formula>
    </cfRule>
    <cfRule type="containsText" dxfId="446" priority="83" operator="containsText" text="ZABUDOWA">
      <formula>NOT(ISERROR(SEARCH("ZABUDOWA",Q492)))</formula>
    </cfRule>
  </conditionalFormatting>
  <conditionalFormatting sqref="Q492">
    <cfRule type="containsText" dxfId="445" priority="79" operator="containsText" text="LAS">
      <formula>NOT(ISERROR(SEARCH("LAS",Q492)))</formula>
    </cfRule>
    <cfRule type="containsText" dxfId="444" priority="80" operator="containsText" text="OTWARTY">
      <formula>NOT(ISERROR(SEARCH("OTWARTY",Q492)))</formula>
    </cfRule>
  </conditionalFormatting>
  <conditionalFormatting sqref="Q492">
    <cfRule type="containsText" dxfId="443" priority="78" operator="containsText" text="ZABUDOWA">
      <formula>NOT(ISERROR(SEARCH("ZABUDOWA",Q492)))</formula>
    </cfRule>
  </conditionalFormatting>
  <conditionalFormatting sqref="Q492">
    <cfRule type="containsText" dxfId="442" priority="77" operator="containsText" text="ZABUDOWA">
      <formula>NOT(ISERROR(SEARCH("ZABUDOWA",Q492)))</formula>
    </cfRule>
  </conditionalFormatting>
  <conditionalFormatting sqref="Q54">
    <cfRule type="containsText" dxfId="441" priority="76" operator="containsText" text="zabudowa">
      <formula>NOT(ISERROR(SEARCH("zabudowa",Q54)))</formula>
    </cfRule>
  </conditionalFormatting>
  <conditionalFormatting sqref="P54">
    <cfRule type="containsText" dxfId="440" priority="70" operator="containsText" text="UTWARDZONA">
      <formula>NOT(ISERROR(SEARCH("UTWARDZONA",P54)))</formula>
    </cfRule>
    <cfRule type="containsText" dxfId="439" priority="71" operator="containsText" text="PIASZCZYSTA">
      <formula>NOT(ISERROR(SEARCH("PIASZCZYSTA",P54)))</formula>
    </cfRule>
    <cfRule type="containsText" dxfId="438" priority="72" operator="containsText" text="UTWARDZONA">
      <formula>NOT(ISERROR(SEARCH("UTWARDZONA",P54)))</formula>
    </cfRule>
    <cfRule type="containsText" dxfId="437" priority="73" operator="containsText" text="GRUNTOWA">
      <formula>NOT(ISERROR(SEARCH("GRUNTOWA",P54)))</formula>
    </cfRule>
    <cfRule type="containsText" dxfId="436" priority="74" operator="containsText" text="UTWARDZONA">
      <formula>NOT(ISERROR(SEARCH("UTWARDZONA",P54)))</formula>
    </cfRule>
    <cfRule type="expression" dxfId="435" priority="75">
      <formula>"UTWARDZONA"</formula>
    </cfRule>
  </conditionalFormatting>
  <conditionalFormatting sqref="Q54">
    <cfRule type="containsText" dxfId="434" priority="67" operator="containsText" text="LAS">
      <formula>NOT(ISERROR(SEARCH("LAS",Q54)))</formula>
    </cfRule>
    <cfRule type="containsText" dxfId="433" priority="68" operator="containsText" text="OTWARTY">
      <formula>NOT(ISERROR(SEARCH("OTWARTY",Q54)))</formula>
    </cfRule>
    <cfRule type="containsText" dxfId="432" priority="69" operator="containsText" text="ZABUDOWA">
      <formula>NOT(ISERROR(SEARCH("ZABUDOWA",Q54)))</formula>
    </cfRule>
  </conditionalFormatting>
  <conditionalFormatting sqref="Q54">
    <cfRule type="containsText" dxfId="431" priority="65" operator="containsText" text="LAS">
      <formula>NOT(ISERROR(SEARCH("LAS",Q54)))</formula>
    </cfRule>
    <cfRule type="containsText" dxfId="430" priority="66" operator="containsText" text="OTWARTY">
      <formula>NOT(ISERROR(SEARCH("OTWARTY",Q54)))</formula>
    </cfRule>
  </conditionalFormatting>
  <conditionalFormatting sqref="Q54">
    <cfRule type="containsText" dxfId="429" priority="64" operator="containsText" text="ZABUDOWA">
      <formula>NOT(ISERROR(SEARCH("ZABUDOWA",Q54)))</formula>
    </cfRule>
  </conditionalFormatting>
  <conditionalFormatting sqref="P54">
    <cfRule type="containsText" dxfId="428" priority="63" operator="containsText" text="PIASZCZYSTA">
      <formula>NOT(ISERROR(SEARCH("PIASZCZYSTA",P54)))</formula>
    </cfRule>
  </conditionalFormatting>
  <conditionalFormatting sqref="P54">
    <cfRule type="containsText" dxfId="427" priority="62" operator="containsText" text="PIASZCZYSTA">
      <formula>NOT(ISERROR(SEARCH("PIASZCZYSTA",P54)))</formula>
    </cfRule>
  </conditionalFormatting>
  <conditionalFormatting sqref="P54">
    <cfRule type="containsText" dxfId="426" priority="61" operator="containsText" text="GRUNTOWA">
      <formula>NOT(ISERROR(SEARCH("GRUNTOWA",P54)))</formula>
    </cfRule>
  </conditionalFormatting>
  <conditionalFormatting sqref="Q54">
    <cfRule type="containsText" dxfId="425" priority="60" operator="containsText" text="ZABUDOWA">
      <formula>NOT(ISERROR(SEARCH("ZABUDOWA",Q54)))</formula>
    </cfRule>
  </conditionalFormatting>
  <conditionalFormatting sqref="Q62">
    <cfRule type="containsText" dxfId="424" priority="59" operator="containsText" text="zabudowa">
      <formula>NOT(ISERROR(SEARCH("zabudowa",Q62)))</formula>
    </cfRule>
  </conditionalFormatting>
  <conditionalFormatting sqref="P62">
    <cfRule type="containsText" dxfId="423" priority="53" operator="containsText" text="UTWARDZONA">
      <formula>NOT(ISERROR(SEARCH("UTWARDZONA",P62)))</formula>
    </cfRule>
    <cfRule type="containsText" dxfId="422" priority="54" operator="containsText" text="PIASZCZYSTA">
      <formula>NOT(ISERROR(SEARCH("PIASZCZYSTA",P62)))</formula>
    </cfRule>
    <cfRule type="containsText" dxfId="421" priority="55" operator="containsText" text="UTWARDZONA">
      <formula>NOT(ISERROR(SEARCH("UTWARDZONA",P62)))</formula>
    </cfRule>
    <cfRule type="containsText" dxfId="420" priority="56" operator="containsText" text="GRUNTOWA">
      <formula>NOT(ISERROR(SEARCH("GRUNTOWA",P62)))</formula>
    </cfRule>
    <cfRule type="containsText" dxfId="419" priority="57" operator="containsText" text="UTWARDZONA">
      <formula>NOT(ISERROR(SEARCH("UTWARDZONA",P62)))</formula>
    </cfRule>
    <cfRule type="expression" dxfId="418" priority="58">
      <formula>"UTWARDZONA"</formula>
    </cfRule>
  </conditionalFormatting>
  <conditionalFormatting sqref="Q62">
    <cfRule type="containsText" dxfId="417" priority="50" operator="containsText" text="LAS">
      <formula>NOT(ISERROR(SEARCH("LAS",Q62)))</formula>
    </cfRule>
    <cfRule type="containsText" dxfId="416" priority="51" operator="containsText" text="OTWARTY">
      <formula>NOT(ISERROR(SEARCH("OTWARTY",Q62)))</formula>
    </cfRule>
    <cfRule type="containsText" dxfId="415" priority="52" operator="containsText" text="ZABUDOWA">
      <formula>NOT(ISERROR(SEARCH("ZABUDOWA",Q62)))</formula>
    </cfRule>
  </conditionalFormatting>
  <conditionalFormatting sqref="Q62">
    <cfRule type="containsText" dxfId="414" priority="48" operator="containsText" text="LAS">
      <formula>NOT(ISERROR(SEARCH("LAS",Q62)))</formula>
    </cfRule>
    <cfRule type="containsText" dxfId="413" priority="49" operator="containsText" text="OTWARTY">
      <formula>NOT(ISERROR(SEARCH("OTWARTY",Q62)))</formula>
    </cfRule>
  </conditionalFormatting>
  <conditionalFormatting sqref="Q62">
    <cfRule type="containsText" dxfId="412" priority="47" operator="containsText" text="ZABUDOWA">
      <formula>NOT(ISERROR(SEARCH("ZABUDOWA",Q62)))</formula>
    </cfRule>
  </conditionalFormatting>
  <conditionalFormatting sqref="P62">
    <cfRule type="containsText" dxfId="411" priority="46" operator="containsText" text="PIASZCZYSTA">
      <formula>NOT(ISERROR(SEARCH("PIASZCZYSTA",P62)))</formula>
    </cfRule>
  </conditionalFormatting>
  <conditionalFormatting sqref="P62">
    <cfRule type="containsText" dxfId="410" priority="45" operator="containsText" text="PIASZCZYSTA">
      <formula>NOT(ISERROR(SEARCH("PIASZCZYSTA",P62)))</formula>
    </cfRule>
  </conditionalFormatting>
  <conditionalFormatting sqref="P62">
    <cfRule type="containsText" dxfId="409" priority="44" operator="containsText" text="GRUNTOWA">
      <formula>NOT(ISERROR(SEARCH("GRUNTOWA",P62)))</formula>
    </cfRule>
  </conditionalFormatting>
  <conditionalFormatting sqref="Q62">
    <cfRule type="containsText" dxfId="408" priority="43" operator="containsText" text="ZABUDOWA">
      <formula>NOT(ISERROR(SEARCH("ZABUDOWA",Q62)))</formula>
    </cfRule>
  </conditionalFormatting>
  <conditionalFormatting sqref="Q80">
    <cfRule type="containsText" dxfId="407" priority="42" operator="containsText" text="zabudowa">
      <formula>NOT(ISERROR(SEARCH("zabudowa",Q80)))</formula>
    </cfRule>
  </conditionalFormatting>
  <conditionalFormatting sqref="P80">
    <cfRule type="containsText" dxfId="406" priority="36" operator="containsText" text="UTWARDZONA">
      <formula>NOT(ISERROR(SEARCH("UTWARDZONA",P80)))</formula>
    </cfRule>
    <cfRule type="containsText" dxfId="405" priority="37" operator="containsText" text="PIASZCZYSTA">
      <formula>NOT(ISERROR(SEARCH("PIASZCZYSTA",P80)))</formula>
    </cfRule>
    <cfRule type="containsText" dxfId="404" priority="38" operator="containsText" text="UTWARDZONA">
      <formula>NOT(ISERROR(SEARCH("UTWARDZONA",P80)))</formula>
    </cfRule>
    <cfRule type="containsText" dxfId="403" priority="39" operator="containsText" text="GRUNTOWA">
      <formula>NOT(ISERROR(SEARCH("GRUNTOWA",P80)))</formula>
    </cfRule>
    <cfRule type="containsText" dxfId="402" priority="40" operator="containsText" text="UTWARDZONA">
      <formula>NOT(ISERROR(SEARCH("UTWARDZONA",P80)))</formula>
    </cfRule>
    <cfRule type="expression" dxfId="401" priority="41">
      <formula>"UTWARDZONA"</formula>
    </cfRule>
  </conditionalFormatting>
  <conditionalFormatting sqref="Q80">
    <cfRule type="containsText" dxfId="400" priority="33" operator="containsText" text="LAS">
      <formula>NOT(ISERROR(SEARCH("LAS",Q80)))</formula>
    </cfRule>
    <cfRule type="containsText" dxfId="399" priority="34" operator="containsText" text="OTWARTY">
      <formula>NOT(ISERROR(SEARCH("OTWARTY",Q80)))</formula>
    </cfRule>
    <cfRule type="containsText" dxfId="398" priority="35" operator="containsText" text="ZABUDOWA">
      <formula>NOT(ISERROR(SEARCH("ZABUDOWA",Q80)))</formula>
    </cfRule>
  </conditionalFormatting>
  <conditionalFormatting sqref="Q80">
    <cfRule type="containsText" dxfId="397" priority="31" operator="containsText" text="LAS">
      <formula>NOT(ISERROR(SEARCH("LAS",Q80)))</formula>
    </cfRule>
    <cfRule type="containsText" dxfId="396" priority="32" operator="containsText" text="OTWARTY">
      <formula>NOT(ISERROR(SEARCH("OTWARTY",Q80)))</formula>
    </cfRule>
  </conditionalFormatting>
  <conditionalFormatting sqref="Q80">
    <cfRule type="containsText" dxfId="395" priority="30" operator="containsText" text="ZABUDOWA">
      <formula>NOT(ISERROR(SEARCH("ZABUDOWA",Q80)))</formula>
    </cfRule>
  </conditionalFormatting>
  <conditionalFormatting sqref="P80">
    <cfRule type="containsText" dxfId="394" priority="29" operator="containsText" text="PIASZCZYSTA">
      <formula>NOT(ISERROR(SEARCH("PIASZCZYSTA",P80)))</formula>
    </cfRule>
  </conditionalFormatting>
  <conditionalFormatting sqref="P80">
    <cfRule type="containsText" dxfId="393" priority="28" operator="containsText" text="PIASZCZYSTA">
      <formula>NOT(ISERROR(SEARCH("PIASZCZYSTA",P80)))</formula>
    </cfRule>
  </conditionalFormatting>
  <conditionalFormatting sqref="P80">
    <cfRule type="containsText" dxfId="392" priority="27" operator="containsText" text="GRUNTOWA">
      <formula>NOT(ISERROR(SEARCH("GRUNTOWA",P80)))</formula>
    </cfRule>
  </conditionalFormatting>
  <conditionalFormatting sqref="Q80">
    <cfRule type="containsText" dxfId="391" priority="26" operator="containsText" text="ZABUDOWA">
      <formula>NOT(ISERROR(SEARCH("ZABUDOWA",Q80)))</formula>
    </cfRule>
  </conditionalFormatting>
  <conditionalFormatting sqref="Q202">
    <cfRule type="containsText" dxfId="390" priority="25" operator="containsText" text="zabudowa">
      <formula>NOT(ISERROR(SEARCH("zabudowa",Q202)))</formula>
    </cfRule>
  </conditionalFormatting>
  <conditionalFormatting sqref="Q202">
    <cfRule type="containsText" dxfId="389" priority="22" operator="containsText" text="LAS">
      <formula>NOT(ISERROR(SEARCH("LAS",Q202)))</formula>
    </cfRule>
    <cfRule type="containsText" dxfId="388" priority="23" operator="containsText" text="OTWARTY">
      <formula>NOT(ISERROR(SEARCH("OTWARTY",Q202)))</formula>
    </cfRule>
    <cfRule type="containsText" dxfId="387" priority="24" operator="containsText" text="ZABUDOWA">
      <formula>NOT(ISERROR(SEARCH("ZABUDOWA",Q202)))</formula>
    </cfRule>
  </conditionalFormatting>
  <conditionalFormatting sqref="Q202">
    <cfRule type="containsText" dxfId="386" priority="20" operator="containsText" text="LAS">
      <formula>NOT(ISERROR(SEARCH("LAS",Q202)))</formula>
    </cfRule>
    <cfRule type="containsText" dxfId="385" priority="21" operator="containsText" text="OTWARTY">
      <formula>NOT(ISERROR(SEARCH("OTWARTY",Q202)))</formula>
    </cfRule>
  </conditionalFormatting>
  <conditionalFormatting sqref="Q202">
    <cfRule type="containsText" dxfId="384" priority="19" operator="containsText" text="ZABUDOWA">
      <formula>NOT(ISERROR(SEARCH("ZABUDOWA",Q202)))</formula>
    </cfRule>
  </conditionalFormatting>
  <conditionalFormatting sqref="Q202">
    <cfRule type="containsText" dxfId="383" priority="18" operator="containsText" text="ZABUDOWA">
      <formula>NOT(ISERROR(SEARCH("ZABUDOWA",Q202)))</formula>
    </cfRule>
  </conditionalFormatting>
  <conditionalFormatting sqref="Q211">
    <cfRule type="containsText" dxfId="382" priority="17" operator="containsText" text="zabudowa">
      <formula>NOT(ISERROR(SEARCH("zabudowa",Q211)))</formula>
    </cfRule>
  </conditionalFormatting>
  <conditionalFormatting sqref="Q211">
    <cfRule type="containsText" dxfId="381" priority="14" operator="containsText" text="LAS">
      <formula>NOT(ISERROR(SEARCH("LAS",Q211)))</formula>
    </cfRule>
    <cfRule type="containsText" dxfId="380" priority="15" operator="containsText" text="OTWARTY">
      <formula>NOT(ISERROR(SEARCH("OTWARTY",Q211)))</formula>
    </cfRule>
    <cfRule type="containsText" dxfId="379" priority="16" operator="containsText" text="ZABUDOWA">
      <formula>NOT(ISERROR(SEARCH("ZABUDOWA",Q211)))</formula>
    </cfRule>
  </conditionalFormatting>
  <conditionalFormatting sqref="Q211">
    <cfRule type="containsText" dxfId="378" priority="12" operator="containsText" text="LAS">
      <formula>NOT(ISERROR(SEARCH("LAS",Q211)))</formula>
    </cfRule>
    <cfRule type="containsText" dxfId="377" priority="13" operator="containsText" text="OTWARTY">
      <formula>NOT(ISERROR(SEARCH("OTWARTY",Q211)))</formula>
    </cfRule>
  </conditionalFormatting>
  <conditionalFormatting sqref="Q211">
    <cfRule type="containsText" dxfId="376" priority="11" operator="containsText" text="ZABUDOWA">
      <formula>NOT(ISERROR(SEARCH("ZABUDOWA",Q211)))</formula>
    </cfRule>
  </conditionalFormatting>
  <conditionalFormatting sqref="Q211">
    <cfRule type="containsText" dxfId="375" priority="10" operator="containsText" text="ZABUDOWA">
      <formula>NOT(ISERROR(SEARCH("ZABUDOWA",Q211)))</formula>
    </cfRule>
  </conditionalFormatting>
  <conditionalFormatting sqref="P211">
    <cfRule type="containsText" dxfId="374" priority="4" operator="containsText" text="UTWARDZONA">
      <formula>NOT(ISERROR(SEARCH("UTWARDZONA",P211)))</formula>
    </cfRule>
    <cfRule type="containsText" dxfId="373" priority="5" operator="containsText" text="PIASZCZYSTA">
      <formula>NOT(ISERROR(SEARCH("PIASZCZYSTA",P211)))</formula>
    </cfRule>
    <cfRule type="containsText" dxfId="372" priority="6" operator="containsText" text="UTWARDZONA">
      <formula>NOT(ISERROR(SEARCH("UTWARDZONA",P211)))</formula>
    </cfRule>
    <cfRule type="containsText" dxfId="371" priority="7" operator="containsText" text="GRUNTOWA">
      <formula>NOT(ISERROR(SEARCH("GRUNTOWA",P211)))</formula>
    </cfRule>
    <cfRule type="containsText" dxfId="370" priority="8" operator="containsText" text="UTWARDZONA">
      <formula>NOT(ISERROR(SEARCH("UTWARDZONA",P211)))</formula>
    </cfRule>
    <cfRule type="expression" dxfId="369" priority="9">
      <formula>"UTWARDZONA"</formula>
    </cfRule>
  </conditionalFormatting>
  <conditionalFormatting sqref="P211">
    <cfRule type="containsText" dxfId="368" priority="3" operator="containsText" text="PIASZCZYSTA">
      <formula>NOT(ISERROR(SEARCH("PIASZCZYSTA",P211)))</formula>
    </cfRule>
  </conditionalFormatting>
  <conditionalFormatting sqref="P211">
    <cfRule type="containsText" dxfId="367" priority="2" operator="containsText" text="PIASZCZYSTA">
      <formula>NOT(ISERROR(SEARCH("PIASZCZYSTA",P211)))</formula>
    </cfRule>
  </conditionalFormatting>
  <conditionalFormatting sqref="P211">
    <cfRule type="containsText" dxfId="366" priority="1" operator="containsText" text="GRUNTOWA">
      <formula>NOT(ISERROR(SEARCH("GRUNTOWA",P211)))</formula>
    </cfRule>
  </conditionalFormatting>
  <dataValidations count="14">
    <dataValidation type="list" allowBlank="1" sqref="Q14:Q492">
      <formula1>$Q$1:$Q$3</formula1>
    </dataValidation>
    <dataValidation type="list" allowBlank="1" sqref="H14:H492">
      <formula1>$H$1:$H$4</formula1>
    </dataValidation>
    <dataValidation type="list" allowBlank="1" sqref="P14:P492">
      <formula1>$P$1:$P$3</formula1>
    </dataValidation>
    <dataValidation type="list" allowBlank="1" sqref="G14:G492">
      <formula1>$G$1:$G$8</formula1>
    </dataValidation>
    <dataValidation type="list" allowBlank="1" sqref="U14:U492">
      <formula1>$U$1:$U$5</formula1>
    </dataValidation>
    <dataValidation type="list" allowBlank="1" sqref="I14:I204 I206:I492">
      <formula1>$I$1:$I$12</formula1>
    </dataValidation>
    <dataValidation type="list" allowBlank="1" sqref="J119:N129 A119:C129 E119:F129 O14:O492">
      <formula1>$O$1:$O$5</formula1>
    </dataValidation>
    <dataValidation type="list" allowBlank="1" sqref="N14:N118 N130:N492">
      <formula1>$N$1:$N$2</formula1>
    </dataValidation>
    <dataValidation type="list" allowBlank="1" sqref="M14:M118 M130:M492">
      <formula1>$M$1</formula1>
    </dataValidation>
    <dataValidation type="list" allowBlank="1" sqref="L14:L118 L130:L492">
      <formula1>$L$1:$L$7</formula1>
    </dataValidation>
    <dataValidation type="list" allowBlank="1" sqref="K14:K118 K130:K492">
      <formula1>$K$1:$K$7</formula1>
    </dataValidation>
    <dataValidation type="list" allowBlank="1" sqref="J14:J118 I205 J130:J492">
      <formula1>$J$1:$J$4</formula1>
    </dataValidation>
    <dataValidation type="list" allowBlank="1" sqref="F14:F118 F130:F492">
      <formula1>$F$1:$F$3</formula1>
    </dataValidation>
    <dataValidation type="list" allowBlank="1" sqref="E14:E118 E130:E492">
      <formula1>$E$1:$E$2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X199"/>
  <sheetViews>
    <sheetView topLeftCell="A157" zoomScale="63" zoomScaleNormal="33" workbookViewId="0">
      <selection activeCell="H188" sqref="H188"/>
    </sheetView>
  </sheetViews>
  <sheetFormatPr defaultColWidth="0" defaultRowHeight="14.4"/>
  <cols>
    <col min="1" max="1" width="4" style="397" customWidth="1"/>
    <col min="2" max="2" width="7.19921875" style="397" customWidth="1"/>
    <col min="3" max="3" width="7.59765625" style="397" customWidth="1"/>
    <col min="4" max="4" width="23.69921875" style="397" customWidth="1"/>
    <col min="5" max="5" width="8" style="397" customWidth="1"/>
    <col min="6" max="6" width="9" style="397" customWidth="1"/>
    <col min="7" max="7" width="15" style="397" customWidth="1"/>
    <col min="8" max="9" width="12.8984375" style="397" customWidth="1"/>
    <col min="10" max="10" width="8.5" style="397" customWidth="1"/>
    <col min="11" max="11" width="10.3984375" style="397" customWidth="1"/>
    <col min="12" max="12" width="9.59765625" style="397" customWidth="1"/>
    <col min="13" max="13" width="8.3984375" style="397" customWidth="1"/>
    <col min="14" max="14" width="12" style="397" customWidth="1"/>
    <col min="15" max="15" width="12.09765625" style="397" customWidth="1"/>
    <col min="16" max="16" width="12.09765625" style="398" customWidth="1"/>
    <col min="17" max="17" width="10.8984375" style="397" customWidth="1"/>
    <col min="18" max="18" width="32.09765625" style="397" customWidth="1"/>
    <col min="19" max="19" width="2" style="397" customWidth="1"/>
    <col min="20" max="20" width="9" style="397" customWidth="1"/>
    <col min="21" max="21" width="9.3984375" style="397" customWidth="1"/>
    <col min="22" max="22" width="20.59765625" style="397" customWidth="1"/>
    <col min="23" max="23" width="51.09765625" style="397" customWidth="1"/>
    <col min="24" max="24" width="5.3984375" style="397" hidden="1" customWidth="1"/>
    <col min="25" max="25" width="14.59765625" style="397" hidden="1" customWidth="1"/>
    <col min="26" max="26" width="9.59765625" style="397" hidden="1" customWidth="1"/>
    <col min="27" max="27" width="12.5" style="397" hidden="1" customWidth="1"/>
    <col min="28" max="28" width="2" style="397" hidden="1" customWidth="1"/>
    <col min="29" max="29" width="10.59765625" style="397" hidden="1" customWidth="1"/>
    <col min="30" max="30" width="3.69921875" style="397" hidden="1" customWidth="1"/>
    <col min="31" max="31" width="11.8984375" style="397" hidden="1" customWidth="1"/>
    <col min="32" max="32" width="11.3984375" style="397" hidden="1" customWidth="1"/>
    <col min="33" max="33" width="8.8984375" style="397" hidden="1" customWidth="1"/>
    <col min="34" max="34" width="11.5" style="397" hidden="1" customWidth="1"/>
    <col min="35" max="35" width="9.5" style="397" hidden="1" customWidth="1"/>
    <col min="36" max="48" width="9" style="397" hidden="1" customWidth="1"/>
    <col min="49" max="50" width="0" style="397" hidden="1" customWidth="1"/>
    <col min="51" max="16384" width="9" style="397" hidden="1"/>
  </cols>
  <sheetData>
    <row r="1" spans="1:50" s="450" customFormat="1" hidden="1">
      <c r="E1" s="578" t="s">
        <v>17</v>
      </c>
      <c r="F1" s="578" t="s">
        <v>14</v>
      </c>
      <c r="G1" s="577" t="s">
        <v>19</v>
      </c>
      <c r="H1" s="577" t="s">
        <v>28</v>
      </c>
      <c r="I1" s="577" t="s">
        <v>24</v>
      </c>
      <c r="J1" s="578">
        <v>1</v>
      </c>
      <c r="K1" s="578" t="s">
        <v>33</v>
      </c>
      <c r="L1" s="578" t="s">
        <v>33</v>
      </c>
      <c r="M1" s="578" t="s">
        <v>50</v>
      </c>
      <c r="N1" s="578" t="s">
        <v>36</v>
      </c>
      <c r="O1" s="578" t="s">
        <v>28</v>
      </c>
      <c r="P1" s="578" t="s">
        <v>291</v>
      </c>
      <c r="Q1" s="578" t="s">
        <v>288</v>
      </c>
      <c r="U1" s="579" t="s">
        <v>45</v>
      </c>
    </row>
    <row r="2" spans="1:50" s="450" customFormat="1" hidden="1">
      <c r="E2" s="578" t="s">
        <v>18</v>
      </c>
      <c r="F2" s="578" t="s">
        <v>15</v>
      </c>
      <c r="G2" s="577" t="s">
        <v>20</v>
      </c>
      <c r="H2" s="577" t="s">
        <v>29</v>
      </c>
      <c r="I2" s="577" t="s">
        <v>25</v>
      </c>
      <c r="J2" s="578">
        <v>2</v>
      </c>
      <c r="K2" s="578" t="s">
        <v>58</v>
      </c>
      <c r="L2" s="578" t="s">
        <v>58</v>
      </c>
      <c r="N2" s="578" t="s">
        <v>39</v>
      </c>
      <c r="O2" s="578" t="s">
        <v>29</v>
      </c>
      <c r="P2" s="578" t="s">
        <v>286</v>
      </c>
      <c r="Q2" s="578" t="s">
        <v>290</v>
      </c>
      <c r="U2" s="579" t="s">
        <v>46</v>
      </c>
    </row>
    <row r="3" spans="1:50" s="450" customFormat="1" hidden="1">
      <c r="E3" s="578"/>
      <c r="F3" s="578" t="s">
        <v>16</v>
      </c>
      <c r="G3" s="577" t="s">
        <v>22</v>
      </c>
      <c r="H3" s="577" t="s">
        <v>304</v>
      </c>
      <c r="I3" s="577" t="s">
        <v>26</v>
      </c>
      <c r="J3" s="578">
        <v>3</v>
      </c>
      <c r="K3" s="578" t="s">
        <v>34</v>
      </c>
      <c r="L3" s="578" t="s">
        <v>34</v>
      </c>
      <c r="M3" s="578"/>
      <c r="N3" s="578"/>
      <c r="O3" s="578" t="s">
        <v>30</v>
      </c>
      <c r="P3" s="578" t="s">
        <v>287</v>
      </c>
      <c r="Q3" s="578" t="s">
        <v>289</v>
      </c>
      <c r="U3" s="579" t="s">
        <v>47</v>
      </c>
    </row>
    <row r="4" spans="1:50" s="450" customFormat="1" hidden="1">
      <c r="E4" s="578"/>
      <c r="F4" s="578"/>
      <c r="G4" s="577" t="s">
        <v>23</v>
      </c>
      <c r="H4" s="577" t="s">
        <v>61</v>
      </c>
      <c r="I4" s="577" t="s">
        <v>30</v>
      </c>
      <c r="J4" s="578">
        <v>4</v>
      </c>
      <c r="K4" s="578" t="s">
        <v>59</v>
      </c>
      <c r="L4" s="578" t="s">
        <v>59</v>
      </c>
      <c r="M4" s="578"/>
      <c r="N4" s="578"/>
      <c r="O4" s="578" t="s">
        <v>48</v>
      </c>
      <c r="P4" s="578"/>
      <c r="U4" s="579" t="s">
        <v>51</v>
      </c>
    </row>
    <row r="5" spans="1:50" s="450" customFormat="1" hidden="1">
      <c r="E5" s="578"/>
      <c r="F5" s="578"/>
      <c r="G5" s="577" t="s">
        <v>21</v>
      </c>
      <c r="H5" s="577"/>
      <c r="I5" s="577" t="s">
        <v>49</v>
      </c>
      <c r="J5" s="578"/>
      <c r="K5" s="578" t="s">
        <v>35</v>
      </c>
      <c r="L5" s="578" t="s">
        <v>35</v>
      </c>
      <c r="M5" s="578"/>
      <c r="N5" s="578"/>
      <c r="O5" s="578" t="s">
        <v>61</v>
      </c>
      <c r="P5" s="578"/>
      <c r="U5" s="579" t="s">
        <v>52</v>
      </c>
    </row>
    <row r="6" spans="1:50" s="450" customFormat="1" hidden="1">
      <c r="E6" s="578"/>
      <c r="F6" s="578"/>
      <c r="G6" s="577" t="s">
        <v>56</v>
      </c>
      <c r="H6" s="577"/>
      <c r="I6" s="577" t="s">
        <v>51</v>
      </c>
      <c r="J6" s="578"/>
      <c r="K6" s="578" t="s">
        <v>276</v>
      </c>
      <c r="L6" s="578" t="s">
        <v>276</v>
      </c>
      <c r="M6" s="578"/>
      <c r="N6" s="578"/>
      <c r="O6" s="579"/>
      <c r="P6" s="578"/>
    </row>
    <row r="7" spans="1:50" s="450" customFormat="1" hidden="1">
      <c r="G7" s="577" t="s">
        <v>57</v>
      </c>
      <c r="I7" s="577" t="s">
        <v>52</v>
      </c>
      <c r="K7" s="578" t="s">
        <v>60</v>
      </c>
      <c r="L7" s="578" t="s">
        <v>60</v>
      </c>
      <c r="O7" s="579"/>
      <c r="P7" s="578"/>
    </row>
    <row r="8" spans="1:50" s="450" customFormat="1" hidden="1">
      <c r="G8" s="577" t="s">
        <v>262</v>
      </c>
      <c r="I8" s="577" t="s">
        <v>53</v>
      </c>
      <c r="P8" s="576"/>
    </row>
    <row r="9" spans="1:50" s="450" customFormat="1" hidden="1">
      <c r="I9" s="577" t="s">
        <v>54</v>
      </c>
      <c r="P9" s="576"/>
    </row>
    <row r="10" spans="1:50" s="450" customFormat="1" hidden="1">
      <c r="I10" s="577" t="s">
        <v>261</v>
      </c>
      <c r="P10" s="576"/>
    </row>
    <row r="11" spans="1:50" s="450" customFormat="1" hidden="1">
      <c r="I11" s="577" t="s">
        <v>275</v>
      </c>
      <c r="P11" s="576"/>
    </row>
    <row r="12" spans="1:50" s="450" customFormat="1" hidden="1">
      <c r="I12" s="577" t="s">
        <v>277</v>
      </c>
      <c r="P12" s="576"/>
    </row>
    <row r="13" spans="1:50" s="450" customFormat="1" ht="31.5" customHeight="1">
      <c r="A13" s="575"/>
      <c r="B13" s="575" t="s">
        <v>9</v>
      </c>
      <c r="C13" s="575" t="s">
        <v>1</v>
      </c>
      <c r="D13" s="475" t="s">
        <v>0</v>
      </c>
      <c r="E13" s="475" t="s">
        <v>10</v>
      </c>
      <c r="F13" s="475" t="s">
        <v>11</v>
      </c>
      <c r="G13" s="475" t="s">
        <v>12</v>
      </c>
      <c r="H13" s="475" t="s">
        <v>27</v>
      </c>
      <c r="I13" s="475" t="s">
        <v>13</v>
      </c>
      <c r="J13" s="475" t="s">
        <v>31</v>
      </c>
      <c r="K13" s="475" t="s">
        <v>305</v>
      </c>
      <c r="L13" s="475" t="s">
        <v>306</v>
      </c>
      <c r="M13" s="475" t="s">
        <v>37</v>
      </c>
      <c r="N13" s="475" t="s">
        <v>38</v>
      </c>
      <c r="O13" s="475" t="s">
        <v>40</v>
      </c>
      <c r="P13" s="475" t="s">
        <v>284</v>
      </c>
      <c r="Q13" s="475" t="s">
        <v>285</v>
      </c>
      <c r="R13" s="475" t="s">
        <v>256</v>
      </c>
      <c r="S13" s="475"/>
      <c r="T13" s="475" t="s">
        <v>41</v>
      </c>
      <c r="U13" s="475" t="s">
        <v>44</v>
      </c>
      <c r="V13" s="475" t="s">
        <v>43</v>
      </c>
      <c r="W13" s="475" t="s">
        <v>42</v>
      </c>
    </row>
    <row r="14" spans="1:50" s="735" customFormat="1" ht="18" customHeight="1">
      <c r="A14" s="733" t="s">
        <v>1111</v>
      </c>
      <c r="B14" s="734"/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4"/>
      <c r="AV14" s="734"/>
      <c r="AW14" s="734"/>
      <c r="AX14" s="734"/>
    </row>
    <row r="15" spans="1:50" s="450" customFormat="1" ht="15.6">
      <c r="A15" s="606" t="s">
        <v>531</v>
      </c>
      <c r="B15" s="527"/>
      <c r="C15" s="527" t="s">
        <v>531</v>
      </c>
      <c r="D15" s="560" t="s">
        <v>1001</v>
      </c>
      <c r="E15" s="526" t="s">
        <v>17</v>
      </c>
      <c r="F15" s="526" t="s">
        <v>16</v>
      </c>
      <c r="G15" s="475" t="s">
        <v>57</v>
      </c>
      <c r="H15" s="475" t="s">
        <v>61</v>
      </c>
      <c r="I15" s="475" t="s">
        <v>863</v>
      </c>
      <c r="J15" s="526">
        <v>4</v>
      </c>
      <c r="K15" s="526"/>
      <c r="L15" s="526"/>
      <c r="M15" s="526"/>
      <c r="N15" s="526"/>
      <c r="O15" s="526"/>
      <c r="P15" s="526"/>
      <c r="Q15" s="526"/>
      <c r="R15" s="476" t="s">
        <v>1110</v>
      </c>
      <c r="S15" s="526"/>
      <c r="T15" s="525"/>
      <c r="U15" s="525"/>
      <c r="V15" s="524"/>
      <c r="W15" s="523"/>
    </row>
    <row r="16" spans="1:50" s="450" customFormat="1" ht="15.6">
      <c r="A16" s="606" t="s">
        <v>532</v>
      </c>
      <c r="B16" s="527"/>
      <c r="C16" s="527" t="s">
        <v>533</v>
      </c>
      <c r="D16" s="560"/>
      <c r="E16" s="526" t="s">
        <v>18</v>
      </c>
      <c r="F16" s="526" t="s">
        <v>15</v>
      </c>
      <c r="G16" s="475" t="s">
        <v>57</v>
      </c>
      <c r="H16" s="475" t="s">
        <v>29</v>
      </c>
      <c r="I16" s="475" t="s">
        <v>1103</v>
      </c>
      <c r="J16" s="526">
        <v>4</v>
      </c>
      <c r="K16" s="526"/>
      <c r="L16" s="526"/>
      <c r="M16" s="526"/>
      <c r="N16" s="526"/>
      <c r="O16" s="526"/>
      <c r="P16" s="526"/>
      <c r="Q16" s="526"/>
      <c r="R16" s="476"/>
      <c r="S16" s="526"/>
      <c r="T16" s="525"/>
      <c r="U16" s="525"/>
      <c r="V16" s="524"/>
      <c r="W16" s="523"/>
    </row>
    <row r="17" spans="1:23" s="450" customFormat="1" ht="15.6">
      <c r="A17" s="606" t="s">
        <v>533</v>
      </c>
      <c r="B17" s="527"/>
      <c r="C17" s="527" t="s">
        <v>534</v>
      </c>
      <c r="D17" s="560"/>
      <c r="E17" s="526" t="s">
        <v>18</v>
      </c>
      <c r="F17" s="526" t="s">
        <v>16</v>
      </c>
      <c r="G17" s="475" t="s">
        <v>57</v>
      </c>
      <c r="H17" s="475" t="s">
        <v>61</v>
      </c>
      <c r="I17" s="475" t="s">
        <v>863</v>
      </c>
      <c r="J17" s="526">
        <v>4</v>
      </c>
      <c r="K17" s="526"/>
      <c r="L17" s="526"/>
      <c r="M17" s="526"/>
      <c r="N17" s="526"/>
      <c r="O17" s="526"/>
      <c r="P17" s="526"/>
      <c r="Q17" s="526"/>
      <c r="R17" s="476" t="s">
        <v>1109</v>
      </c>
      <c r="S17" s="526"/>
      <c r="T17" s="525"/>
      <c r="U17" s="525"/>
      <c r="V17" s="524"/>
      <c r="W17" s="523"/>
    </row>
    <row r="18" spans="1:23" s="450" customFormat="1" ht="15.6">
      <c r="A18" s="606" t="s">
        <v>534</v>
      </c>
      <c r="B18" s="527"/>
      <c r="C18" s="527" t="s">
        <v>798</v>
      </c>
      <c r="D18" s="560"/>
      <c r="E18" s="526" t="s">
        <v>17</v>
      </c>
      <c r="F18" s="526" t="s">
        <v>14</v>
      </c>
      <c r="G18" s="475" t="s">
        <v>57</v>
      </c>
      <c r="H18" s="475" t="s">
        <v>29</v>
      </c>
      <c r="I18" s="475" t="s">
        <v>1108</v>
      </c>
      <c r="J18" s="526">
        <v>4</v>
      </c>
      <c r="K18" s="526"/>
      <c r="L18" s="526"/>
      <c r="M18" s="526"/>
      <c r="N18" s="526"/>
      <c r="O18" s="526"/>
      <c r="P18" s="526"/>
      <c r="Q18" s="526"/>
      <c r="R18" s="476"/>
      <c r="S18" s="526"/>
      <c r="T18" s="525"/>
      <c r="U18" s="525"/>
      <c r="V18" s="524"/>
      <c r="W18" s="523"/>
    </row>
    <row r="19" spans="1:23" s="450" customFormat="1" ht="15.6">
      <c r="A19" s="606" t="s">
        <v>798</v>
      </c>
      <c r="B19" s="527"/>
      <c r="C19" s="527"/>
      <c r="D19" s="560"/>
      <c r="E19" s="526" t="s">
        <v>17</v>
      </c>
      <c r="F19" s="526" t="s">
        <v>15</v>
      </c>
      <c r="G19" s="475" t="s">
        <v>57</v>
      </c>
      <c r="H19" s="475" t="s">
        <v>29</v>
      </c>
      <c r="I19" s="475" t="s">
        <v>26</v>
      </c>
      <c r="J19" s="526">
        <v>4</v>
      </c>
      <c r="K19" s="526"/>
      <c r="L19" s="526"/>
      <c r="M19" s="526"/>
      <c r="N19" s="526"/>
      <c r="O19" s="526"/>
      <c r="P19" s="526"/>
      <c r="Q19" s="526"/>
      <c r="R19" s="476"/>
      <c r="S19" s="526"/>
      <c r="T19" s="525"/>
      <c r="U19" s="525"/>
      <c r="V19" s="524"/>
      <c r="W19" s="523"/>
    </row>
    <row r="20" spans="1:23" s="450" customFormat="1" ht="15.6">
      <c r="A20" s="606" t="s">
        <v>797</v>
      </c>
      <c r="B20" s="527"/>
      <c r="C20" s="527" t="s">
        <v>797</v>
      </c>
      <c r="D20" s="560"/>
      <c r="E20" s="526" t="s">
        <v>17</v>
      </c>
      <c r="F20" s="526" t="s">
        <v>14</v>
      </c>
      <c r="G20" s="475" t="s">
        <v>57</v>
      </c>
      <c r="H20" s="475" t="s">
        <v>29</v>
      </c>
      <c r="I20" s="475" t="s">
        <v>1103</v>
      </c>
      <c r="J20" s="526">
        <v>4</v>
      </c>
      <c r="K20" s="526"/>
      <c r="L20" s="526"/>
      <c r="M20" s="526"/>
      <c r="N20" s="526"/>
      <c r="O20" s="526"/>
      <c r="P20" s="526"/>
      <c r="Q20" s="526"/>
      <c r="R20" s="476"/>
      <c r="S20" s="526"/>
      <c r="T20" s="525"/>
      <c r="U20" s="525"/>
      <c r="V20" s="524"/>
      <c r="W20" s="523"/>
    </row>
    <row r="21" spans="1:23" s="450" customFormat="1" ht="15.6">
      <c r="A21" s="606" t="s">
        <v>535</v>
      </c>
      <c r="B21" s="527"/>
      <c r="C21" s="527" t="s">
        <v>535</v>
      </c>
      <c r="D21" s="560"/>
      <c r="E21" s="526" t="s">
        <v>17</v>
      </c>
      <c r="F21" s="526" t="s">
        <v>16</v>
      </c>
      <c r="G21" s="475" t="s">
        <v>57</v>
      </c>
      <c r="H21" s="475" t="s">
        <v>61</v>
      </c>
      <c r="I21" s="475" t="s">
        <v>863</v>
      </c>
      <c r="J21" s="526">
        <v>4</v>
      </c>
      <c r="K21" s="526"/>
      <c r="L21" s="526"/>
      <c r="M21" s="526"/>
      <c r="N21" s="526"/>
      <c r="O21" s="526"/>
      <c r="P21" s="526"/>
      <c r="Q21" s="526"/>
      <c r="R21" s="476" t="s">
        <v>1107</v>
      </c>
      <c r="S21" s="526"/>
      <c r="T21" s="525"/>
      <c r="U21" s="525"/>
      <c r="V21" s="524"/>
      <c r="W21" s="523"/>
    </row>
    <row r="22" spans="1:23" s="450" customFormat="1" ht="15.6">
      <c r="A22" s="606" t="s">
        <v>536</v>
      </c>
      <c r="B22" s="527"/>
      <c r="C22" s="527" t="s">
        <v>536</v>
      </c>
      <c r="D22" s="560"/>
      <c r="E22" s="526" t="s">
        <v>17</v>
      </c>
      <c r="F22" s="526" t="s">
        <v>14</v>
      </c>
      <c r="G22" s="475" t="s">
        <v>57</v>
      </c>
      <c r="H22" s="475" t="s">
        <v>29</v>
      </c>
      <c r="I22" s="475" t="s">
        <v>1103</v>
      </c>
      <c r="J22" s="526">
        <v>4</v>
      </c>
      <c r="K22" s="526"/>
      <c r="L22" s="526"/>
      <c r="M22" s="526"/>
      <c r="N22" s="526"/>
      <c r="O22" s="526"/>
      <c r="P22" s="526"/>
      <c r="Q22" s="526"/>
      <c r="R22" s="476"/>
      <c r="S22" s="526"/>
      <c r="T22" s="525"/>
      <c r="U22" s="525"/>
      <c r="V22" s="524"/>
      <c r="W22" s="523"/>
    </row>
    <row r="23" spans="1:23" s="450" customFormat="1" ht="15.6">
      <c r="A23" s="606" t="s">
        <v>537</v>
      </c>
      <c r="B23" s="527"/>
      <c r="C23" s="527"/>
      <c r="D23" s="560"/>
      <c r="E23" s="526" t="s">
        <v>17</v>
      </c>
      <c r="F23" s="526" t="s">
        <v>15</v>
      </c>
      <c r="G23" s="475" t="s">
        <v>57</v>
      </c>
      <c r="H23" s="475" t="s">
        <v>29</v>
      </c>
      <c r="I23" s="475"/>
      <c r="J23" s="526"/>
      <c r="K23" s="526"/>
      <c r="L23" s="526"/>
      <c r="M23" s="526"/>
      <c r="N23" s="526"/>
      <c r="O23" s="526"/>
      <c r="P23" s="526"/>
      <c r="Q23" s="526"/>
      <c r="R23" s="476" t="s">
        <v>1106</v>
      </c>
      <c r="S23" s="526"/>
      <c r="T23" s="525"/>
      <c r="U23" s="525"/>
      <c r="V23" s="524"/>
      <c r="W23" s="523"/>
    </row>
    <row r="24" spans="1:23" s="450" customFormat="1" ht="15.6">
      <c r="A24" s="606" t="s">
        <v>376</v>
      </c>
      <c r="B24" s="527"/>
      <c r="C24" s="527" t="s">
        <v>537</v>
      </c>
      <c r="D24" s="560"/>
      <c r="E24" s="526" t="s">
        <v>17</v>
      </c>
      <c r="F24" s="526" t="s">
        <v>14</v>
      </c>
      <c r="G24" s="475" t="s">
        <v>57</v>
      </c>
      <c r="H24" s="475" t="s">
        <v>29</v>
      </c>
      <c r="I24" s="475" t="s">
        <v>26</v>
      </c>
      <c r="J24" s="526">
        <v>4</v>
      </c>
      <c r="K24" s="526"/>
      <c r="L24" s="526"/>
      <c r="M24" s="526"/>
      <c r="N24" s="526"/>
      <c r="O24" s="526"/>
      <c r="P24" s="526"/>
      <c r="Q24" s="526"/>
      <c r="R24" s="476"/>
      <c r="S24" s="526"/>
      <c r="T24" s="525"/>
      <c r="U24" s="525"/>
      <c r="V24" s="524"/>
      <c r="W24" s="523"/>
    </row>
    <row r="25" spans="1:23" s="450" customFormat="1" ht="15.6">
      <c r="A25" s="606" t="s">
        <v>377</v>
      </c>
      <c r="B25" s="527"/>
      <c r="C25" s="527"/>
      <c r="D25" s="560"/>
      <c r="E25" s="526" t="s">
        <v>17</v>
      </c>
      <c r="F25" s="526" t="s">
        <v>15</v>
      </c>
      <c r="G25" s="475" t="s">
        <v>57</v>
      </c>
      <c r="H25" s="475" t="s">
        <v>29</v>
      </c>
      <c r="I25" s="475" t="s">
        <v>25</v>
      </c>
      <c r="J25" s="526">
        <v>4</v>
      </c>
      <c r="K25" s="526"/>
      <c r="L25" s="526"/>
      <c r="M25" s="526"/>
      <c r="N25" s="526"/>
      <c r="O25" s="526"/>
      <c r="P25" s="526"/>
      <c r="Q25" s="526"/>
      <c r="R25" s="476"/>
      <c r="S25" s="526"/>
      <c r="T25" s="525"/>
      <c r="U25" s="525"/>
      <c r="V25" s="524"/>
      <c r="W25" s="523"/>
    </row>
    <row r="26" spans="1:23" s="450" customFormat="1" ht="15.6">
      <c r="A26" s="606" t="s">
        <v>378</v>
      </c>
      <c r="B26" s="527"/>
      <c r="C26" s="527" t="s">
        <v>376</v>
      </c>
      <c r="D26" s="560"/>
      <c r="E26" s="526" t="s">
        <v>17</v>
      </c>
      <c r="F26" s="526" t="s">
        <v>14</v>
      </c>
      <c r="G26" s="475" t="s">
        <v>57</v>
      </c>
      <c r="H26" s="475" t="s">
        <v>29</v>
      </c>
      <c r="I26" s="475" t="s">
        <v>25</v>
      </c>
      <c r="J26" s="526">
        <v>4</v>
      </c>
      <c r="K26" s="526"/>
      <c r="L26" s="526"/>
      <c r="M26" s="526"/>
      <c r="N26" s="526"/>
      <c r="O26" s="526"/>
      <c r="P26" s="526"/>
      <c r="Q26" s="526"/>
      <c r="R26" s="476"/>
      <c r="S26" s="526"/>
      <c r="T26" s="525"/>
      <c r="U26" s="525"/>
      <c r="V26" s="524"/>
      <c r="W26" s="523"/>
    </row>
    <row r="27" spans="1:23" s="450" customFormat="1" ht="15.6">
      <c r="A27" s="606" t="s">
        <v>379</v>
      </c>
      <c r="B27" s="527"/>
      <c r="C27" s="527"/>
      <c r="D27" s="560"/>
      <c r="E27" s="526" t="s">
        <v>17</v>
      </c>
      <c r="F27" s="526" t="s">
        <v>15</v>
      </c>
      <c r="G27" s="475" t="s">
        <v>57</v>
      </c>
      <c r="H27" s="475" t="s">
        <v>29</v>
      </c>
      <c r="I27" s="475" t="s">
        <v>26</v>
      </c>
      <c r="J27" s="526">
        <v>3</v>
      </c>
      <c r="K27" s="526"/>
      <c r="L27" s="526"/>
      <c r="M27" s="526"/>
      <c r="N27" s="526"/>
      <c r="O27" s="526"/>
      <c r="P27" s="526"/>
      <c r="Q27" s="526"/>
      <c r="R27" s="476"/>
      <c r="S27" s="526"/>
      <c r="T27" s="525"/>
      <c r="U27" s="525"/>
      <c r="V27" s="524"/>
      <c r="W27" s="523"/>
    </row>
    <row r="28" spans="1:23" s="450" customFormat="1" ht="15.6">
      <c r="A28" s="606" t="s">
        <v>380</v>
      </c>
      <c r="B28" s="527"/>
      <c r="C28" s="527" t="s">
        <v>377</v>
      </c>
      <c r="D28" s="560"/>
      <c r="E28" s="526" t="s">
        <v>17</v>
      </c>
      <c r="F28" s="526" t="s">
        <v>16</v>
      </c>
      <c r="G28" s="475" t="s">
        <v>57</v>
      </c>
      <c r="H28" s="475" t="s">
        <v>61</v>
      </c>
      <c r="I28" s="475" t="s">
        <v>863</v>
      </c>
      <c r="J28" s="526">
        <v>3</v>
      </c>
      <c r="K28" s="526"/>
      <c r="L28" s="526"/>
      <c r="M28" s="526"/>
      <c r="N28" s="526"/>
      <c r="O28" s="526"/>
      <c r="P28" s="526"/>
      <c r="Q28" s="526"/>
      <c r="R28" s="476" t="s">
        <v>1105</v>
      </c>
      <c r="S28" s="526"/>
      <c r="T28" s="525"/>
      <c r="U28" s="525"/>
      <c r="V28" s="524"/>
      <c r="W28" s="523"/>
    </row>
    <row r="29" spans="1:23" s="450" customFormat="1" ht="15.6">
      <c r="A29" s="606" t="s">
        <v>382</v>
      </c>
      <c r="B29" s="527"/>
      <c r="C29" s="527"/>
      <c r="D29" s="560"/>
      <c r="E29" s="526" t="s">
        <v>18</v>
      </c>
      <c r="F29" s="526" t="s">
        <v>15</v>
      </c>
      <c r="G29" s="475" t="s">
        <v>57</v>
      </c>
      <c r="H29" s="475" t="s">
        <v>29</v>
      </c>
      <c r="I29" s="475" t="s">
        <v>1103</v>
      </c>
      <c r="J29" s="526">
        <v>4</v>
      </c>
      <c r="K29" s="526"/>
      <c r="L29" s="526"/>
      <c r="M29" s="526"/>
      <c r="N29" s="526"/>
      <c r="O29" s="526"/>
      <c r="P29" s="526"/>
      <c r="Q29" s="526"/>
      <c r="R29" s="476"/>
      <c r="S29" s="526"/>
      <c r="T29" s="525"/>
      <c r="U29" s="525"/>
      <c r="V29" s="524"/>
      <c r="W29" s="523"/>
    </row>
    <row r="30" spans="1:23" s="450" customFormat="1" ht="15.6">
      <c r="A30" s="606" t="s">
        <v>383</v>
      </c>
      <c r="B30" s="527"/>
      <c r="C30" s="527" t="s">
        <v>382</v>
      </c>
      <c r="D30" s="560" t="s">
        <v>1104</v>
      </c>
      <c r="E30" s="526" t="s">
        <v>18</v>
      </c>
      <c r="F30" s="526" t="s">
        <v>15</v>
      </c>
      <c r="G30" s="475" t="s">
        <v>57</v>
      </c>
      <c r="H30" s="475" t="s">
        <v>29</v>
      </c>
      <c r="I30" s="475" t="s">
        <v>1103</v>
      </c>
      <c r="J30" s="526">
        <v>4</v>
      </c>
      <c r="K30" s="526"/>
      <c r="L30" s="526"/>
      <c r="M30" s="526"/>
      <c r="N30" s="526"/>
      <c r="O30" s="526"/>
      <c r="P30" s="526"/>
      <c r="Q30" s="526"/>
      <c r="R30" s="476"/>
      <c r="S30" s="526"/>
      <c r="T30" s="525"/>
      <c r="U30" s="525"/>
      <c r="V30" s="524"/>
      <c r="W30" s="523"/>
    </row>
    <row r="31" spans="1:23" s="450" customFormat="1" ht="15.6">
      <c r="A31" s="606" t="s">
        <v>538</v>
      </c>
      <c r="B31" s="527"/>
      <c r="C31" s="527" t="s">
        <v>538</v>
      </c>
      <c r="D31" s="560"/>
      <c r="E31" s="526" t="s">
        <v>18</v>
      </c>
      <c r="F31" s="526" t="s">
        <v>16</v>
      </c>
      <c r="G31" s="475" t="s">
        <v>57</v>
      </c>
      <c r="H31" s="475" t="s">
        <v>61</v>
      </c>
      <c r="I31" s="475" t="s">
        <v>863</v>
      </c>
      <c r="J31" s="526"/>
      <c r="K31" s="526"/>
      <c r="L31" s="526"/>
      <c r="M31" s="526"/>
      <c r="N31" s="526"/>
      <c r="O31" s="526"/>
      <c r="P31" s="526"/>
      <c r="Q31" s="526"/>
      <c r="R31" s="476"/>
      <c r="S31" s="526"/>
      <c r="T31" s="525"/>
      <c r="U31" s="525"/>
      <c r="V31" s="524"/>
      <c r="W31" s="523"/>
    </row>
    <row r="32" spans="1:23" s="450" customFormat="1" ht="15.6">
      <c r="A32" s="606" t="s">
        <v>385</v>
      </c>
      <c r="B32" s="527"/>
      <c r="C32" s="527"/>
      <c r="D32" s="560"/>
      <c r="E32" s="526" t="s">
        <v>17</v>
      </c>
      <c r="F32" s="526" t="s">
        <v>16</v>
      </c>
      <c r="G32" s="475" t="s">
        <v>57</v>
      </c>
      <c r="H32" s="475" t="s">
        <v>61</v>
      </c>
      <c r="I32" s="475" t="s">
        <v>863</v>
      </c>
      <c r="J32" s="526">
        <v>4</v>
      </c>
      <c r="K32" s="526"/>
      <c r="L32" s="526"/>
      <c r="M32" s="526"/>
      <c r="N32" s="526"/>
      <c r="O32" s="526"/>
      <c r="P32" s="526"/>
      <c r="Q32" s="526"/>
      <c r="R32" s="476" t="s">
        <v>1102</v>
      </c>
      <c r="S32" s="526"/>
      <c r="T32" s="525"/>
      <c r="U32" s="525"/>
      <c r="V32" s="524"/>
      <c r="W32" s="523"/>
    </row>
    <row r="33" spans="1:50" s="450" customFormat="1" ht="15.6">
      <c r="A33" s="606" t="s">
        <v>387</v>
      </c>
      <c r="B33" s="527"/>
      <c r="C33" s="527" t="s">
        <v>389</v>
      </c>
      <c r="D33" s="560"/>
      <c r="E33" s="526" t="s">
        <v>18</v>
      </c>
      <c r="F33" s="526" t="s">
        <v>16</v>
      </c>
      <c r="G33" s="475" t="s">
        <v>57</v>
      </c>
      <c r="H33" s="475" t="s">
        <v>61</v>
      </c>
      <c r="I33" s="475" t="s">
        <v>863</v>
      </c>
      <c r="J33" s="526">
        <v>4</v>
      </c>
      <c r="K33" s="526"/>
      <c r="L33" s="526"/>
      <c r="M33" s="526"/>
      <c r="N33" s="526"/>
      <c r="O33" s="526"/>
      <c r="P33" s="526"/>
      <c r="Q33" s="526"/>
      <c r="R33" s="476"/>
      <c r="S33" s="526"/>
      <c r="T33" s="525"/>
      <c r="U33" s="525"/>
      <c r="V33" s="524"/>
      <c r="W33" s="523"/>
    </row>
    <row r="34" spans="1:50" s="450" customFormat="1" ht="15.6">
      <c r="A34" s="606" t="s">
        <v>389</v>
      </c>
      <c r="B34" s="527"/>
      <c r="C34" s="527" t="s">
        <v>552</v>
      </c>
      <c r="D34" s="560" t="s">
        <v>1101</v>
      </c>
      <c r="E34" s="526" t="s">
        <v>17</v>
      </c>
      <c r="F34" s="526" t="s">
        <v>16</v>
      </c>
      <c r="G34" s="475" t="s">
        <v>57</v>
      </c>
      <c r="H34" s="475" t="s">
        <v>61</v>
      </c>
      <c r="I34" s="475" t="s">
        <v>863</v>
      </c>
      <c r="J34" s="526">
        <v>4</v>
      </c>
      <c r="K34" s="526"/>
      <c r="L34" s="526"/>
      <c r="M34" s="526"/>
      <c r="N34" s="526"/>
      <c r="O34" s="526"/>
      <c r="P34" s="526"/>
      <c r="Q34" s="526"/>
      <c r="R34" s="476"/>
      <c r="S34" s="526"/>
      <c r="T34" s="525"/>
      <c r="U34" s="525"/>
      <c r="V34" s="524"/>
      <c r="W34" s="523"/>
    </row>
    <row r="35" spans="1:50" s="738" customFormat="1" ht="15.75" customHeight="1">
      <c r="A35" s="736" t="s">
        <v>1100</v>
      </c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7"/>
      <c r="AA35" s="737"/>
      <c r="AB35" s="737"/>
      <c r="AC35" s="737"/>
      <c r="AD35" s="737"/>
      <c r="AE35" s="737"/>
      <c r="AF35" s="737"/>
      <c r="AG35" s="737"/>
      <c r="AH35" s="737"/>
      <c r="AI35" s="737"/>
      <c r="AJ35" s="737"/>
      <c r="AK35" s="737"/>
      <c r="AL35" s="737"/>
      <c r="AM35" s="737"/>
      <c r="AN35" s="737"/>
      <c r="AO35" s="737"/>
      <c r="AP35" s="737"/>
      <c r="AQ35" s="737"/>
      <c r="AR35" s="737"/>
      <c r="AS35" s="737"/>
      <c r="AT35" s="737"/>
      <c r="AU35" s="737"/>
      <c r="AV35" s="737"/>
      <c r="AW35" s="737"/>
      <c r="AX35" s="737"/>
    </row>
    <row r="36" spans="1:50" s="450" customFormat="1" ht="15.6">
      <c r="A36" s="606" t="s">
        <v>552</v>
      </c>
      <c r="B36" s="527"/>
      <c r="C36" s="527" t="s">
        <v>535</v>
      </c>
      <c r="D36" s="560" t="s">
        <v>1001</v>
      </c>
      <c r="E36" s="526" t="s">
        <v>17</v>
      </c>
      <c r="F36" s="526" t="s">
        <v>14</v>
      </c>
      <c r="G36" s="475" t="s">
        <v>19</v>
      </c>
      <c r="H36" s="475" t="s">
        <v>28</v>
      </c>
      <c r="I36" s="475" t="s">
        <v>24</v>
      </c>
      <c r="J36" s="526"/>
      <c r="K36" s="526"/>
      <c r="L36" s="526" t="s">
        <v>1099</v>
      </c>
      <c r="M36" s="526"/>
      <c r="N36" s="526"/>
      <c r="O36" s="475" t="s">
        <v>28</v>
      </c>
      <c r="P36" s="526" t="s">
        <v>291</v>
      </c>
      <c r="Q36" s="526" t="s">
        <v>288</v>
      </c>
      <c r="R36" s="476"/>
      <c r="S36" s="526"/>
      <c r="T36" s="525"/>
      <c r="U36" s="525"/>
      <c r="V36" s="524"/>
      <c r="W36" s="523"/>
    </row>
    <row r="37" spans="1:50" s="450" customFormat="1" ht="15.6">
      <c r="A37" s="606" t="s">
        <v>553</v>
      </c>
      <c r="B37" s="527"/>
      <c r="C37" s="527" t="s">
        <v>535</v>
      </c>
      <c r="D37" s="560"/>
      <c r="E37" s="526" t="s">
        <v>17</v>
      </c>
      <c r="F37" s="526" t="s">
        <v>15</v>
      </c>
      <c r="G37" s="475" t="s">
        <v>19</v>
      </c>
      <c r="H37" s="475" t="s">
        <v>28</v>
      </c>
      <c r="I37" s="475" t="s">
        <v>49</v>
      </c>
      <c r="J37" s="526"/>
      <c r="K37" s="526"/>
      <c r="L37" s="526"/>
      <c r="M37" s="526"/>
      <c r="N37" s="526"/>
      <c r="O37" s="475" t="s">
        <v>28</v>
      </c>
      <c r="P37" s="526" t="s">
        <v>291</v>
      </c>
      <c r="Q37" s="526" t="s">
        <v>288</v>
      </c>
      <c r="R37" s="476"/>
      <c r="S37" s="526"/>
      <c r="T37" s="525"/>
      <c r="U37" s="525"/>
      <c r="V37" s="524"/>
      <c r="W37" s="523"/>
    </row>
    <row r="38" spans="1:50" s="450" customFormat="1" ht="15.6">
      <c r="A38" s="606" t="s">
        <v>554</v>
      </c>
      <c r="B38" s="527"/>
      <c r="C38" s="527" t="s">
        <v>535</v>
      </c>
      <c r="D38" s="560"/>
      <c r="E38" s="526" t="s">
        <v>17</v>
      </c>
      <c r="F38" s="526" t="s">
        <v>14</v>
      </c>
      <c r="G38" s="475" t="s">
        <v>21</v>
      </c>
      <c r="H38" s="475" t="s">
        <v>29</v>
      </c>
      <c r="I38" s="475" t="s">
        <v>30</v>
      </c>
      <c r="J38" s="526"/>
      <c r="K38" s="526"/>
      <c r="L38" s="526"/>
      <c r="M38" s="526"/>
      <c r="N38" s="526"/>
      <c r="O38" s="475" t="s">
        <v>29</v>
      </c>
      <c r="P38" s="526" t="s">
        <v>291</v>
      </c>
      <c r="Q38" s="526" t="s">
        <v>288</v>
      </c>
      <c r="R38" s="476"/>
      <c r="S38" s="526"/>
      <c r="T38" s="525"/>
      <c r="U38" s="525"/>
      <c r="V38" s="524"/>
      <c r="W38" s="523"/>
    </row>
    <row r="39" spans="1:50" s="450" customFormat="1" ht="15.6">
      <c r="A39" s="606" t="s">
        <v>790</v>
      </c>
      <c r="B39" s="527"/>
      <c r="C39" s="527" t="s">
        <v>536</v>
      </c>
      <c r="D39" s="560"/>
      <c r="E39" s="526" t="s">
        <v>18</v>
      </c>
      <c r="F39" s="526" t="s">
        <v>14</v>
      </c>
      <c r="G39" s="475" t="s">
        <v>19</v>
      </c>
      <c r="H39" s="475" t="s">
        <v>28</v>
      </c>
      <c r="I39" s="475" t="s">
        <v>24</v>
      </c>
      <c r="J39" s="526"/>
      <c r="K39" s="526"/>
      <c r="L39" s="526" t="s">
        <v>1099</v>
      </c>
      <c r="M39" s="526"/>
      <c r="N39" s="526"/>
      <c r="O39" s="475" t="s">
        <v>28</v>
      </c>
      <c r="P39" s="526" t="s">
        <v>291</v>
      </c>
      <c r="Q39" s="526" t="s">
        <v>288</v>
      </c>
      <c r="R39" s="476"/>
      <c r="S39" s="526"/>
      <c r="T39" s="525"/>
      <c r="U39" s="525"/>
      <c r="V39" s="524"/>
      <c r="W39" s="523"/>
    </row>
    <row r="40" spans="1:50" s="450" customFormat="1" ht="15.6">
      <c r="A40" s="606" t="s">
        <v>392</v>
      </c>
      <c r="B40" s="527"/>
      <c r="C40" s="527" t="s">
        <v>536</v>
      </c>
      <c r="D40" s="560"/>
      <c r="E40" s="526" t="s">
        <v>18</v>
      </c>
      <c r="F40" s="526" t="s">
        <v>15</v>
      </c>
      <c r="G40" s="475" t="s">
        <v>19</v>
      </c>
      <c r="H40" s="475" t="s">
        <v>28</v>
      </c>
      <c r="I40" s="475" t="s">
        <v>603</v>
      </c>
      <c r="J40" s="526"/>
      <c r="K40" s="526"/>
      <c r="L40" s="526" t="s">
        <v>1099</v>
      </c>
      <c r="M40" s="526"/>
      <c r="N40" s="526"/>
      <c r="O40" s="475" t="s">
        <v>28</v>
      </c>
      <c r="P40" s="526" t="s">
        <v>291</v>
      </c>
      <c r="Q40" s="526" t="s">
        <v>288</v>
      </c>
      <c r="R40" s="476"/>
      <c r="S40" s="526"/>
      <c r="T40" s="525"/>
      <c r="U40" s="525"/>
      <c r="V40" s="524"/>
      <c r="W40" s="523"/>
    </row>
    <row r="41" spans="1:50" s="450" customFormat="1" ht="15.6">
      <c r="A41" s="606" t="s">
        <v>393</v>
      </c>
      <c r="B41" s="527"/>
      <c r="C41" s="527" t="s">
        <v>537</v>
      </c>
      <c r="D41" s="560"/>
      <c r="E41" s="526" t="s">
        <v>18</v>
      </c>
      <c r="F41" s="526" t="s">
        <v>15</v>
      </c>
      <c r="G41" s="475" t="s">
        <v>19</v>
      </c>
      <c r="H41" s="475" t="s">
        <v>28</v>
      </c>
      <c r="I41" s="475" t="s">
        <v>24</v>
      </c>
      <c r="J41" s="526"/>
      <c r="K41" s="526"/>
      <c r="L41" s="526" t="s">
        <v>1099</v>
      </c>
      <c r="M41" s="526"/>
      <c r="N41" s="526"/>
      <c r="O41" s="475" t="s">
        <v>28</v>
      </c>
      <c r="P41" s="526" t="s">
        <v>291</v>
      </c>
      <c r="Q41" s="526" t="s">
        <v>288</v>
      </c>
      <c r="R41" s="476"/>
      <c r="S41" s="526"/>
      <c r="T41" s="525"/>
      <c r="U41" s="525"/>
      <c r="V41" s="524"/>
      <c r="W41" s="523"/>
    </row>
    <row r="42" spans="1:50" s="450" customFormat="1" ht="15.6">
      <c r="A42" s="606" t="s">
        <v>395</v>
      </c>
      <c r="B42" s="527"/>
      <c r="C42" s="527" t="s">
        <v>537</v>
      </c>
      <c r="D42" s="560"/>
      <c r="E42" s="526" t="s">
        <v>18</v>
      </c>
      <c r="F42" s="526" t="s">
        <v>14</v>
      </c>
      <c r="G42" s="475" t="s">
        <v>19</v>
      </c>
      <c r="H42" s="475" t="s">
        <v>28</v>
      </c>
      <c r="I42" s="475" t="s">
        <v>24</v>
      </c>
      <c r="J42" s="526"/>
      <c r="K42" s="526"/>
      <c r="L42" s="526" t="s">
        <v>33</v>
      </c>
      <c r="M42" s="526"/>
      <c r="N42" s="526"/>
      <c r="O42" s="475" t="s">
        <v>28</v>
      </c>
      <c r="P42" s="526" t="s">
        <v>291</v>
      </c>
      <c r="Q42" s="526" t="s">
        <v>290</v>
      </c>
      <c r="R42" s="476"/>
      <c r="S42" s="526"/>
      <c r="T42" s="525"/>
      <c r="U42" s="525"/>
      <c r="V42" s="524"/>
      <c r="W42" s="523"/>
    </row>
    <row r="43" spans="1:50" s="450" customFormat="1" ht="15.6">
      <c r="A43" s="606" t="s">
        <v>398</v>
      </c>
      <c r="B43" s="527"/>
      <c r="C43" s="527" t="s">
        <v>376</v>
      </c>
      <c r="D43" s="560"/>
      <c r="E43" s="526" t="s">
        <v>17</v>
      </c>
      <c r="F43" s="526" t="s">
        <v>14</v>
      </c>
      <c r="G43" s="475" t="s">
        <v>19</v>
      </c>
      <c r="H43" s="475" t="s">
        <v>28</v>
      </c>
      <c r="I43" s="475" t="s">
        <v>24</v>
      </c>
      <c r="J43" s="526"/>
      <c r="K43" s="526"/>
      <c r="L43" s="526" t="s">
        <v>33</v>
      </c>
      <c r="M43" s="526"/>
      <c r="N43" s="526"/>
      <c r="O43" s="475" t="s">
        <v>28</v>
      </c>
      <c r="P43" s="526" t="s">
        <v>291</v>
      </c>
      <c r="Q43" s="526" t="s">
        <v>290</v>
      </c>
      <c r="R43" s="476"/>
      <c r="S43" s="526"/>
      <c r="T43" s="525"/>
      <c r="U43" s="525"/>
      <c r="V43" s="524"/>
      <c r="W43" s="523"/>
    </row>
    <row r="44" spans="1:50" s="450" customFormat="1" ht="15.6">
      <c r="A44" s="606" t="s">
        <v>400</v>
      </c>
      <c r="B44" s="527"/>
      <c r="C44" s="527" t="s">
        <v>376</v>
      </c>
      <c r="D44" s="560"/>
      <c r="E44" s="526" t="s">
        <v>18</v>
      </c>
      <c r="F44" s="526" t="s">
        <v>15</v>
      </c>
      <c r="G44" s="475" t="s">
        <v>19</v>
      </c>
      <c r="H44" s="475" t="s">
        <v>28</v>
      </c>
      <c r="I44" s="475" t="s">
        <v>24</v>
      </c>
      <c r="J44" s="526"/>
      <c r="K44" s="526"/>
      <c r="L44" s="526" t="s">
        <v>33</v>
      </c>
      <c r="M44" s="526"/>
      <c r="N44" s="526"/>
      <c r="O44" s="475" t="s">
        <v>28</v>
      </c>
      <c r="P44" s="526" t="s">
        <v>291</v>
      </c>
      <c r="Q44" s="526" t="s">
        <v>290</v>
      </c>
      <c r="R44" s="476"/>
      <c r="S44" s="526"/>
      <c r="T44" s="525"/>
      <c r="U44" s="525"/>
      <c r="V44" s="524"/>
      <c r="W44" s="523"/>
    </row>
    <row r="45" spans="1:50" s="450" customFormat="1" ht="15.6">
      <c r="A45" s="606" t="s">
        <v>402</v>
      </c>
      <c r="B45" s="527"/>
      <c r="C45" s="527" t="s">
        <v>377</v>
      </c>
      <c r="D45" s="560"/>
      <c r="E45" s="526" t="s">
        <v>18</v>
      </c>
      <c r="F45" s="526" t="s">
        <v>14</v>
      </c>
      <c r="G45" s="475" t="s">
        <v>21</v>
      </c>
      <c r="H45" s="475" t="s">
        <v>29</v>
      </c>
      <c r="I45" s="475" t="s">
        <v>30</v>
      </c>
      <c r="J45" s="526"/>
      <c r="K45" s="526"/>
      <c r="L45" s="526"/>
      <c r="M45" s="526"/>
      <c r="N45" s="526"/>
      <c r="O45" s="475" t="s">
        <v>29</v>
      </c>
      <c r="P45" s="526" t="s">
        <v>291</v>
      </c>
      <c r="Q45" s="526" t="s">
        <v>290</v>
      </c>
      <c r="R45" s="476"/>
      <c r="S45" s="526"/>
      <c r="T45" s="525"/>
      <c r="U45" s="525"/>
      <c r="V45" s="524"/>
      <c r="W45" s="523"/>
    </row>
    <row r="46" spans="1:50" s="450" customFormat="1">
      <c r="A46" s="606" t="s">
        <v>403</v>
      </c>
      <c r="B46" s="561"/>
      <c r="C46" s="563">
        <v>111</v>
      </c>
      <c r="D46" s="561"/>
      <c r="E46" s="563" t="s">
        <v>17</v>
      </c>
      <c r="F46" s="563" t="s">
        <v>15</v>
      </c>
      <c r="G46" s="563" t="s">
        <v>19</v>
      </c>
      <c r="H46" s="563" t="s">
        <v>28</v>
      </c>
      <c r="I46" s="563" t="s">
        <v>24</v>
      </c>
      <c r="J46" s="565"/>
      <c r="K46" s="561"/>
      <c r="L46" s="561" t="s">
        <v>1098</v>
      </c>
      <c r="M46" s="563"/>
      <c r="N46" s="563"/>
      <c r="O46" s="563" t="s">
        <v>28</v>
      </c>
      <c r="P46" s="563" t="s">
        <v>286</v>
      </c>
      <c r="Q46" s="574" t="s">
        <v>290</v>
      </c>
      <c r="R46" s="561"/>
      <c r="S46" s="561"/>
      <c r="T46" s="561"/>
      <c r="U46" s="561"/>
      <c r="V46" s="561"/>
      <c r="W46" s="561"/>
    </row>
    <row r="47" spans="1:50" s="450" customFormat="1">
      <c r="A47" s="606" t="s">
        <v>787</v>
      </c>
      <c r="B47" s="561"/>
      <c r="C47" s="563">
        <v>110</v>
      </c>
      <c r="D47" s="561"/>
      <c r="E47" s="563" t="s">
        <v>18</v>
      </c>
      <c r="F47" s="563" t="s">
        <v>14</v>
      </c>
      <c r="G47" s="563" t="s">
        <v>19</v>
      </c>
      <c r="H47" s="563" t="s">
        <v>28</v>
      </c>
      <c r="I47" s="563" t="s">
        <v>24</v>
      </c>
      <c r="J47" s="565"/>
      <c r="K47" s="561"/>
      <c r="L47" s="561" t="s">
        <v>1098</v>
      </c>
      <c r="M47" s="563"/>
      <c r="N47" s="563"/>
      <c r="O47" s="563" t="s">
        <v>28</v>
      </c>
      <c r="P47" s="563" t="s">
        <v>286</v>
      </c>
      <c r="Q47" s="574" t="s">
        <v>290</v>
      </c>
      <c r="R47" s="561"/>
      <c r="S47" s="561"/>
      <c r="T47" s="561"/>
      <c r="U47" s="561"/>
      <c r="V47" s="561"/>
      <c r="W47" s="561"/>
    </row>
    <row r="48" spans="1:50" s="450" customFormat="1">
      <c r="A48" s="606" t="s">
        <v>785</v>
      </c>
      <c r="B48" s="561"/>
      <c r="C48" s="563">
        <v>110</v>
      </c>
      <c r="D48" s="561"/>
      <c r="E48" s="563" t="s">
        <v>18</v>
      </c>
      <c r="F48" s="563" t="s">
        <v>15</v>
      </c>
      <c r="G48" s="563" t="s">
        <v>19</v>
      </c>
      <c r="H48" s="563" t="s">
        <v>28</v>
      </c>
      <c r="I48" s="563" t="s">
        <v>24</v>
      </c>
      <c r="J48" s="565"/>
      <c r="K48" s="561"/>
      <c r="L48" s="561" t="s">
        <v>1098</v>
      </c>
      <c r="M48" s="563"/>
      <c r="N48" s="563"/>
      <c r="O48" s="563" t="s">
        <v>28</v>
      </c>
      <c r="P48" s="563" t="s">
        <v>286</v>
      </c>
      <c r="Q48" s="574" t="s">
        <v>290</v>
      </c>
      <c r="R48" s="561"/>
      <c r="S48" s="561"/>
      <c r="T48" s="561"/>
      <c r="U48" s="561"/>
      <c r="V48" s="561"/>
      <c r="W48" s="561"/>
    </row>
    <row r="49" spans="1:23" s="450" customFormat="1">
      <c r="A49" s="606" t="s">
        <v>784</v>
      </c>
      <c r="B49" s="561"/>
      <c r="C49" s="563">
        <v>109</v>
      </c>
      <c r="D49" s="561"/>
      <c r="E49" s="563" t="s">
        <v>18</v>
      </c>
      <c r="F49" s="563" t="s">
        <v>15</v>
      </c>
      <c r="G49" s="563" t="s">
        <v>57</v>
      </c>
      <c r="H49" s="563" t="s">
        <v>29</v>
      </c>
      <c r="I49" s="563" t="s">
        <v>30</v>
      </c>
      <c r="J49" s="565"/>
      <c r="K49" s="561"/>
      <c r="L49" s="561"/>
      <c r="M49" s="563"/>
      <c r="N49" s="563"/>
      <c r="O49" s="563" t="s">
        <v>29</v>
      </c>
      <c r="P49" s="563" t="s">
        <v>286</v>
      </c>
      <c r="Q49" s="574" t="s">
        <v>290</v>
      </c>
      <c r="R49" s="561"/>
      <c r="S49" s="561"/>
      <c r="T49" s="561"/>
      <c r="U49" s="561"/>
      <c r="V49" s="561"/>
      <c r="W49" s="561"/>
    </row>
    <row r="50" spans="1:23" s="450" customFormat="1">
      <c r="A50" s="606" t="s">
        <v>783</v>
      </c>
      <c r="B50" s="561"/>
      <c r="C50" s="563">
        <v>109</v>
      </c>
      <c r="D50" s="561"/>
      <c r="E50" s="563" t="s">
        <v>18</v>
      </c>
      <c r="F50" s="563" t="s">
        <v>15</v>
      </c>
      <c r="G50" s="563" t="s">
        <v>57</v>
      </c>
      <c r="H50" s="563" t="s">
        <v>29</v>
      </c>
      <c r="I50" s="563" t="s">
        <v>30</v>
      </c>
      <c r="J50" s="565"/>
      <c r="K50" s="561"/>
      <c r="L50" s="561"/>
      <c r="M50" s="563"/>
      <c r="N50" s="563"/>
      <c r="O50" s="563" t="s">
        <v>29</v>
      </c>
      <c r="P50" s="563" t="s">
        <v>286</v>
      </c>
      <c r="Q50" s="574" t="s">
        <v>290</v>
      </c>
      <c r="R50" s="561"/>
      <c r="S50" s="561"/>
      <c r="T50" s="561"/>
      <c r="U50" s="561"/>
      <c r="V50" s="561"/>
      <c r="W50" s="561"/>
    </row>
    <row r="51" spans="1:23" s="450" customFormat="1">
      <c r="A51" s="606" t="s">
        <v>781</v>
      </c>
      <c r="B51" s="561"/>
      <c r="C51" s="563">
        <v>108</v>
      </c>
      <c r="D51" s="561"/>
      <c r="E51" s="563" t="s">
        <v>18</v>
      </c>
      <c r="F51" s="563" t="s">
        <v>14</v>
      </c>
      <c r="G51" s="563" t="s">
        <v>19</v>
      </c>
      <c r="H51" s="563" t="s">
        <v>28</v>
      </c>
      <c r="I51" s="563" t="s">
        <v>24</v>
      </c>
      <c r="J51" s="565"/>
      <c r="K51" s="561"/>
      <c r="L51" s="561" t="s">
        <v>1098</v>
      </c>
      <c r="M51" s="563"/>
      <c r="N51" s="563"/>
      <c r="O51" s="563" t="s">
        <v>28</v>
      </c>
      <c r="P51" s="563" t="s">
        <v>286</v>
      </c>
      <c r="Q51" s="574" t="s">
        <v>290</v>
      </c>
      <c r="R51" s="561"/>
      <c r="S51" s="561"/>
      <c r="T51" s="561"/>
      <c r="U51" s="561"/>
      <c r="V51" s="561"/>
      <c r="W51" s="561"/>
    </row>
    <row r="52" spans="1:23" s="450" customFormat="1">
      <c r="A52" s="606" t="s">
        <v>777</v>
      </c>
      <c r="B52" s="561"/>
      <c r="C52" s="563">
        <v>108</v>
      </c>
      <c r="D52" s="561"/>
      <c r="E52" s="563" t="s">
        <v>18</v>
      </c>
      <c r="F52" s="563" t="s">
        <v>15</v>
      </c>
      <c r="G52" s="563" t="s">
        <v>19</v>
      </c>
      <c r="H52" s="563" t="s">
        <v>28</v>
      </c>
      <c r="I52" s="563" t="s">
        <v>24</v>
      </c>
      <c r="J52" s="565"/>
      <c r="K52" s="561"/>
      <c r="L52" s="561" t="s">
        <v>1098</v>
      </c>
      <c r="M52" s="563"/>
      <c r="N52" s="563"/>
      <c r="O52" s="563" t="s">
        <v>28</v>
      </c>
      <c r="P52" s="563" t="s">
        <v>286</v>
      </c>
      <c r="Q52" s="574" t="s">
        <v>290</v>
      </c>
      <c r="R52" s="561"/>
      <c r="S52" s="561"/>
      <c r="T52" s="561"/>
      <c r="U52" s="561"/>
      <c r="V52" s="561"/>
      <c r="W52" s="561"/>
    </row>
    <row r="53" spans="1:23" s="450" customFormat="1">
      <c r="A53" s="606" t="s">
        <v>775</v>
      </c>
      <c r="B53" s="561"/>
      <c r="C53" s="563">
        <v>107</v>
      </c>
      <c r="D53" s="561"/>
      <c r="E53" s="563" t="s">
        <v>18</v>
      </c>
      <c r="F53" s="563" t="s">
        <v>14</v>
      </c>
      <c r="G53" s="563" t="s">
        <v>57</v>
      </c>
      <c r="H53" s="563" t="s">
        <v>29</v>
      </c>
      <c r="I53" s="563" t="s">
        <v>30</v>
      </c>
      <c r="J53" s="565"/>
      <c r="K53" s="561"/>
      <c r="L53" s="561"/>
      <c r="M53" s="563"/>
      <c r="N53" s="563"/>
      <c r="O53" s="563" t="s">
        <v>29</v>
      </c>
      <c r="P53" s="563" t="s">
        <v>286</v>
      </c>
      <c r="Q53" s="574" t="s">
        <v>290</v>
      </c>
      <c r="R53" s="561"/>
      <c r="S53" s="561"/>
      <c r="T53" s="561"/>
      <c r="U53" s="561"/>
      <c r="V53" s="561"/>
      <c r="W53" s="561"/>
    </row>
    <row r="54" spans="1:23" s="450" customFormat="1">
      <c r="A54" s="606" t="s">
        <v>774</v>
      </c>
      <c r="B54" s="561"/>
      <c r="C54" s="563">
        <v>107</v>
      </c>
      <c r="D54" s="561"/>
      <c r="E54" s="563" t="s">
        <v>18</v>
      </c>
      <c r="F54" s="563" t="s">
        <v>15</v>
      </c>
      <c r="G54" s="563" t="s">
        <v>57</v>
      </c>
      <c r="H54" s="563" t="s">
        <v>29</v>
      </c>
      <c r="I54" s="563" t="s">
        <v>30</v>
      </c>
      <c r="J54" s="565"/>
      <c r="K54" s="561"/>
      <c r="L54" s="561"/>
      <c r="M54" s="563"/>
      <c r="N54" s="563"/>
      <c r="O54" s="563" t="s">
        <v>29</v>
      </c>
      <c r="P54" s="563" t="s">
        <v>286</v>
      </c>
      <c r="Q54" s="574" t="s">
        <v>290</v>
      </c>
      <c r="R54" s="561" t="s">
        <v>914</v>
      </c>
      <c r="S54" s="561"/>
      <c r="T54" s="561"/>
      <c r="U54" s="561"/>
      <c r="V54" s="561"/>
      <c r="W54" s="561"/>
    </row>
    <row r="55" spans="1:23" s="450" customFormat="1">
      <c r="A55" s="606" t="s">
        <v>773</v>
      </c>
      <c r="B55" s="561"/>
      <c r="C55" s="563">
        <v>106</v>
      </c>
      <c r="D55" s="561"/>
      <c r="E55" s="563" t="s">
        <v>18</v>
      </c>
      <c r="F55" s="563" t="s">
        <v>14</v>
      </c>
      <c r="G55" s="563" t="s">
        <v>19</v>
      </c>
      <c r="H55" s="563" t="s">
        <v>28</v>
      </c>
      <c r="I55" s="563" t="s">
        <v>24</v>
      </c>
      <c r="J55" s="565"/>
      <c r="K55" s="561"/>
      <c r="L55" s="561" t="s">
        <v>1098</v>
      </c>
      <c r="M55" s="563"/>
      <c r="N55" s="563"/>
      <c r="O55" s="563" t="s">
        <v>28</v>
      </c>
      <c r="P55" s="563" t="s">
        <v>286</v>
      </c>
      <c r="Q55" s="574" t="s">
        <v>290</v>
      </c>
      <c r="R55" s="561"/>
      <c r="S55" s="561"/>
      <c r="T55" s="561"/>
      <c r="U55" s="561"/>
      <c r="V55" s="561"/>
      <c r="W55" s="561"/>
    </row>
    <row r="56" spans="1:23" s="450" customFormat="1">
      <c r="A56" s="606" t="s">
        <v>772</v>
      </c>
      <c r="B56" s="561"/>
      <c r="C56" s="563">
        <v>106</v>
      </c>
      <c r="D56" s="561"/>
      <c r="E56" s="563" t="s">
        <v>18</v>
      </c>
      <c r="F56" s="563" t="s">
        <v>15</v>
      </c>
      <c r="G56" s="563" t="s">
        <v>19</v>
      </c>
      <c r="H56" s="563" t="s">
        <v>28</v>
      </c>
      <c r="I56" s="563" t="s">
        <v>24</v>
      </c>
      <c r="J56" s="565"/>
      <c r="K56" s="561"/>
      <c r="L56" s="561" t="s">
        <v>1098</v>
      </c>
      <c r="M56" s="563"/>
      <c r="N56" s="563"/>
      <c r="O56" s="563" t="s">
        <v>28</v>
      </c>
      <c r="P56" s="563" t="s">
        <v>286</v>
      </c>
      <c r="Q56" s="574" t="s">
        <v>290</v>
      </c>
      <c r="R56" s="561"/>
      <c r="S56" s="561"/>
      <c r="T56" s="561"/>
      <c r="U56" s="561"/>
      <c r="V56" s="561"/>
      <c r="W56" s="561"/>
    </row>
    <row r="57" spans="1:23" s="450" customFormat="1">
      <c r="A57" s="606" t="s">
        <v>771</v>
      </c>
      <c r="B57" s="561"/>
      <c r="C57" s="563">
        <v>105</v>
      </c>
      <c r="D57" s="561"/>
      <c r="E57" s="563" t="s">
        <v>18</v>
      </c>
      <c r="F57" s="563" t="s">
        <v>14</v>
      </c>
      <c r="G57" s="563" t="s">
        <v>19</v>
      </c>
      <c r="H57" s="563" t="s">
        <v>28</v>
      </c>
      <c r="I57" s="563" t="s">
        <v>24</v>
      </c>
      <c r="J57" s="565"/>
      <c r="K57" s="561"/>
      <c r="L57" s="561" t="s">
        <v>1098</v>
      </c>
      <c r="M57" s="563"/>
      <c r="N57" s="563"/>
      <c r="O57" s="563" t="s">
        <v>28</v>
      </c>
      <c r="P57" s="563" t="s">
        <v>286</v>
      </c>
      <c r="Q57" s="574" t="s">
        <v>290</v>
      </c>
      <c r="R57" s="561"/>
      <c r="S57" s="561"/>
      <c r="T57" s="561"/>
      <c r="U57" s="561"/>
      <c r="V57" s="561"/>
      <c r="W57" s="561"/>
    </row>
    <row r="58" spans="1:23" s="450" customFormat="1">
      <c r="A58" s="606" t="s">
        <v>861</v>
      </c>
      <c r="B58" s="561"/>
      <c r="C58" s="563">
        <v>105</v>
      </c>
      <c r="D58" s="561"/>
      <c r="E58" s="563" t="s">
        <v>18</v>
      </c>
      <c r="F58" s="563" t="s">
        <v>15</v>
      </c>
      <c r="G58" s="563" t="s">
        <v>19</v>
      </c>
      <c r="H58" s="563" t="s">
        <v>28</v>
      </c>
      <c r="I58" s="563" t="s">
        <v>24</v>
      </c>
      <c r="J58" s="565"/>
      <c r="K58" s="561"/>
      <c r="L58" s="561" t="s">
        <v>1098</v>
      </c>
      <c r="M58" s="563"/>
      <c r="N58" s="563"/>
      <c r="O58" s="563" t="s">
        <v>28</v>
      </c>
      <c r="P58" s="563" t="s">
        <v>286</v>
      </c>
      <c r="Q58" s="574" t="s">
        <v>290</v>
      </c>
      <c r="R58" s="561"/>
      <c r="S58" s="561"/>
      <c r="T58" s="561"/>
      <c r="U58" s="561"/>
      <c r="V58" s="561"/>
      <c r="W58" s="561"/>
    </row>
    <row r="59" spans="1:23" s="450" customFormat="1">
      <c r="A59" s="606" t="s">
        <v>770</v>
      </c>
      <c r="B59" s="561"/>
      <c r="C59" s="563">
        <v>103</v>
      </c>
      <c r="D59" s="561"/>
      <c r="E59" s="563" t="s">
        <v>17</v>
      </c>
      <c r="F59" s="563" t="s">
        <v>14</v>
      </c>
      <c r="G59" s="563" t="s">
        <v>19</v>
      </c>
      <c r="H59" s="563" t="s">
        <v>28</v>
      </c>
      <c r="I59" s="563" t="s">
        <v>24</v>
      </c>
      <c r="J59" s="565"/>
      <c r="K59" s="561"/>
      <c r="L59" s="561" t="s">
        <v>1098</v>
      </c>
      <c r="M59" s="563"/>
      <c r="N59" s="563"/>
      <c r="O59" s="563" t="s">
        <v>28</v>
      </c>
      <c r="P59" s="563" t="s">
        <v>286</v>
      </c>
      <c r="Q59" s="574" t="s">
        <v>290</v>
      </c>
      <c r="R59" s="561"/>
      <c r="S59" s="561"/>
      <c r="T59" s="561"/>
      <c r="U59" s="561"/>
      <c r="V59" s="561"/>
      <c r="W59" s="561"/>
    </row>
    <row r="60" spans="1:23" s="450" customFormat="1">
      <c r="A60" s="606" t="s">
        <v>769</v>
      </c>
      <c r="B60" s="561"/>
      <c r="C60" s="563">
        <v>103</v>
      </c>
      <c r="D60" s="561"/>
      <c r="E60" s="563" t="s">
        <v>17</v>
      </c>
      <c r="F60" s="563" t="s">
        <v>15</v>
      </c>
      <c r="G60" s="563" t="s">
        <v>19</v>
      </c>
      <c r="H60" s="563" t="s">
        <v>28</v>
      </c>
      <c r="I60" s="563" t="s">
        <v>24</v>
      </c>
      <c r="J60" s="565"/>
      <c r="K60" s="561"/>
      <c r="L60" s="561" t="s">
        <v>1098</v>
      </c>
      <c r="M60" s="563"/>
      <c r="N60" s="563"/>
      <c r="O60" s="563" t="s">
        <v>28</v>
      </c>
      <c r="P60" s="563" t="s">
        <v>286</v>
      </c>
      <c r="Q60" s="574" t="s">
        <v>290</v>
      </c>
      <c r="R60" s="561"/>
      <c r="S60" s="561"/>
      <c r="T60" s="561"/>
      <c r="U60" s="561"/>
      <c r="V60" s="561"/>
      <c r="W60" s="561"/>
    </row>
    <row r="61" spans="1:23" s="450" customFormat="1">
      <c r="A61" s="606" t="s">
        <v>768</v>
      </c>
      <c r="B61" s="561"/>
      <c r="C61" s="563">
        <v>102</v>
      </c>
      <c r="D61" s="561"/>
      <c r="E61" s="563" t="s">
        <v>18</v>
      </c>
      <c r="F61" s="563" t="s">
        <v>15</v>
      </c>
      <c r="G61" s="563" t="s">
        <v>19</v>
      </c>
      <c r="H61" s="563" t="s">
        <v>28</v>
      </c>
      <c r="I61" s="563" t="s">
        <v>24</v>
      </c>
      <c r="J61" s="565"/>
      <c r="K61" s="561"/>
      <c r="L61" s="561" t="s">
        <v>1098</v>
      </c>
      <c r="M61" s="563"/>
      <c r="N61" s="563"/>
      <c r="O61" s="563" t="s">
        <v>28</v>
      </c>
      <c r="P61" s="563" t="s">
        <v>286</v>
      </c>
      <c r="Q61" s="574" t="s">
        <v>290</v>
      </c>
      <c r="R61" s="561"/>
      <c r="S61" s="561"/>
      <c r="T61" s="561"/>
      <c r="U61" s="561"/>
      <c r="V61" s="561"/>
      <c r="W61" s="561"/>
    </row>
    <row r="62" spans="1:23" s="450" customFormat="1">
      <c r="A62" s="606" t="s">
        <v>767</v>
      </c>
      <c r="B62" s="561"/>
      <c r="C62" s="563">
        <v>101</v>
      </c>
      <c r="D62" s="561"/>
      <c r="E62" s="563" t="s">
        <v>17</v>
      </c>
      <c r="F62" s="563" t="s">
        <v>14</v>
      </c>
      <c r="G62" s="563" t="s">
        <v>19</v>
      </c>
      <c r="H62" s="563" t="s">
        <v>28</v>
      </c>
      <c r="I62" s="563" t="s">
        <v>24</v>
      </c>
      <c r="J62" s="565"/>
      <c r="K62" s="561"/>
      <c r="L62" s="561" t="s">
        <v>1098</v>
      </c>
      <c r="M62" s="563"/>
      <c r="N62" s="563"/>
      <c r="O62" s="563" t="s">
        <v>28</v>
      </c>
      <c r="P62" s="563" t="s">
        <v>286</v>
      </c>
      <c r="Q62" s="574" t="s">
        <v>290</v>
      </c>
      <c r="R62" s="561"/>
      <c r="S62" s="561"/>
      <c r="T62" s="561"/>
      <c r="U62" s="561"/>
      <c r="V62" s="561"/>
      <c r="W62" s="561"/>
    </row>
    <row r="63" spans="1:23" s="450" customFormat="1">
      <c r="A63" s="606" t="s">
        <v>766</v>
      </c>
      <c r="B63" s="561"/>
      <c r="C63" s="563">
        <v>100</v>
      </c>
      <c r="D63" s="561"/>
      <c r="E63" s="563" t="s">
        <v>18</v>
      </c>
      <c r="F63" s="563" t="s">
        <v>14</v>
      </c>
      <c r="G63" s="563" t="s">
        <v>19</v>
      </c>
      <c r="H63" s="563" t="s">
        <v>28</v>
      </c>
      <c r="I63" s="563" t="s">
        <v>26</v>
      </c>
      <c r="J63" s="565"/>
      <c r="K63" s="561"/>
      <c r="L63" s="561" t="s">
        <v>1098</v>
      </c>
      <c r="M63" s="563"/>
      <c r="N63" s="563"/>
      <c r="O63" s="563" t="s">
        <v>28</v>
      </c>
      <c r="P63" s="563" t="s">
        <v>286</v>
      </c>
      <c r="Q63" s="574" t="s">
        <v>290</v>
      </c>
      <c r="R63" s="561"/>
      <c r="S63" s="561"/>
      <c r="T63" s="561"/>
      <c r="U63" s="561"/>
      <c r="V63" s="561"/>
      <c r="W63" s="561"/>
    </row>
    <row r="64" spans="1:23" s="450" customFormat="1">
      <c r="A64" s="606" t="s">
        <v>765</v>
      </c>
      <c r="B64" s="561"/>
      <c r="C64" s="563">
        <v>100</v>
      </c>
      <c r="D64" s="561"/>
      <c r="E64" s="563" t="s">
        <v>18</v>
      </c>
      <c r="F64" s="563" t="s">
        <v>15</v>
      </c>
      <c r="G64" s="563" t="s">
        <v>19</v>
      </c>
      <c r="H64" s="563" t="s">
        <v>28</v>
      </c>
      <c r="I64" s="563" t="s">
        <v>24</v>
      </c>
      <c r="J64" s="565"/>
      <c r="K64" s="561"/>
      <c r="L64" s="561" t="s">
        <v>1098</v>
      </c>
      <c r="M64" s="563"/>
      <c r="N64" s="563"/>
      <c r="O64" s="563" t="s">
        <v>28</v>
      </c>
      <c r="P64" s="563" t="s">
        <v>286</v>
      </c>
      <c r="Q64" s="574" t="s">
        <v>290</v>
      </c>
      <c r="R64" s="561"/>
      <c r="S64" s="561"/>
      <c r="T64" s="561"/>
      <c r="U64" s="561"/>
      <c r="V64" s="561"/>
      <c r="W64" s="561"/>
    </row>
    <row r="65" spans="1:23" s="450" customFormat="1">
      <c r="A65" s="606" t="s">
        <v>764</v>
      </c>
      <c r="B65" s="561"/>
      <c r="C65" s="563">
        <v>99</v>
      </c>
      <c r="D65" s="561"/>
      <c r="E65" s="563" t="s">
        <v>17</v>
      </c>
      <c r="F65" s="563" t="s">
        <v>15</v>
      </c>
      <c r="G65" s="563" t="s">
        <v>57</v>
      </c>
      <c r="H65" s="563" t="s">
        <v>29</v>
      </c>
      <c r="I65" s="563" t="s">
        <v>30</v>
      </c>
      <c r="J65" s="565"/>
      <c r="K65" s="561"/>
      <c r="L65" s="561" t="s">
        <v>1098</v>
      </c>
      <c r="M65" s="563"/>
      <c r="N65" s="563"/>
      <c r="O65" s="563" t="s">
        <v>29</v>
      </c>
      <c r="P65" s="563" t="s">
        <v>286</v>
      </c>
      <c r="Q65" s="574" t="s">
        <v>290</v>
      </c>
      <c r="R65" s="561"/>
      <c r="S65" s="561"/>
      <c r="T65" s="561"/>
      <c r="U65" s="561"/>
      <c r="V65" s="561"/>
      <c r="W65" s="561"/>
    </row>
    <row r="66" spans="1:23" s="450" customFormat="1">
      <c r="A66" s="606" t="s">
        <v>860</v>
      </c>
      <c r="B66" s="561"/>
      <c r="C66" s="563">
        <v>99</v>
      </c>
      <c r="D66" s="561"/>
      <c r="E66" s="563" t="s">
        <v>17</v>
      </c>
      <c r="F66" s="563" t="s">
        <v>14</v>
      </c>
      <c r="G66" s="563" t="s">
        <v>57</v>
      </c>
      <c r="H66" s="563" t="s">
        <v>29</v>
      </c>
      <c r="I66" s="563" t="s">
        <v>30</v>
      </c>
      <c r="J66" s="565"/>
      <c r="K66" s="561"/>
      <c r="L66" s="561" t="s">
        <v>1098</v>
      </c>
      <c r="M66" s="563"/>
      <c r="N66" s="563"/>
      <c r="O66" s="563" t="s">
        <v>29</v>
      </c>
      <c r="P66" s="563" t="s">
        <v>286</v>
      </c>
      <c r="Q66" s="574" t="s">
        <v>290</v>
      </c>
      <c r="R66" s="561"/>
      <c r="S66" s="561"/>
      <c r="T66" s="561"/>
      <c r="U66" s="561"/>
      <c r="V66" s="561"/>
      <c r="W66" s="561"/>
    </row>
    <row r="67" spans="1:23" s="566" customFormat="1">
      <c r="A67" s="606" t="s">
        <v>859</v>
      </c>
      <c r="B67" s="561"/>
      <c r="C67" s="567" t="s">
        <v>859</v>
      </c>
      <c r="D67" s="563"/>
      <c r="E67" s="563" t="s">
        <v>18</v>
      </c>
      <c r="F67" s="563" t="s">
        <v>15</v>
      </c>
      <c r="G67" s="563" t="s">
        <v>19</v>
      </c>
      <c r="H67" s="563" t="s">
        <v>28</v>
      </c>
      <c r="I67" s="563" t="s">
        <v>25</v>
      </c>
      <c r="J67" s="563"/>
      <c r="K67" s="561"/>
      <c r="L67" s="561" t="s">
        <v>58</v>
      </c>
      <c r="M67" s="563"/>
      <c r="N67" s="563"/>
      <c r="O67" s="563" t="s">
        <v>28</v>
      </c>
      <c r="P67" s="563" t="s">
        <v>286</v>
      </c>
      <c r="Q67" s="563" t="s">
        <v>290</v>
      </c>
      <c r="R67" s="561"/>
      <c r="S67" s="561"/>
      <c r="T67" s="561"/>
      <c r="U67" s="561"/>
      <c r="V67" s="561"/>
      <c r="W67" s="561"/>
    </row>
    <row r="68" spans="1:23" s="566" customFormat="1">
      <c r="A68" s="606" t="s">
        <v>858</v>
      </c>
      <c r="B68" s="561"/>
      <c r="C68" s="567" t="s">
        <v>860</v>
      </c>
      <c r="D68" s="563"/>
      <c r="E68" s="563" t="s">
        <v>18</v>
      </c>
      <c r="F68" s="563" t="s">
        <v>15</v>
      </c>
      <c r="G68" s="563" t="s">
        <v>19</v>
      </c>
      <c r="H68" s="563" t="s">
        <v>28</v>
      </c>
      <c r="I68" s="563" t="s">
        <v>24</v>
      </c>
      <c r="J68" s="563"/>
      <c r="K68" s="561"/>
      <c r="L68" s="561" t="s">
        <v>58</v>
      </c>
      <c r="M68" s="563"/>
      <c r="N68" s="563"/>
      <c r="O68" s="563" t="s">
        <v>28</v>
      </c>
      <c r="P68" s="563" t="s">
        <v>286</v>
      </c>
      <c r="Q68" s="563" t="s">
        <v>290</v>
      </c>
      <c r="R68" s="561"/>
      <c r="S68" s="561"/>
      <c r="T68" s="561"/>
      <c r="U68" s="561"/>
      <c r="V68" s="561"/>
      <c r="W68" s="561"/>
    </row>
    <row r="69" spans="1:23" s="566" customFormat="1">
      <c r="A69" s="606" t="s">
        <v>966</v>
      </c>
      <c r="B69" s="561"/>
      <c r="C69" s="567" t="s">
        <v>764</v>
      </c>
      <c r="D69" s="563"/>
      <c r="E69" s="563" t="s">
        <v>17</v>
      </c>
      <c r="F69" s="563" t="s">
        <v>15</v>
      </c>
      <c r="G69" s="563" t="s">
        <v>19</v>
      </c>
      <c r="H69" s="563" t="s">
        <v>28</v>
      </c>
      <c r="I69" s="563" t="s">
        <v>26</v>
      </c>
      <c r="J69" s="563"/>
      <c r="K69" s="561"/>
      <c r="L69" s="563"/>
      <c r="M69" s="563"/>
      <c r="N69" s="563"/>
      <c r="O69" s="563" t="s">
        <v>28</v>
      </c>
      <c r="P69" s="563" t="s">
        <v>286</v>
      </c>
      <c r="Q69" s="563" t="s">
        <v>290</v>
      </c>
      <c r="R69" s="561"/>
      <c r="S69" s="561"/>
      <c r="T69" s="561"/>
      <c r="U69" s="561"/>
      <c r="V69" s="561"/>
      <c r="W69" s="561"/>
    </row>
    <row r="70" spans="1:23" s="566" customFormat="1">
      <c r="A70" s="606" t="s">
        <v>857</v>
      </c>
      <c r="B70" s="561"/>
      <c r="C70" s="567" t="s">
        <v>764</v>
      </c>
      <c r="D70" s="563"/>
      <c r="E70" s="563" t="s">
        <v>17</v>
      </c>
      <c r="F70" s="563" t="s">
        <v>14</v>
      </c>
      <c r="G70" s="563" t="s">
        <v>19</v>
      </c>
      <c r="H70" s="563" t="s">
        <v>28</v>
      </c>
      <c r="I70" s="563" t="s">
        <v>25</v>
      </c>
      <c r="J70" s="563"/>
      <c r="K70" s="561"/>
      <c r="L70" s="561"/>
      <c r="M70" s="563"/>
      <c r="N70" s="563"/>
      <c r="O70" s="563" t="s">
        <v>28</v>
      </c>
      <c r="P70" s="563" t="s">
        <v>286</v>
      </c>
      <c r="Q70" s="563" t="s">
        <v>290</v>
      </c>
      <c r="R70" s="561"/>
      <c r="S70" s="561"/>
      <c r="T70" s="561"/>
      <c r="U70" s="561"/>
      <c r="V70" s="561"/>
      <c r="W70" s="561"/>
    </row>
    <row r="71" spans="1:23" s="566" customFormat="1">
      <c r="A71" s="606" t="s">
        <v>856</v>
      </c>
      <c r="B71" s="561"/>
      <c r="C71" s="567" t="s">
        <v>764</v>
      </c>
      <c r="D71" s="563"/>
      <c r="E71" s="563" t="s">
        <v>17</v>
      </c>
      <c r="F71" s="563" t="s">
        <v>15</v>
      </c>
      <c r="G71" s="563" t="s">
        <v>19</v>
      </c>
      <c r="H71" s="563" t="s">
        <v>28</v>
      </c>
      <c r="I71" s="563" t="s">
        <v>24</v>
      </c>
      <c r="J71" s="563"/>
      <c r="K71" s="561"/>
      <c r="L71" s="563"/>
      <c r="M71" s="563"/>
      <c r="N71" s="563"/>
      <c r="O71" s="563" t="s">
        <v>28</v>
      </c>
      <c r="P71" s="563" t="s">
        <v>286</v>
      </c>
      <c r="Q71" s="563" t="s">
        <v>290</v>
      </c>
      <c r="R71" s="561"/>
      <c r="S71" s="561"/>
      <c r="T71" s="561"/>
      <c r="U71" s="561"/>
      <c r="V71" s="561"/>
      <c r="W71" s="561"/>
    </row>
    <row r="72" spans="1:23" s="566" customFormat="1">
      <c r="A72" s="606" t="s">
        <v>855</v>
      </c>
      <c r="B72" s="561"/>
      <c r="C72" s="563">
        <v>49</v>
      </c>
      <c r="D72" s="561"/>
      <c r="E72" s="563" t="s">
        <v>18</v>
      </c>
      <c r="F72" s="563" t="s">
        <v>15</v>
      </c>
      <c r="G72" s="563" t="s">
        <v>19</v>
      </c>
      <c r="H72" s="563" t="s">
        <v>28</v>
      </c>
      <c r="I72" s="563" t="s">
        <v>24</v>
      </c>
      <c r="J72" s="563"/>
      <c r="K72" s="561"/>
      <c r="L72" s="561" t="s">
        <v>58</v>
      </c>
      <c r="M72" s="561"/>
      <c r="N72" s="561"/>
      <c r="O72" s="563" t="s">
        <v>28</v>
      </c>
      <c r="P72" s="563" t="s">
        <v>286</v>
      </c>
      <c r="Q72" s="563" t="s">
        <v>290</v>
      </c>
      <c r="R72" s="561"/>
      <c r="S72" s="561"/>
      <c r="T72" s="561"/>
      <c r="U72" s="561"/>
      <c r="V72" s="561"/>
      <c r="W72" s="561"/>
    </row>
    <row r="73" spans="1:23" s="566" customFormat="1">
      <c r="A73" s="606" t="s">
        <v>854</v>
      </c>
      <c r="B73" s="561"/>
      <c r="C73" s="563">
        <v>49</v>
      </c>
      <c r="D73" s="561"/>
      <c r="E73" s="563" t="s">
        <v>17</v>
      </c>
      <c r="F73" s="563" t="s">
        <v>14</v>
      </c>
      <c r="G73" s="563" t="s">
        <v>19</v>
      </c>
      <c r="H73" s="563" t="s">
        <v>28</v>
      </c>
      <c r="I73" s="563" t="s">
        <v>24</v>
      </c>
      <c r="J73" s="565"/>
      <c r="K73" s="561"/>
      <c r="L73" s="561"/>
      <c r="M73" s="561"/>
      <c r="N73" s="561"/>
      <c r="O73" s="563" t="s">
        <v>28</v>
      </c>
      <c r="P73" s="563" t="s">
        <v>286</v>
      </c>
      <c r="Q73" s="563" t="s">
        <v>290</v>
      </c>
      <c r="R73" s="561"/>
      <c r="S73" s="561"/>
      <c r="T73" s="561"/>
      <c r="U73" s="561"/>
      <c r="V73" s="561"/>
      <c r="W73" s="561"/>
    </row>
    <row r="74" spans="1:23" s="566" customFormat="1">
      <c r="A74" s="606" t="s">
        <v>853</v>
      </c>
      <c r="B74" s="561"/>
      <c r="C74" s="563">
        <v>48</v>
      </c>
      <c r="D74" s="561"/>
      <c r="E74" s="563" t="s">
        <v>18</v>
      </c>
      <c r="F74" s="563" t="s">
        <v>15</v>
      </c>
      <c r="G74" s="563" t="s">
        <v>19</v>
      </c>
      <c r="H74" s="563" t="s">
        <v>28</v>
      </c>
      <c r="I74" s="563" t="s">
        <v>24</v>
      </c>
      <c r="J74" s="565"/>
      <c r="K74" s="561"/>
      <c r="L74" s="561" t="s">
        <v>58</v>
      </c>
      <c r="M74" s="561"/>
      <c r="N74" s="561"/>
      <c r="O74" s="563" t="s">
        <v>28</v>
      </c>
      <c r="P74" s="563" t="s">
        <v>286</v>
      </c>
      <c r="Q74" s="563" t="s">
        <v>290</v>
      </c>
      <c r="R74" s="561"/>
      <c r="S74" s="561"/>
      <c r="T74" s="561"/>
      <c r="U74" s="561"/>
      <c r="V74" s="561"/>
      <c r="W74" s="561"/>
    </row>
    <row r="75" spans="1:23" s="566" customFormat="1">
      <c r="A75" s="606" t="s">
        <v>852</v>
      </c>
      <c r="B75" s="561"/>
      <c r="C75" s="563">
        <v>48</v>
      </c>
      <c r="D75" s="561"/>
      <c r="E75" s="563" t="s">
        <v>17</v>
      </c>
      <c r="F75" s="563" t="s">
        <v>14</v>
      </c>
      <c r="G75" s="563" t="s">
        <v>19</v>
      </c>
      <c r="H75" s="563" t="s">
        <v>28</v>
      </c>
      <c r="I75" s="563" t="s">
        <v>24</v>
      </c>
      <c r="J75" s="563"/>
      <c r="K75" s="561"/>
      <c r="L75" s="561"/>
      <c r="M75" s="561"/>
      <c r="N75" s="561"/>
      <c r="O75" s="563" t="s">
        <v>28</v>
      </c>
      <c r="P75" s="563" t="s">
        <v>286</v>
      </c>
      <c r="Q75" s="563" t="s">
        <v>290</v>
      </c>
      <c r="R75" s="561"/>
      <c r="S75" s="561"/>
      <c r="T75" s="561"/>
      <c r="U75" s="561"/>
      <c r="V75" s="561"/>
      <c r="W75" s="561"/>
    </row>
    <row r="76" spans="1:23" s="566" customFormat="1">
      <c r="A76" s="606" t="s">
        <v>848</v>
      </c>
      <c r="B76" s="561"/>
      <c r="C76" s="563">
        <v>47</v>
      </c>
      <c r="D76" s="561"/>
      <c r="E76" s="563" t="s">
        <v>17</v>
      </c>
      <c r="F76" s="563" t="s">
        <v>14</v>
      </c>
      <c r="G76" s="563" t="s">
        <v>21</v>
      </c>
      <c r="H76" s="563" t="s">
        <v>28</v>
      </c>
      <c r="I76" s="563" t="s">
        <v>24</v>
      </c>
      <c r="J76" s="565"/>
      <c r="K76" s="561"/>
      <c r="L76" s="561"/>
      <c r="M76" s="561"/>
      <c r="N76" s="561"/>
      <c r="O76" s="563" t="s">
        <v>28</v>
      </c>
      <c r="P76" s="563" t="s">
        <v>286</v>
      </c>
      <c r="Q76" s="563" t="s">
        <v>290</v>
      </c>
      <c r="R76" s="561"/>
      <c r="S76" s="561"/>
      <c r="T76" s="561"/>
      <c r="U76" s="561"/>
      <c r="V76" s="561"/>
      <c r="W76" s="561"/>
    </row>
    <row r="77" spans="1:23" s="566" customFormat="1">
      <c r="A77" s="606" t="s">
        <v>962</v>
      </c>
      <c r="B77" s="561"/>
      <c r="C77" s="563">
        <v>47</v>
      </c>
      <c r="D77" s="561"/>
      <c r="E77" s="563" t="s">
        <v>18</v>
      </c>
      <c r="F77" s="563" t="s">
        <v>15</v>
      </c>
      <c r="G77" s="563" t="s">
        <v>19</v>
      </c>
      <c r="H77" s="563" t="s">
        <v>28</v>
      </c>
      <c r="I77" s="563" t="s">
        <v>24</v>
      </c>
      <c r="J77" s="565"/>
      <c r="K77" s="561"/>
      <c r="L77" s="561" t="s">
        <v>58</v>
      </c>
      <c r="M77" s="561"/>
      <c r="N77" s="561"/>
      <c r="O77" s="563" t="s">
        <v>28</v>
      </c>
      <c r="P77" s="563" t="s">
        <v>286</v>
      </c>
      <c r="Q77" s="563" t="s">
        <v>290</v>
      </c>
      <c r="R77" s="561"/>
      <c r="S77" s="561"/>
      <c r="T77" s="561"/>
      <c r="U77" s="561"/>
      <c r="V77" s="561"/>
      <c r="W77" s="561"/>
    </row>
    <row r="78" spans="1:23" s="566" customFormat="1">
      <c r="A78" s="606" t="s">
        <v>847</v>
      </c>
      <c r="B78" s="561"/>
      <c r="C78" s="563">
        <v>46</v>
      </c>
      <c r="D78" s="561"/>
      <c r="E78" s="563" t="s">
        <v>17</v>
      </c>
      <c r="F78" s="563" t="s">
        <v>15</v>
      </c>
      <c r="G78" s="563" t="s">
        <v>19</v>
      </c>
      <c r="H78" s="563" t="s">
        <v>28</v>
      </c>
      <c r="I78" s="563" t="s">
        <v>24</v>
      </c>
      <c r="J78" s="565"/>
      <c r="K78" s="561"/>
      <c r="L78" s="561" t="s">
        <v>58</v>
      </c>
      <c r="M78" s="561"/>
      <c r="N78" s="561"/>
      <c r="O78" s="563" t="s">
        <v>28</v>
      </c>
      <c r="P78" s="563" t="s">
        <v>286</v>
      </c>
      <c r="Q78" s="563" t="s">
        <v>290</v>
      </c>
      <c r="R78" s="561"/>
      <c r="S78" s="561"/>
      <c r="T78" s="561"/>
      <c r="U78" s="561"/>
      <c r="V78" s="561"/>
      <c r="W78" s="561"/>
    </row>
    <row r="79" spans="1:23" s="566" customFormat="1">
      <c r="A79" s="606" t="s">
        <v>961</v>
      </c>
      <c r="B79" s="561"/>
      <c r="C79" s="563">
        <v>46</v>
      </c>
      <c r="D79" s="561"/>
      <c r="E79" s="563" t="s">
        <v>17</v>
      </c>
      <c r="F79" s="563" t="s">
        <v>14</v>
      </c>
      <c r="G79" s="563" t="s">
        <v>19</v>
      </c>
      <c r="H79" s="563" t="s">
        <v>28</v>
      </c>
      <c r="I79" s="563" t="s">
        <v>24</v>
      </c>
      <c r="J79" s="565"/>
      <c r="K79" s="561"/>
      <c r="L79" s="561" t="s">
        <v>58</v>
      </c>
      <c r="M79" s="561"/>
      <c r="N79" s="561"/>
      <c r="O79" s="563" t="s">
        <v>28</v>
      </c>
      <c r="P79" s="563" t="s">
        <v>286</v>
      </c>
      <c r="Q79" s="563" t="s">
        <v>290</v>
      </c>
      <c r="R79" s="561"/>
      <c r="S79" s="561"/>
      <c r="T79" s="561"/>
      <c r="U79" s="561"/>
      <c r="V79" s="561"/>
      <c r="W79" s="561"/>
    </row>
    <row r="80" spans="1:23" s="566" customFormat="1">
      <c r="A80" s="606" t="s">
        <v>960</v>
      </c>
      <c r="B80" s="561"/>
      <c r="C80" s="563">
        <v>45</v>
      </c>
      <c r="D80" s="561"/>
      <c r="E80" s="563" t="s">
        <v>17</v>
      </c>
      <c r="F80" s="563" t="s">
        <v>15</v>
      </c>
      <c r="G80" s="563" t="s">
        <v>19</v>
      </c>
      <c r="H80" s="563" t="s">
        <v>28</v>
      </c>
      <c r="I80" s="563" t="s">
        <v>24</v>
      </c>
      <c r="J80" s="565"/>
      <c r="K80" s="561"/>
      <c r="L80" s="561" t="s">
        <v>58</v>
      </c>
      <c r="M80" s="561"/>
      <c r="N80" s="561"/>
      <c r="O80" s="563" t="s">
        <v>28</v>
      </c>
      <c r="P80" s="563" t="s">
        <v>286</v>
      </c>
      <c r="Q80" s="563" t="s">
        <v>290</v>
      </c>
      <c r="R80" s="561"/>
      <c r="S80" s="561"/>
      <c r="T80" s="561"/>
      <c r="U80" s="561"/>
      <c r="V80" s="561"/>
      <c r="W80" s="561"/>
    </row>
    <row r="81" spans="1:23" s="566" customFormat="1">
      <c r="A81" s="606" t="s">
        <v>845</v>
      </c>
      <c r="B81" s="561"/>
      <c r="C81" s="563">
        <v>45</v>
      </c>
      <c r="D81" s="561"/>
      <c r="E81" s="563" t="s">
        <v>17</v>
      </c>
      <c r="F81" s="563" t="s">
        <v>14</v>
      </c>
      <c r="G81" s="563" t="s">
        <v>19</v>
      </c>
      <c r="H81" s="563" t="s">
        <v>28</v>
      </c>
      <c r="I81" s="563" t="s">
        <v>24</v>
      </c>
      <c r="J81" s="565"/>
      <c r="K81" s="561"/>
      <c r="L81" s="561" t="s">
        <v>58</v>
      </c>
      <c r="M81" s="561"/>
      <c r="N81" s="561"/>
      <c r="O81" s="563" t="s">
        <v>28</v>
      </c>
      <c r="P81" s="563" t="s">
        <v>286</v>
      </c>
      <c r="Q81" s="563" t="s">
        <v>290</v>
      </c>
      <c r="R81" s="561"/>
      <c r="S81" s="561"/>
      <c r="T81" s="561"/>
      <c r="U81" s="561"/>
      <c r="V81" s="561"/>
      <c r="W81" s="561"/>
    </row>
    <row r="82" spans="1:23" s="566" customFormat="1">
      <c r="A82" s="606" t="s">
        <v>844</v>
      </c>
      <c r="B82" s="561"/>
      <c r="C82" s="563">
        <v>44</v>
      </c>
      <c r="D82" s="561"/>
      <c r="E82" s="563" t="s">
        <v>17</v>
      </c>
      <c r="F82" s="563" t="s">
        <v>15</v>
      </c>
      <c r="G82" s="563" t="s">
        <v>19</v>
      </c>
      <c r="H82" s="563" t="s">
        <v>28</v>
      </c>
      <c r="I82" s="563" t="s">
        <v>24</v>
      </c>
      <c r="J82" s="565"/>
      <c r="K82" s="561"/>
      <c r="L82" s="561" t="s">
        <v>58</v>
      </c>
      <c r="M82" s="561"/>
      <c r="N82" s="561"/>
      <c r="O82" s="563" t="s">
        <v>28</v>
      </c>
      <c r="P82" s="563" t="s">
        <v>286</v>
      </c>
      <c r="Q82" s="563" t="s">
        <v>290</v>
      </c>
      <c r="R82" s="561"/>
      <c r="S82" s="561"/>
      <c r="T82" s="561"/>
      <c r="U82" s="561"/>
      <c r="V82" s="561"/>
      <c r="W82" s="561"/>
    </row>
    <row r="83" spans="1:23" s="566" customFormat="1">
      <c r="A83" s="606" t="s">
        <v>843</v>
      </c>
      <c r="B83" s="561"/>
      <c r="C83" s="563">
        <v>44</v>
      </c>
      <c r="D83" s="561"/>
      <c r="E83" s="563" t="s">
        <v>17</v>
      </c>
      <c r="F83" s="563" t="s">
        <v>14</v>
      </c>
      <c r="G83" s="563" t="s">
        <v>19</v>
      </c>
      <c r="H83" s="563" t="s">
        <v>28</v>
      </c>
      <c r="I83" s="563" t="s">
        <v>24</v>
      </c>
      <c r="J83" s="565"/>
      <c r="K83" s="561"/>
      <c r="L83" s="561" t="s">
        <v>58</v>
      </c>
      <c r="M83" s="561"/>
      <c r="N83" s="561"/>
      <c r="O83" s="563" t="s">
        <v>28</v>
      </c>
      <c r="P83" s="563" t="s">
        <v>286</v>
      </c>
      <c r="Q83" s="563" t="s">
        <v>290</v>
      </c>
      <c r="R83" s="561"/>
      <c r="S83" s="561"/>
      <c r="T83" s="561"/>
      <c r="U83" s="561"/>
      <c r="V83" s="561"/>
      <c r="W83" s="561"/>
    </row>
    <row r="84" spans="1:23" s="566" customFormat="1">
      <c r="A84" s="606" t="s">
        <v>842</v>
      </c>
      <c r="B84" s="561"/>
      <c r="C84" s="563">
        <v>43</v>
      </c>
      <c r="D84" s="561"/>
      <c r="E84" s="563" t="s">
        <v>17</v>
      </c>
      <c r="F84" s="563" t="s">
        <v>15</v>
      </c>
      <c r="G84" s="563" t="s">
        <v>19</v>
      </c>
      <c r="H84" s="563" t="s">
        <v>28</v>
      </c>
      <c r="I84" s="563" t="s">
        <v>24</v>
      </c>
      <c r="J84" s="565"/>
      <c r="K84" s="561"/>
      <c r="L84" s="561" t="s">
        <v>58</v>
      </c>
      <c r="M84" s="561"/>
      <c r="N84" s="561"/>
      <c r="O84" s="563" t="s">
        <v>28</v>
      </c>
      <c r="P84" s="563" t="s">
        <v>286</v>
      </c>
      <c r="Q84" s="563" t="s">
        <v>290</v>
      </c>
      <c r="R84" s="561"/>
      <c r="S84" s="561"/>
      <c r="T84" s="561"/>
      <c r="U84" s="561"/>
      <c r="V84" s="561"/>
      <c r="W84" s="561"/>
    </row>
    <row r="85" spans="1:23" s="566" customFormat="1">
      <c r="A85" s="606" t="s">
        <v>840</v>
      </c>
      <c r="B85" s="561"/>
      <c r="C85" s="563">
        <v>43</v>
      </c>
      <c r="D85" s="561"/>
      <c r="E85" s="563" t="s">
        <v>17</v>
      </c>
      <c r="F85" s="563" t="s">
        <v>14</v>
      </c>
      <c r="G85" s="563" t="s">
        <v>19</v>
      </c>
      <c r="H85" s="563" t="s">
        <v>28</v>
      </c>
      <c r="I85" s="563" t="s">
        <v>24</v>
      </c>
      <c r="J85" s="565"/>
      <c r="K85" s="561"/>
      <c r="L85" s="561" t="s">
        <v>58</v>
      </c>
      <c r="M85" s="561"/>
      <c r="N85" s="561"/>
      <c r="O85" s="563" t="s">
        <v>28</v>
      </c>
      <c r="P85" s="563" t="s">
        <v>286</v>
      </c>
      <c r="Q85" s="563" t="s">
        <v>290</v>
      </c>
      <c r="R85" s="561"/>
      <c r="S85" s="561"/>
      <c r="T85" s="561"/>
      <c r="U85" s="561"/>
      <c r="V85" s="561"/>
      <c r="W85" s="561"/>
    </row>
    <row r="86" spans="1:23" s="566" customFormat="1">
      <c r="A86" s="606" t="s">
        <v>838</v>
      </c>
      <c r="B86" s="561"/>
      <c r="C86" s="563">
        <v>42</v>
      </c>
      <c r="D86" s="561"/>
      <c r="E86" s="563" t="s">
        <v>17</v>
      </c>
      <c r="F86" s="563" t="s">
        <v>15</v>
      </c>
      <c r="G86" s="563" t="s">
        <v>19</v>
      </c>
      <c r="H86" s="563" t="s">
        <v>28</v>
      </c>
      <c r="I86" s="563" t="s">
        <v>24</v>
      </c>
      <c r="J86" s="565"/>
      <c r="K86" s="561"/>
      <c r="L86" s="561"/>
      <c r="M86" s="561"/>
      <c r="N86" s="561"/>
      <c r="O86" s="563" t="s">
        <v>28</v>
      </c>
      <c r="P86" s="563" t="s">
        <v>286</v>
      </c>
      <c r="Q86" s="563" t="s">
        <v>290</v>
      </c>
      <c r="R86" s="561"/>
      <c r="S86" s="561"/>
      <c r="T86" s="561"/>
      <c r="U86" s="561"/>
      <c r="V86" s="561"/>
      <c r="W86" s="561"/>
    </row>
    <row r="87" spans="1:23" s="566" customFormat="1">
      <c r="A87" s="606" t="s">
        <v>837</v>
      </c>
      <c r="B87" s="561"/>
      <c r="C87" s="563">
        <v>42</v>
      </c>
      <c r="D87" s="561"/>
      <c r="E87" s="563" t="s">
        <v>17</v>
      </c>
      <c r="F87" s="563" t="s">
        <v>14</v>
      </c>
      <c r="G87" s="563" t="s">
        <v>19</v>
      </c>
      <c r="H87" s="563" t="s">
        <v>28</v>
      </c>
      <c r="I87" s="563" t="s">
        <v>24</v>
      </c>
      <c r="J87" s="565"/>
      <c r="K87" s="561"/>
      <c r="L87" s="561"/>
      <c r="M87" s="561"/>
      <c r="N87" s="561"/>
      <c r="O87" s="563" t="s">
        <v>28</v>
      </c>
      <c r="P87" s="563" t="s">
        <v>286</v>
      </c>
      <c r="Q87" s="563" t="s">
        <v>290</v>
      </c>
      <c r="R87" s="561"/>
      <c r="S87" s="561"/>
      <c r="T87" s="561"/>
      <c r="U87" s="561"/>
      <c r="V87" s="561"/>
      <c r="W87" s="561"/>
    </row>
    <row r="88" spans="1:23" s="566" customFormat="1">
      <c r="A88" s="606" t="s">
        <v>836</v>
      </c>
      <c r="B88" s="561"/>
      <c r="C88" s="563">
        <v>41</v>
      </c>
      <c r="D88" s="561"/>
      <c r="E88" s="563" t="s">
        <v>18</v>
      </c>
      <c r="F88" s="563" t="s">
        <v>14</v>
      </c>
      <c r="G88" s="563" t="s">
        <v>19</v>
      </c>
      <c r="H88" s="563" t="s">
        <v>28</v>
      </c>
      <c r="I88" s="563" t="s">
        <v>26</v>
      </c>
      <c r="J88" s="565"/>
      <c r="K88" s="561"/>
      <c r="L88" s="561" t="s">
        <v>58</v>
      </c>
      <c r="M88" s="561"/>
      <c r="N88" s="561"/>
      <c r="O88" s="563" t="s">
        <v>28</v>
      </c>
      <c r="P88" s="563" t="s">
        <v>286</v>
      </c>
      <c r="Q88" s="563" t="s">
        <v>290</v>
      </c>
      <c r="R88" s="561"/>
      <c r="S88" s="561"/>
      <c r="T88" s="561"/>
      <c r="U88" s="561"/>
      <c r="V88" s="561"/>
      <c r="W88" s="561"/>
    </row>
    <row r="89" spans="1:23" s="566" customFormat="1">
      <c r="A89" s="606" t="s">
        <v>834</v>
      </c>
      <c r="B89" s="561"/>
      <c r="C89" s="563">
        <v>40</v>
      </c>
      <c r="D89" s="561"/>
      <c r="E89" s="563" t="s">
        <v>18</v>
      </c>
      <c r="F89" s="563" t="s">
        <v>15</v>
      </c>
      <c r="G89" s="563" t="s">
        <v>19</v>
      </c>
      <c r="H89" s="563" t="s">
        <v>28</v>
      </c>
      <c r="I89" s="563" t="s">
        <v>25</v>
      </c>
      <c r="J89" s="565"/>
      <c r="K89" s="561"/>
      <c r="L89" s="561" t="s">
        <v>58</v>
      </c>
      <c r="M89" s="561"/>
      <c r="N89" s="561"/>
      <c r="O89" s="563" t="s">
        <v>28</v>
      </c>
      <c r="P89" s="563" t="s">
        <v>286</v>
      </c>
      <c r="Q89" s="563" t="s">
        <v>290</v>
      </c>
      <c r="R89" s="561"/>
      <c r="S89" s="561"/>
      <c r="T89" s="561"/>
      <c r="U89" s="561"/>
      <c r="V89" s="561"/>
      <c r="W89" s="561"/>
    </row>
    <row r="90" spans="1:23" s="566" customFormat="1">
      <c r="A90" s="606" t="s">
        <v>832</v>
      </c>
      <c r="B90" s="561"/>
      <c r="C90" s="563">
        <v>39</v>
      </c>
      <c r="D90" s="561"/>
      <c r="E90" s="563" t="s">
        <v>17</v>
      </c>
      <c r="F90" s="563" t="s">
        <v>15</v>
      </c>
      <c r="G90" s="563" t="s">
        <v>19</v>
      </c>
      <c r="H90" s="563" t="s">
        <v>28</v>
      </c>
      <c r="I90" s="563" t="s">
        <v>26</v>
      </c>
      <c r="J90" s="565"/>
      <c r="K90" s="561"/>
      <c r="L90" s="561" t="s">
        <v>58</v>
      </c>
      <c r="M90" s="561"/>
      <c r="N90" s="561"/>
      <c r="O90" s="563" t="s">
        <v>28</v>
      </c>
      <c r="P90" s="563" t="s">
        <v>286</v>
      </c>
      <c r="Q90" s="563" t="s">
        <v>290</v>
      </c>
      <c r="R90" s="561"/>
      <c r="S90" s="561"/>
      <c r="T90" s="561"/>
      <c r="U90" s="561"/>
      <c r="V90" s="561"/>
      <c r="W90" s="561"/>
    </row>
    <row r="91" spans="1:23" s="566" customFormat="1">
      <c r="A91" s="606" t="s">
        <v>830</v>
      </c>
      <c r="B91" s="561"/>
      <c r="C91" s="563">
        <v>39</v>
      </c>
      <c r="D91" s="561"/>
      <c r="E91" s="563" t="s">
        <v>17</v>
      </c>
      <c r="F91" s="563" t="s">
        <v>14</v>
      </c>
      <c r="G91" s="563" t="s">
        <v>19</v>
      </c>
      <c r="H91" s="563" t="s">
        <v>28</v>
      </c>
      <c r="I91" s="563" t="s">
        <v>25</v>
      </c>
      <c r="J91" s="565"/>
      <c r="K91" s="561"/>
      <c r="L91" s="561"/>
      <c r="M91" s="561"/>
      <c r="N91" s="561"/>
      <c r="O91" s="563" t="s">
        <v>28</v>
      </c>
      <c r="P91" s="563" t="s">
        <v>286</v>
      </c>
      <c r="Q91" s="563" t="s">
        <v>290</v>
      </c>
      <c r="R91" s="561"/>
      <c r="S91" s="561"/>
      <c r="T91" s="561"/>
      <c r="U91" s="561"/>
      <c r="V91" s="561"/>
      <c r="W91" s="561"/>
    </row>
    <row r="92" spans="1:23" s="566" customFormat="1">
      <c r="A92" s="606" t="s">
        <v>829</v>
      </c>
      <c r="B92" s="561"/>
      <c r="C92" s="563">
        <v>38</v>
      </c>
      <c r="D92" s="561"/>
      <c r="E92" s="563" t="s">
        <v>18</v>
      </c>
      <c r="F92" s="563" t="s">
        <v>15</v>
      </c>
      <c r="G92" s="563" t="s">
        <v>19</v>
      </c>
      <c r="H92" s="563" t="s">
        <v>28</v>
      </c>
      <c r="I92" s="563" t="s">
        <v>24</v>
      </c>
      <c r="J92" s="565"/>
      <c r="K92" s="561"/>
      <c r="L92" s="561"/>
      <c r="M92" s="561"/>
      <c r="N92" s="561"/>
      <c r="O92" s="563" t="s">
        <v>28</v>
      </c>
      <c r="P92" s="563" t="s">
        <v>286</v>
      </c>
      <c r="Q92" s="563" t="s">
        <v>290</v>
      </c>
      <c r="R92" s="561"/>
      <c r="S92" s="561"/>
      <c r="T92" s="561"/>
      <c r="U92" s="561"/>
      <c r="V92" s="561"/>
      <c r="W92" s="561"/>
    </row>
    <row r="93" spans="1:23" s="566" customFormat="1">
      <c r="A93" s="606" t="s">
        <v>824</v>
      </c>
      <c r="B93" s="561"/>
      <c r="C93" s="563">
        <v>38</v>
      </c>
      <c r="D93" s="561"/>
      <c r="E93" s="563" t="s">
        <v>18</v>
      </c>
      <c r="F93" s="563" t="s">
        <v>14</v>
      </c>
      <c r="G93" s="563" t="s">
        <v>19</v>
      </c>
      <c r="H93" s="563" t="s">
        <v>28</v>
      </c>
      <c r="I93" s="563" t="s">
        <v>24</v>
      </c>
      <c r="J93" s="565"/>
      <c r="K93" s="561"/>
      <c r="L93" s="561"/>
      <c r="M93" s="561"/>
      <c r="N93" s="561"/>
      <c r="O93" s="563" t="s">
        <v>28</v>
      </c>
      <c r="P93" s="563" t="s">
        <v>286</v>
      </c>
      <c r="Q93" s="563" t="s">
        <v>290</v>
      </c>
      <c r="R93" s="561"/>
      <c r="S93" s="561"/>
      <c r="T93" s="561"/>
      <c r="U93" s="561"/>
      <c r="V93" s="561"/>
      <c r="W93" s="561"/>
    </row>
    <row r="94" spans="1:23" s="566" customFormat="1">
      <c r="A94" s="606" t="s">
        <v>823</v>
      </c>
      <c r="B94" s="561"/>
      <c r="C94" s="563">
        <v>37</v>
      </c>
      <c r="D94" s="561"/>
      <c r="E94" s="563" t="s">
        <v>18</v>
      </c>
      <c r="F94" s="563" t="s">
        <v>15</v>
      </c>
      <c r="G94" s="563" t="s">
        <v>19</v>
      </c>
      <c r="H94" s="563" t="s">
        <v>28</v>
      </c>
      <c r="I94" s="563" t="s">
        <v>25</v>
      </c>
      <c r="J94" s="565"/>
      <c r="K94" s="561"/>
      <c r="L94" s="561" t="s">
        <v>58</v>
      </c>
      <c r="M94" s="561"/>
      <c r="N94" s="561"/>
      <c r="O94" s="563" t="s">
        <v>28</v>
      </c>
      <c r="P94" s="563" t="s">
        <v>286</v>
      </c>
      <c r="Q94" s="563" t="s">
        <v>290</v>
      </c>
      <c r="R94" s="561"/>
      <c r="S94" s="561"/>
      <c r="T94" s="561"/>
      <c r="U94" s="561"/>
      <c r="V94" s="561"/>
      <c r="W94" s="561"/>
    </row>
    <row r="95" spans="1:23" s="566" customFormat="1">
      <c r="A95" s="606" t="s">
        <v>822</v>
      </c>
      <c r="B95" s="561"/>
      <c r="C95" s="563">
        <v>37</v>
      </c>
      <c r="D95" s="561"/>
      <c r="E95" s="563" t="s">
        <v>17</v>
      </c>
      <c r="F95" s="563" t="s">
        <v>14</v>
      </c>
      <c r="G95" s="563" t="s">
        <v>19</v>
      </c>
      <c r="H95" s="563" t="s">
        <v>28</v>
      </c>
      <c r="I95" s="563" t="s">
        <v>26</v>
      </c>
      <c r="J95" s="565"/>
      <c r="K95" s="561"/>
      <c r="L95" s="561"/>
      <c r="M95" s="561"/>
      <c r="N95" s="561"/>
      <c r="O95" s="563" t="s">
        <v>28</v>
      </c>
      <c r="P95" s="563" t="s">
        <v>286</v>
      </c>
      <c r="Q95" s="563" t="s">
        <v>290</v>
      </c>
      <c r="R95" s="561"/>
      <c r="S95" s="561"/>
      <c r="T95" s="561"/>
      <c r="U95" s="561"/>
      <c r="V95" s="561"/>
      <c r="W95" s="561"/>
    </row>
    <row r="96" spans="1:23" s="566" customFormat="1">
      <c r="A96" s="606" t="s">
        <v>821</v>
      </c>
      <c r="B96" s="561"/>
      <c r="C96" s="563">
        <v>36</v>
      </c>
      <c r="D96" s="561"/>
      <c r="E96" s="563" t="s">
        <v>17</v>
      </c>
      <c r="F96" s="563" t="s">
        <v>14</v>
      </c>
      <c r="G96" s="563" t="s">
        <v>19</v>
      </c>
      <c r="H96" s="563" t="s">
        <v>28</v>
      </c>
      <c r="I96" s="563" t="s">
        <v>25</v>
      </c>
      <c r="J96" s="565"/>
      <c r="K96" s="561"/>
      <c r="L96" s="561"/>
      <c r="M96" s="561"/>
      <c r="N96" s="561"/>
      <c r="O96" s="563" t="s">
        <v>28</v>
      </c>
      <c r="P96" s="563" t="s">
        <v>291</v>
      </c>
      <c r="Q96" s="563" t="s">
        <v>290</v>
      </c>
      <c r="R96" s="561"/>
      <c r="S96" s="561"/>
      <c r="T96" s="561"/>
      <c r="U96" s="561"/>
      <c r="V96" s="561"/>
      <c r="W96" s="561"/>
    </row>
    <row r="97" spans="1:23" s="566" customFormat="1">
      <c r="A97" s="606" t="s">
        <v>820</v>
      </c>
      <c r="B97" s="561"/>
      <c r="C97" s="563">
        <v>36</v>
      </c>
      <c r="D97" s="561"/>
      <c r="E97" s="563" t="s">
        <v>17</v>
      </c>
      <c r="F97" s="563" t="s">
        <v>15</v>
      </c>
      <c r="G97" s="563" t="s">
        <v>19</v>
      </c>
      <c r="H97" s="563" t="s">
        <v>28</v>
      </c>
      <c r="I97" s="563" t="s">
        <v>24</v>
      </c>
      <c r="J97" s="565"/>
      <c r="K97" s="561"/>
      <c r="L97" s="561"/>
      <c r="M97" s="561"/>
      <c r="N97" s="561"/>
      <c r="O97" s="563" t="s">
        <v>28</v>
      </c>
      <c r="P97" s="563" t="s">
        <v>291</v>
      </c>
      <c r="Q97" s="563" t="s">
        <v>290</v>
      </c>
      <c r="R97" s="561"/>
      <c r="S97" s="561"/>
      <c r="T97" s="561"/>
      <c r="U97" s="561"/>
      <c r="V97" s="561"/>
      <c r="W97" s="561"/>
    </row>
    <row r="98" spans="1:23" s="566" customFormat="1">
      <c r="A98" s="606" t="s">
        <v>819</v>
      </c>
      <c r="B98" s="561"/>
      <c r="C98" s="563">
        <v>35</v>
      </c>
      <c r="D98" s="561"/>
      <c r="E98" s="563" t="s">
        <v>18</v>
      </c>
      <c r="F98" s="563" t="s">
        <v>15</v>
      </c>
      <c r="G98" s="563" t="s">
        <v>19</v>
      </c>
      <c r="H98" s="563" t="s">
        <v>28</v>
      </c>
      <c r="I98" s="563" t="s">
        <v>26</v>
      </c>
      <c r="J98" s="565"/>
      <c r="K98" s="561"/>
      <c r="L98" s="561"/>
      <c r="M98" s="561"/>
      <c r="N98" s="561"/>
      <c r="O98" s="563" t="s">
        <v>28</v>
      </c>
      <c r="P98" s="563" t="s">
        <v>286</v>
      </c>
      <c r="Q98" s="563" t="s">
        <v>290</v>
      </c>
      <c r="R98" s="561"/>
      <c r="S98" s="561"/>
      <c r="T98" s="561"/>
      <c r="U98" s="561"/>
      <c r="V98" s="561"/>
      <c r="W98" s="561"/>
    </row>
    <row r="99" spans="1:23" s="566" customFormat="1">
      <c r="A99" s="606" t="s">
        <v>818</v>
      </c>
      <c r="B99" s="561"/>
      <c r="C99" s="563">
        <v>35</v>
      </c>
      <c r="D99" s="561"/>
      <c r="E99" s="563" t="s">
        <v>17</v>
      </c>
      <c r="F99" s="563" t="s">
        <v>14</v>
      </c>
      <c r="G99" s="563" t="s">
        <v>19</v>
      </c>
      <c r="H99" s="563" t="s">
        <v>28</v>
      </c>
      <c r="I99" s="563" t="s">
        <v>24</v>
      </c>
      <c r="J99" s="565"/>
      <c r="K99" s="561"/>
      <c r="L99" s="561"/>
      <c r="M99" s="561"/>
      <c r="N99" s="561"/>
      <c r="O99" s="563" t="s">
        <v>28</v>
      </c>
      <c r="P99" s="563" t="s">
        <v>286</v>
      </c>
      <c r="Q99" s="563" t="s">
        <v>290</v>
      </c>
      <c r="R99" s="561"/>
      <c r="S99" s="561"/>
      <c r="T99" s="561"/>
      <c r="U99" s="561"/>
      <c r="V99" s="561"/>
      <c r="W99" s="561"/>
    </row>
    <row r="100" spans="1:23" s="566" customFormat="1">
      <c r="A100" s="606" t="s">
        <v>955</v>
      </c>
      <c r="B100" s="561"/>
      <c r="C100" s="563">
        <v>34</v>
      </c>
      <c r="D100" s="561"/>
      <c r="E100" s="563" t="s">
        <v>17</v>
      </c>
      <c r="F100" s="563" t="s">
        <v>15</v>
      </c>
      <c r="G100" s="563" t="s">
        <v>19</v>
      </c>
      <c r="H100" s="563" t="s">
        <v>28</v>
      </c>
      <c r="I100" s="563" t="s">
        <v>24</v>
      </c>
      <c r="J100" s="565"/>
      <c r="K100" s="561"/>
      <c r="L100" s="561"/>
      <c r="M100" s="561"/>
      <c r="N100" s="561"/>
      <c r="O100" s="563" t="s">
        <v>28</v>
      </c>
      <c r="P100" s="563" t="s">
        <v>286</v>
      </c>
      <c r="Q100" s="563" t="s">
        <v>290</v>
      </c>
      <c r="R100" s="561"/>
      <c r="S100" s="561"/>
      <c r="T100" s="561"/>
      <c r="U100" s="561"/>
      <c r="V100" s="561"/>
      <c r="W100" s="561"/>
    </row>
    <row r="101" spans="1:23" s="566" customFormat="1">
      <c r="A101" s="606" t="s">
        <v>954</v>
      </c>
      <c r="B101" s="561"/>
      <c r="C101" s="563">
        <v>34</v>
      </c>
      <c r="D101" s="561"/>
      <c r="E101" s="563" t="s">
        <v>17</v>
      </c>
      <c r="F101" s="563" t="s">
        <v>14</v>
      </c>
      <c r="G101" s="563" t="s">
        <v>19</v>
      </c>
      <c r="H101" s="563" t="s">
        <v>28</v>
      </c>
      <c r="I101" s="563" t="s">
        <v>24</v>
      </c>
      <c r="J101" s="565"/>
      <c r="K101" s="561"/>
      <c r="L101" s="561"/>
      <c r="M101" s="561"/>
      <c r="N101" s="561"/>
      <c r="O101" s="563" t="s">
        <v>28</v>
      </c>
      <c r="P101" s="563" t="s">
        <v>286</v>
      </c>
      <c r="Q101" s="563" t="s">
        <v>290</v>
      </c>
      <c r="R101" s="561"/>
      <c r="S101" s="561"/>
      <c r="T101" s="561"/>
      <c r="U101" s="561"/>
      <c r="V101" s="561"/>
      <c r="W101" s="561"/>
    </row>
    <row r="102" spans="1:23" s="566" customFormat="1">
      <c r="A102" s="606" t="s">
        <v>953</v>
      </c>
      <c r="B102" s="561"/>
      <c r="C102" s="563">
        <v>33</v>
      </c>
      <c r="D102" s="561"/>
      <c r="E102" s="563" t="s">
        <v>17</v>
      </c>
      <c r="F102" s="563" t="s">
        <v>15</v>
      </c>
      <c r="G102" s="563" t="s">
        <v>19</v>
      </c>
      <c r="H102" s="563" t="s">
        <v>28</v>
      </c>
      <c r="I102" s="563" t="s">
        <v>24</v>
      </c>
      <c r="J102" s="565"/>
      <c r="K102" s="561"/>
      <c r="L102" s="561"/>
      <c r="M102" s="561"/>
      <c r="N102" s="561"/>
      <c r="O102" s="563" t="s">
        <v>28</v>
      </c>
      <c r="P102" s="563" t="s">
        <v>286</v>
      </c>
      <c r="Q102" s="563" t="s">
        <v>290</v>
      </c>
      <c r="R102" s="561"/>
      <c r="S102" s="561"/>
      <c r="T102" s="561"/>
      <c r="U102" s="561"/>
      <c r="V102" s="561"/>
      <c r="W102" s="561"/>
    </row>
    <row r="103" spans="1:23" s="566" customFormat="1">
      <c r="A103" s="606" t="s">
        <v>952</v>
      </c>
      <c r="B103" s="561"/>
      <c r="C103" s="563">
        <v>33</v>
      </c>
      <c r="D103" s="561"/>
      <c r="E103" s="563" t="s">
        <v>17</v>
      </c>
      <c r="F103" s="563" t="s">
        <v>14</v>
      </c>
      <c r="G103" s="563" t="s">
        <v>19</v>
      </c>
      <c r="H103" s="563" t="s">
        <v>28</v>
      </c>
      <c r="I103" s="563" t="s">
        <v>24</v>
      </c>
      <c r="J103" s="565"/>
      <c r="K103" s="561"/>
      <c r="L103" s="561"/>
      <c r="M103" s="561"/>
      <c r="N103" s="561"/>
      <c r="O103" s="563" t="s">
        <v>28</v>
      </c>
      <c r="P103" s="563" t="s">
        <v>286</v>
      </c>
      <c r="Q103" s="563" t="s">
        <v>290</v>
      </c>
      <c r="R103" s="561"/>
      <c r="S103" s="561"/>
      <c r="T103" s="561"/>
      <c r="U103" s="561"/>
      <c r="V103" s="561"/>
      <c r="W103" s="561"/>
    </row>
    <row r="104" spans="1:23" s="566" customFormat="1">
      <c r="A104" s="606" t="s">
        <v>996</v>
      </c>
      <c r="B104" s="561"/>
      <c r="C104" s="563">
        <v>32</v>
      </c>
      <c r="D104" s="561"/>
      <c r="E104" s="563" t="s">
        <v>17</v>
      </c>
      <c r="F104" s="563" t="s">
        <v>15</v>
      </c>
      <c r="G104" s="563" t="s">
        <v>19</v>
      </c>
      <c r="H104" s="563" t="s">
        <v>28</v>
      </c>
      <c r="I104" s="563" t="s">
        <v>24</v>
      </c>
      <c r="J104" s="565"/>
      <c r="K104" s="561"/>
      <c r="L104" s="561"/>
      <c r="M104" s="561"/>
      <c r="N104" s="561"/>
      <c r="O104" s="563" t="s">
        <v>28</v>
      </c>
      <c r="P104" s="563" t="s">
        <v>286</v>
      </c>
      <c r="Q104" s="563" t="s">
        <v>290</v>
      </c>
      <c r="R104" s="561"/>
      <c r="S104" s="561"/>
      <c r="T104" s="561"/>
      <c r="U104" s="561"/>
      <c r="V104" s="561"/>
      <c r="W104" s="561"/>
    </row>
    <row r="105" spans="1:23" s="566" customFormat="1">
      <c r="A105" s="606" t="s">
        <v>951</v>
      </c>
      <c r="B105" s="561"/>
      <c r="C105" s="563">
        <v>32</v>
      </c>
      <c r="D105" s="561"/>
      <c r="E105" s="563" t="s">
        <v>17</v>
      </c>
      <c r="F105" s="563" t="s">
        <v>14</v>
      </c>
      <c r="G105" s="563" t="s">
        <v>19</v>
      </c>
      <c r="H105" s="563" t="s">
        <v>28</v>
      </c>
      <c r="I105" s="563" t="s">
        <v>24</v>
      </c>
      <c r="J105" s="565"/>
      <c r="K105" s="561"/>
      <c r="L105" s="561"/>
      <c r="M105" s="561"/>
      <c r="N105" s="561"/>
      <c r="O105" s="563" t="s">
        <v>28</v>
      </c>
      <c r="P105" s="563" t="s">
        <v>286</v>
      </c>
      <c r="Q105" s="563" t="s">
        <v>290</v>
      </c>
      <c r="R105" s="561"/>
      <c r="S105" s="561"/>
      <c r="T105" s="561"/>
      <c r="U105" s="561"/>
      <c r="V105" s="561"/>
      <c r="W105" s="561"/>
    </row>
    <row r="106" spans="1:23" s="566" customFormat="1">
      <c r="A106" s="606" t="s">
        <v>950</v>
      </c>
      <c r="B106" s="561"/>
      <c r="C106" s="563">
        <v>31</v>
      </c>
      <c r="D106" s="561"/>
      <c r="E106" s="563" t="s">
        <v>17</v>
      </c>
      <c r="F106" s="563" t="s">
        <v>15</v>
      </c>
      <c r="G106" s="563" t="s">
        <v>19</v>
      </c>
      <c r="H106" s="563" t="s">
        <v>28</v>
      </c>
      <c r="I106" s="563" t="s">
        <v>24</v>
      </c>
      <c r="J106" s="565"/>
      <c r="K106" s="561"/>
      <c r="L106" s="561"/>
      <c r="M106" s="561"/>
      <c r="N106" s="561"/>
      <c r="O106" s="563" t="s">
        <v>28</v>
      </c>
      <c r="P106" s="563" t="s">
        <v>286</v>
      </c>
      <c r="Q106" s="563" t="s">
        <v>290</v>
      </c>
      <c r="R106" s="561"/>
      <c r="S106" s="561"/>
      <c r="T106" s="561"/>
      <c r="U106" s="561"/>
      <c r="V106" s="561"/>
      <c r="W106" s="561"/>
    </row>
    <row r="107" spans="1:23" s="566" customFormat="1">
      <c r="A107" s="606" t="s">
        <v>949</v>
      </c>
      <c r="B107" s="561"/>
      <c r="C107" s="526">
        <v>31</v>
      </c>
      <c r="D107" s="568"/>
      <c r="E107" s="526" t="s">
        <v>17</v>
      </c>
      <c r="F107" s="526" t="s">
        <v>14</v>
      </c>
      <c r="G107" s="563" t="s">
        <v>19</v>
      </c>
      <c r="H107" s="563" t="s">
        <v>28</v>
      </c>
      <c r="I107" s="563" t="s">
        <v>24</v>
      </c>
      <c r="J107" s="572"/>
      <c r="K107" s="568"/>
      <c r="L107" s="568"/>
      <c r="M107" s="568"/>
      <c r="N107" s="568"/>
      <c r="O107" s="563" t="s">
        <v>28</v>
      </c>
      <c r="P107" s="563" t="s">
        <v>286</v>
      </c>
      <c r="Q107" s="563" t="s">
        <v>290</v>
      </c>
      <c r="R107" s="561"/>
      <c r="S107" s="561"/>
      <c r="T107" s="561"/>
      <c r="U107" s="561"/>
      <c r="V107" s="561"/>
      <c r="W107" s="561"/>
    </row>
    <row r="108" spans="1:23" s="566" customFormat="1">
      <c r="A108" s="606" t="s">
        <v>948</v>
      </c>
      <c r="B108" s="561"/>
      <c r="C108" s="526">
        <v>30</v>
      </c>
      <c r="D108" s="568"/>
      <c r="E108" s="526" t="s">
        <v>17</v>
      </c>
      <c r="F108" s="526" t="s">
        <v>15</v>
      </c>
      <c r="G108" s="563" t="s">
        <v>19</v>
      </c>
      <c r="H108" s="563" t="s">
        <v>28</v>
      </c>
      <c r="I108" s="563" t="s">
        <v>24</v>
      </c>
      <c r="J108" s="572"/>
      <c r="K108" s="561"/>
      <c r="L108" s="568"/>
      <c r="M108" s="568"/>
      <c r="N108" s="568"/>
      <c r="O108" s="563" t="s">
        <v>28</v>
      </c>
      <c r="P108" s="563" t="s">
        <v>286</v>
      </c>
      <c r="Q108" s="563" t="s">
        <v>290</v>
      </c>
      <c r="R108" s="561"/>
      <c r="S108" s="561"/>
      <c r="T108" s="561"/>
      <c r="U108" s="561"/>
      <c r="V108" s="561"/>
      <c r="W108" s="561"/>
    </row>
    <row r="109" spans="1:23" s="566" customFormat="1">
      <c r="A109" s="606" t="s">
        <v>946</v>
      </c>
      <c r="B109" s="561"/>
      <c r="C109" s="526">
        <v>30</v>
      </c>
      <c r="D109" s="568"/>
      <c r="E109" s="526" t="s">
        <v>17</v>
      </c>
      <c r="F109" s="526" t="s">
        <v>14</v>
      </c>
      <c r="G109" s="563" t="s">
        <v>19</v>
      </c>
      <c r="H109" s="563" t="s">
        <v>28</v>
      </c>
      <c r="I109" s="563" t="s">
        <v>26</v>
      </c>
      <c r="J109" s="572"/>
      <c r="K109" s="568"/>
      <c r="L109" s="568"/>
      <c r="M109" s="568"/>
      <c r="N109" s="568"/>
      <c r="O109" s="563" t="s">
        <v>28</v>
      </c>
      <c r="P109" s="563" t="s">
        <v>286</v>
      </c>
      <c r="Q109" s="563" t="s">
        <v>290</v>
      </c>
      <c r="R109" s="561"/>
      <c r="S109" s="561"/>
      <c r="T109" s="561"/>
      <c r="U109" s="561"/>
      <c r="V109" s="561"/>
      <c r="W109" s="561"/>
    </row>
    <row r="110" spans="1:23" s="566" customFormat="1">
      <c r="A110" s="606" t="s">
        <v>945</v>
      </c>
      <c r="B110" s="561"/>
      <c r="C110" s="526">
        <v>30</v>
      </c>
      <c r="D110" s="568"/>
      <c r="E110" s="526" t="s">
        <v>18</v>
      </c>
      <c r="F110" s="526" t="s">
        <v>15</v>
      </c>
      <c r="G110" s="563" t="s">
        <v>19</v>
      </c>
      <c r="H110" s="563" t="s">
        <v>28</v>
      </c>
      <c r="I110" s="563" t="s">
        <v>25</v>
      </c>
      <c r="J110" s="572"/>
      <c r="K110" s="561"/>
      <c r="L110" s="568"/>
      <c r="M110" s="568"/>
      <c r="N110" s="568"/>
      <c r="O110" s="563" t="s">
        <v>28</v>
      </c>
      <c r="P110" s="563" t="s">
        <v>286</v>
      </c>
      <c r="Q110" s="563" t="s">
        <v>290</v>
      </c>
      <c r="R110" s="561"/>
      <c r="S110" s="561"/>
      <c r="T110" s="561"/>
      <c r="U110" s="561"/>
      <c r="V110" s="561"/>
      <c r="W110" s="561"/>
    </row>
    <row r="111" spans="1:23" s="566" customFormat="1">
      <c r="A111" s="606" t="s">
        <v>944</v>
      </c>
      <c r="B111" s="573"/>
      <c r="C111" s="526">
        <v>30</v>
      </c>
      <c r="D111" s="568"/>
      <c r="E111" s="526" t="s">
        <v>17</v>
      </c>
      <c r="F111" s="526" t="s">
        <v>14</v>
      </c>
      <c r="G111" s="563" t="s">
        <v>19</v>
      </c>
      <c r="H111" s="563" t="s">
        <v>28</v>
      </c>
      <c r="I111" s="563" t="s">
        <v>24</v>
      </c>
      <c r="J111" s="572"/>
      <c r="K111" s="561"/>
      <c r="L111" s="568"/>
      <c r="M111" s="568"/>
      <c r="N111" s="568"/>
      <c r="O111" s="563" t="s">
        <v>28</v>
      </c>
      <c r="P111" s="563" t="s">
        <v>286</v>
      </c>
      <c r="Q111" s="563" t="s">
        <v>290</v>
      </c>
      <c r="R111" s="571"/>
      <c r="S111" s="526"/>
      <c r="T111" s="525"/>
      <c r="U111" s="525"/>
      <c r="V111" s="570"/>
      <c r="W111" s="569"/>
    </row>
    <row r="112" spans="1:23" s="566" customFormat="1">
      <c r="A112" s="606" t="s">
        <v>943</v>
      </c>
      <c r="B112" s="568"/>
      <c r="C112" s="563">
        <v>26</v>
      </c>
      <c r="D112" s="561"/>
      <c r="E112" s="563" t="s">
        <v>17</v>
      </c>
      <c r="F112" s="563" t="s">
        <v>14</v>
      </c>
      <c r="G112" s="563" t="s">
        <v>19</v>
      </c>
      <c r="H112" s="563" t="s">
        <v>28</v>
      </c>
      <c r="I112" s="563" t="s">
        <v>24</v>
      </c>
      <c r="J112" s="565"/>
      <c r="K112" s="561"/>
      <c r="L112" s="561"/>
      <c r="M112" s="561"/>
      <c r="N112" s="561"/>
      <c r="O112" s="563" t="s">
        <v>28</v>
      </c>
      <c r="P112" s="563" t="s">
        <v>291</v>
      </c>
      <c r="Q112" s="563" t="s">
        <v>290</v>
      </c>
      <c r="R112" s="561"/>
      <c r="S112" s="561"/>
      <c r="T112" s="561"/>
      <c r="U112" s="561"/>
      <c r="V112" s="561"/>
      <c r="W112" s="561"/>
    </row>
    <row r="113" spans="1:23" s="566" customFormat="1">
      <c r="A113" s="606" t="s">
        <v>942</v>
      </c>
      <c r="B113" s="568"/>
      <c r="C113" s="563">
        <v>26</v>
      </c>
      <c r="D113" s="561"/>
      <c r="E113" s="563" t="s">
        <v>18</v>
      </c>
      <c r="F113" s="563" t="s">
        <v>15</v>
      </c>
      <c r="G113" s="563" t="s">
        <v>19</v>
      </c>
      <c r="H113" s="563" t="s">
        <v>28</v>
      </c>
      <c r="I113" s="563" t="s">
        <v>24</v>
      </c>
      <c r="J113" s="565"/>
      <c r="K113" s="561"/>
      <c r="L113" s="561"/>
      <c r="M113" s="561"/>
      <c r="N113" s="561"/>
      <c r="O113" s="563" t="s">
        <v>28</v>
      </c>
      <c r="P113" s="563" t="s">
        <v>291</v>
      </c>
      <c r="Q113" s="563" t="s">
        <v>290</v>
      </c>
      <c r="R113" s="561"/>
      <c r="S113" s="561"/>
      <c r="T113" s="561"/>
      <c r="U113" s="561"/>
      <c r="V113" s="561"/>
      <c r="W113" s="561"/>
    </row>
    <row r="114" spans="1:23" s="566" customFormat="1">
      <c r="A114" s="606" t="s">
        <v>941</v>
      </c>
      <c r="B114" s="568"/>
      <c r="C114" s="563">
        <v>25</v>
      </c>
      <c r="D114" s="561"/>
      <c r="E114" s="563" t="s">
        <v>17</v>
      </c>
      <c r="F114" s="563" t="s">
        <v>14</v>
      </c>
      <c r="G114" s="563" t="s">
        <v>19</v>
      </c>
      <c r="H114" s="563" t="s">
        <v>28</v>
      </c>
      <c r="I114" s="563" t="s">
        <v>24</v>
      </c>
      <c r="J114" s="565"/>
      <c r="K114" s="561"/>
      <c r="L114" s="561"/>
      <c r="M114" s="561"/>
      <c r="N114" s="561"/>
      <c r="O114" s="563" t="s">
        <v>28</v>
      </c>
      <c r="P114" s="563" t="s">
        <v>291</v>
      </c>
      <c r="Q114" s="563" t="s">
        <v>290</v>
      </c>
      <c r="R114" s="561"/>
      <c r="S114" s="561"/>
      <c r="T114" s="561"/>
      <c r="U114" s="561"/>
      <c r="V114" s="561"/>
      <c r="W114" s="561"/>
    </row>
    <row r="115" spans="1:23" s="566" customFormat="1">
      <c r="A115" s="606" t="s">
        <v>940</v>
      </c>
      <c r="B115" s="561"/>
      <c r="C115" s="563">
        <v>25</v>
      </c>
      <c r="D115" s="561"/>
      <c r="E115" s="563" t="s">
        <v>18</v>
      </c>
      <c r="F115" s="563" t="s">
        <v>15</v>
      </c>
      <c r="G115" s="563" t="s">
        <v>19</v>
      </c>
      <c r="H115" s="563" t="s">
        <v>28</v>
      </c>
      <c r="I115" s="563" t="s">
        <v>24</v>
      </c>
      <c r="J115" s="565"/>
      <c r="K115" s="561"/>
      <c r="L115" s="561"/>
      <c r="M115" s="561"/>
      <c r="N115" s="561"/>
      <c r="O115" s="563" t="s">
        <v>28</v>
      </c>
      <c r="P115" s="563" t="s">
        <v>291</v>
      </c>
      <c r="Q115" s="563" t="s">
        <v>290</v>
      </c>
      <c r="R115" s="561"/>
      <c r="S115" s="561"/>
      <c r="T115" s="561"/>
      <c r="U115" s="561"/>
      <c r="V115" s="561"/>
      <c r="W115" s="561"/>
    </row>
    <row r="116" spans="1:23" s="566" customFormat="1">
      <c r="A116" s="606" t="s">
        <v>939</v>
      </c>
      <c r="B116" s="561"/>
      <c r="C116" s="563">
        <v>24</v>
      </c>
      <c r="D116" s="561"/>
      <c r="E116" s="563" t="s">
        <v>18</v>
      </c>
      <c r="F116" s="563" t="s">
        <v>14</v>
      </c>
      <c r="G116" s="563" t="s">
        <v>19</v>
      </c>
      <c r="H116" s="563" t="s">
        <v>28</v>
      </c>
      <c r="I116" s="563" t="s">
        <v>24</v>
      </c>
      <c r="J116" s="565"/>
      <c r="K116" s="561"/>
      <c r="L116" s="561"/>
      <c r="M116" s="561"/>
      <c r="N116" s="561"/>
      <c r="O116" s="563" t="s">
        <v>28</v>
      </c>
      <c r="P116" s="563" t="s">
        <v>291</v>
      </c>
      <c r="Q116" s="563" t="s">
        <v>290</v>
      </c>
      <c r="R116" s="561"/>
      <c r="S116" s="561"/>
      <c r="T116" s="561"/>
      <c r="U116" s="561"/>
      <c r="V116" s="561"/>
      <c r="W116" s="561"/>
    </row>
    <row r="117" spans="1:23" s="566" customFormat="1">
      <c r="A117" s="606" t="s">
        <v>937</v>
      </c>
      <c r="B117" s="561"/>
      <c r="C117" s="563">
        <v>24</v>
      </c>
      <c r="D117" s="561"/>
      <c r="E117" s="563" t="s">
        <v>18</v>
      </c>
      <c r="F117" s="563" t="s">
        <v>15</v>
      </c>
      <c r="G117" s="563" t="s">
        <v>19</v>
      </c>
      <c r="H117" s="563" t="s">
        <v>28</v>
      </c>
      <c r="I117" s="563" t="s">
        <v>24</v>
      </c>
      <c r="J117" s="565"/>
      <c r="K117" s="561"/>
      <c r="L117" s="561"/>
      <c r="M117" s="561"/>
      <c r="N117" s="561"/>
      <c r="O117" s="563" t="s">
        <v>28</v>
      </c>
      <c r="P117" s="563" t="s">
        <v>291</v>
      </c>
      <c r="Q117" s="563" t="s">
        <v>290</v>
      </c>
      <c r="R117" s="561"/>
      <c r="S117" s="561"/>
      <c r="T117" s="561"/>
      <c r="U117" s="561"/>
      <c r="V117" s="561"/>
      <c r="W117" s="561"/>
    </row>
    <row r="118" spans="1:23" s="566" customFormat="1">
      <c r="A118" s="606" t="s">
        <v>935</v>
      </c>
      <c r="B118" s="561"/>
      <c r="C118" s="563">
        <v>23</v>
      </c>
      <c r="D118" s="561"/>
      <c r="E118" s="563" t="s">
        <v>18</v>
      </c>
      <c r="F118" s="563" t="s">
        <v>14</v>
      </c>
      <c r="G118" s="563" t="s">
        <v>19</v>
      </c>
      <c r="H118" s="563" t="s">
        <v>28</v>
      </c>
      <c r="I118" s="563" t="s">
        <v>24</v>
      </c>
      <c r="J118" s="565"/>
      <c r="K118" s="561"/>
      <c r="L118" s="561"/>
      <c r="M118" s="561"/>
      <c r="N118" s="561"/>
      <c r="O118" s="563" t="s">
        <v>28</v>
      </c>
      <c r="P118" s="563" t="s">
        <v>291</v>
      </c>
      <c r="Q118" s="563" t="s">
        <v>289</v>
      </c>
      <c r="R118" s="561"/>
      <c r="S118" s="561"/>
      <c r="T118" s="561"/>
      <c r="U118" s="561"/>
      <c r="V118" s="561"/>
      <c r="W118" s="561"/>
    </row>
    <row r="119" spans="1:23" s="566" customFormat="1">
      <c r="A119" s="606" t="s">
        <v>930</v>
      </c>
      <c r="B119" s="561"/>
      <c r="C119" s="563">
        <v>23</v>
      </c>
      <c r="D119" s="561"/>
      <c r="E119" s="563" t="s">
        <v>18</v>
      </c>
      <c r="F119" s="563" t="s">
        <v>15</v>
      </c>
      <c r="G119" s="563" t="s">
        <v>19</v>
      </c>
      <c r="H119" s="563" t="s">
        <v>28</v>
      </c>
      <c r="I119" s="563" t="s">
        <v>24</v>
      </c>
      <c r="J119" s="565"/>
      <c r="K119" s="561"/>
      <c r="L119" s="561"/>
      <c r="M119" s="561"/>
      <c r="N119" s="561"/>
      <c r="O119" s="563" t="s">
        <v>28</v>
      </c>
      <c r="P119" s="563" t="s">
        <v>291</v>
      </c>
      <c r="Q119" s="563" t="s">
        <v>289</v>
      </c>
      <c r="R119" s="561"/>
      <c r="S119" s="561"/>
      <c r="T119" s="561"/>
      <c r="U119" s="561"/>
      <c r="V119" s="561"/>
      <c r="W119" s="561"/>
    </row>
    <row r="120" spans="1:23" s="566" customFormat="1">
      <c r="A120" s="606" t="s">
        <v>929</v>
      </c>
      <c r="B120" s="563"/>
      <c r="C120" s="563">
        <v>22</v>
      </c>
      <c r="D120" s="561"/>
      <c r="E120" s="563" t="s">
        <v>18</v>
      </c>
      <c r="F120" s="563" t="s">
        <v>14</v>
      </c>
      <c r="G120" s="563" t="s">
        <v>19</v>
      </c>
      <c r="H120" s="563" t="s">
        <v>28</v>
      </c>
      <c r="I120" s="563" t="s">
        <v>24</v>
      </c>
      <c r="J120" s="565"/>
      <c r="K120" s="561"/>
      <c r="L120" s="561"/>
      <c r="M120" s="561"/>
      <c r="N120" s="561"/>
      <c r="O120" s="563" t="s">
        <v>28</v>
      </c>
      <c r="P120" s="563" t="s">
        <v>291</v>
      </c>
      <c r="Q120" s="563" t="s">
        <v>289</v>
      </c>
      <c r="R120" s="561"/>
      <c r="S120" s="561"/>
      <c r="T120" s="561"/>
      <c r="U120" s="561"/>
      <c r="V120" s="561"/>
      <c r="W120" s="561"/>
    </row>
    <row r="121" spans="1:23" s="566" customFormat="1">
      <c r="A121" s="606" t="s">
        <v>928</v>
      </c>
      <c r="B121" s="563"/>
      <c r="C121" s="563">
        <v>22</v>
      </c>
      <c r="D121" s="561"/>
      <c r="E121" s="563" t="s">
        <v>18</v>
      </c>
      <c r="F121" s="563" t="s">
        <v>15</v>
      </c>
      <c r="G121" s="563" t="s">
        <v>19</v>
      </c>
      <c r="H121" s="563" t="s">
        <v>28</v>
      </c>
      <c r="I121" s="563" t="s">
        <v>24</v>
      </c>
      <c r="J121" s="565"/>
      <c r="K121" s="561"/>
      <c r="L121" s="561"/>
      <c r="M121" s="561"/>
      <c r="N121" s="561"/>
      <c r="O121" s="563" t="s">
        <v>28</v>
      </c>
      <c r="P121" s="563" t="s">
        <v>291</v>
      </c>
      <c r="Q121" s="563" t="s">
        <v>289</v>
      </c>
      <c r="R121" s="561"/>
      <c r="S121" s="561"/>
      <c r="T121" s="561"/>
      <c r="U121" s="561"/>
      <c r="V121" s="561"/>
      <c r="W121" s="561"/>
    </row>
    <row r="122" spans="1:23" s="566" customFormat="1">
      <c r="A122" s="606" t="s">
        <v>927</v>
      </c>
      <c r="B122" s="567"/>
      <c r="C122" s="563">
        <v>21</v>
      </c>
      <c r="D122" s="561"/>
      <c r="E122" s="563" t="s">
        <v>18</v>
      </c>
      <c r="F122" s="563" t="s">
        <v>16</v>
      </c>
      <c r="G122" s="563" t="s">
        <v>57</v>
      </c>
      <c r="H122" s="563" t="s">
        <v>61</v>
      </c>
      <c r="I122" s="563" t="s">
        <v>863</v>
      </c>
      <c r="J122" s="565"/>
      <c r="K122" s="561"/>
      <c r="L122" s="561"/>
      <c r="M122" s="561"/>
      <c r="N122" s="561"/>
      <c r="O122" s="563" t="s">
        <v>61</v>
      </c>
      <c r="P122" s="563" t="s">
        <v>291</v>
      </c>
      <c r="Q122" s="563" t="s">
        <v>289</v>
      </c>
      <c r="R122" s="561"/>
      <c r="S122" s="561"/>
      <c r="T122" s="561"/>
      <c r="U122" s="561"/>
      <c r="V122" s="561"/>
      <c r="W122" s="561"/>
    </row>
    <row r="123" spans="1:23" s="450" customFormat="1">
      <c r="A123" s="606" t="s">
        <v>926</v>
      </c>
      <c r="B123" s="561"/>
      <c r="C123" s="563">
        <v>43</v>
      </c>
      <c r="D123" s="561"/>
      <c r="E123" s="563" t="s">
        <v>17</v>
      </c>
      <c r="F123" s="563" t="s">
        <v>14</v>
      </c>
      <c r="G123" s="563" t="s">
        <v>22</v>
      </c>
      <c r="H123" s="563" t="s">
        <v>28</v>
      </c>
      <c r="I123" s="563" t="s">
        <v>26</v>
      </c>
      <c r="J123" s="565"/>
      <c r="K123" s="561"/>
      <c r="L123" s="561"/>
      <c r="M123" s="563"/>
      <c r="N123" s="563"/>
      <c r="O123" s="563" t="s">
        <v>28</v>
      </c>
      <c r="P123" s="348" t="s">
        <v>291</v>
      </c>
      <c r="Q123" s="562" t="s">
        <v>289</v>
      </c>
      <c r="R123" s="561"/>
      <c r="S123" s="561"/>
      <c r="T123" s="561"/>
      <c r="U123" s="561"/>
      <c r="V123" s="561"/>
      <c r="W123" s="561"/>
    </row>
    <row r="124" spans="1:23" s="450" customFormat="1">
      <c r="A124" s="606" t="s">
        <v>925</v>
      </c>
      <c r="B124" s="561"/>
      <c r="C124" s="563">
        <v>43</v>
      </c>
      <c r="D124" s="561"/>
      <c r="E124" s="563" t="s">
        <v>17</v>
      </c>
      <c r="F124" s="563" t="s">
        <v>15</v>
      </c>
      <c r="G124" s="563" t="s">
        <v>22</v>
      </c>
      <c r="H124" s="563" t="s">
        <v>28</v>
      </c>
      <c r="I124" s="563" t="s">
        <v>25</v>
      </c>
      <c r="J124" s="565"/>
      <c r="K124" s="561"/>
      <c r="L124" s="561" t="s">
        <v>34</v>
      </c>
      <c r="M124" s="563"/>
      <c r="N124" s="563"/>
      <c r="O124" s="563" t="s">
        <v>28</v>
      </c>
      <c r="P124" s="348" t="s">
        <v>291</v>
      </c>
      <c r="Q124" s="562" t="s">
        <v>289</v>
      </c>
      <c r="R124" s="561"/>
      <c r="S124" s="561"/>
      <c r="T124" s="561"/>
      <c r="U124" s="561"/>
      <c r="V124" s="561"/>
      <c r="W124" s="561"/>
    </row>
    <row r="125" spans="1:23" s="450" customFormat="1">
      <c r="A125" s="606" t="s">
        <v>924</v>
      </c>
      <c r="B125" s="561"/>
      <c r="C125" s="563">
        <v>41</v>
      </c>
      <c r="D125" s="561"/>
      <c r="E125" s="563" t="s">
        <v>18</v>
      </c>
      <c r="F125" s="563" t="s">
        <v>14</v>
      </c>
      <c r="G125" s="563" t="s">
        <v>22</v>
      </c>
      <c r="H125" s="563" t="s">
        <v>28</v>
      </c>
      <c r="I125" s="563" t="s">
        <v>24</v>
      </c>
      <c r="J125" s="565"/>
      <c r="K125" s="561"/>
      <c r="L125" s="561" t="s">
        <v>34</v>
      </c>
      <c r="M125" s="563"/>
      <c r="N125" s="563"/>
      <c r="O125" s="563" t="s">
        <v>28</v>
      </c>
      <c r="P125" s="348" t="s">
        <v>291</v>
      </c>
      <c r="Q125" s="562" t="s">
        <v>288</v>
      </c>
      <c r="R125" s="561"/>
      <c r="S125" s="561"/>
      <c r="T125" s="561"/>
      <c r="U125" s="561"/>
      <c r="V125" s="561"/>
      <c r="W125" s="561"/>
    </row>
    <row r="126" spans="1:23" s="450" customFormat="1">
      <c r="A126" s="606" t="s">
        <v>923</v>
      </c>
      <c r="B126" s="561"/>
      <c r="C126" s="563">
        <v>41</v>
      </c>
      <c r="D126" s="561"/>
      <c r="E126" s="563" t="s">
        <v>18</v>
      </c>
      <c r="F126" s="563" t="s">
        <v>15</v>
      </c>
      <c r="G126" s="563" t="s">
        <v>22</v>
      </c>
      <c r="H126" s="563" t="s">
        <v>28</v>
      </c>
      <c r="I126" s="563" t="s">
        <v>24</v>
      </c>
      <c r="J126" s="565"/>
      <c r="K126" s="561"/>
      <c r="L126" s="561" t="s">
        <v>34</v>
      </c>
      <c r="M126" s="563"/>
      <c r="N126" s="563"/>
      <c r="O126" s="563" t="s">
        <v>28</v>
      </c>
      <c r="P126" s="348" t="s">
        <v>291</v>
      </c>
      <c r="Q126" s="562" t="s">
        <v>288</v>
      </c>
      <c r="R126" s="561"/>
      <c r="S126" s="561"/>
      <c r="T126" s="561"/>
      <c r="U126" s="561"/>
      <c r="V126" s="561"/>
      <c r="W126" s="561"/>
    </row>
    <row r="127" spans="1:23" s="450" customFormat="1">
      <c r="A127" s="606" t="s">
        <v>922</v>
      </c>
      <c r="B127" s="561"/>
      <c r="C127" s="563">
        <v>40</v>
      </c>
      <c r="D127" s="561"/>
      <c r="E127" s="563" t="s">
        <v>17</v>
      </c>
      <c r="F127" s="563" t="s">
        <v>14</v>
      </c>
      <c r="G127" s="563" t="s">
        <v>22</v>
      </c>
      <c r="H127" s="563" t="s">
        <v>28</v>
      </c>
      <c r="I127" s="563" t="s">
        <v>24</v>
      </c>
      <c r="J127" s="565"/>
      <c r="K127" s="561"/>
      <c r="L127" s="561" t="s">
        <v>34</v>
      </c>
      <c r="M127" s="563"/>
      <c r="N127" s="563"/>
      <c r="O127" s="563" t="s">
        <v>28</v>
      </c>
      <c r="P127" s="348" t="s">
        <v>291</v>
      </c>
      <c r="Q127" s="562" t="s">
        <v>288</v>
      </c>
      <c r="R127" s="561"/>
      <c r="S127" s="561"/>
      <c r="T127" s="561"/>
      <c r="U127" s="561"/>
      <c r="V127" s="561"/>
      <c r="W127" s="561"/>
    </row>
    <row r="128" spans="1:23" s="450" customFormat="1">
      <c r="A128" s="606" t="s">
        <v>921</v>
      </c>
      <c r="B128" s="561"/>
      <c r="C128" s="563">
        <v>40</v>
      </c>
      <c r="D128" s="561"/>
      <c r="E128" s="563" t="s">
        <v>17</v>
      </c>
      <c r="F128" s="563" t="s">
        <v>15</v>
      </c>
      <c r="G128" s="563" t="s">
        <v>22</v>
      </c>
      <c r="H128" s="563" t="s">
        <v>28</v>
      </c>
      <c r="I128" s="563" t="s">
        <v>24</v>
      </c>
      <c r="J128" s="565"/>
      <c r="K128" s="561"/>
      <c r="L128" s="561" t="s">
        <v>34</v>
      </c>
      <c r="M128" s="563"/>
      <c r="N128" s="563"/>
      <c r="O128" s="563" t="s">
        <v>28</v>
      </c>
      <c r="P128" s="348" t="s">
        <v>291</v>
      </c>
      <c r="Q128" s="562" t="s">
        <v>288</v>
      </c>
      <c r="R128" s="561"/>
      <c r="S128" s="561"/>
      <c r="T128" s="561"/>
      <c r="U128" s="561"/>
      <c r="V128" s="561"/>
      <c r="W128" s="561"/>
    </row>
    <row r="129" spans="1:23" s="450" customFormat="1">
      <c r="A129" s="606" t="s">
        <v>920</v>
      </c>
      <c r="B129" s="561"/>
      <c r="C129" s="563">
        <v>39</v>
      </c>
      <c r="D129" s="561"/>
      <c r="E129" s="563" t="s">
        <v>18</v>
      </c>
      <c r="F129" s="563" t="s">
        <v>14</v>
      </c>
      <c r="G129" s="563" t="s">
        <v>22</v>
      </c>
      <c r="H129" s="563" t="s">
        <v>28</v>
      </c>
      <c r="I129" s="563" t="s">
        <v>24</v>
      </c>
      <c r="J129" s="565"/>
      <c r="K129" s="561"/>
      <c r="L129" s="561" t="s">
        <v>34</v>
      </c>
      <c r="M129" s="563"/>
      <c r="N129" s="563"/>
      <c r="O129" s="563" t="s">
        <v>28</v>
      </c>
      <c r="P129" s="348" t="s">
        <v>291</v>
      </c>
      <c r="Q129" s="562" t="s">
        <v>289</v>
      </c>
      <c r="R129" s="561"/>
      <c r="S129" s="561"/>
      <c r="T129" s="561"/>
      <c r="U129" s="561"/>
      <c r="V129" s="561"/>
      <c r="W129" s="561"/>
    </row>
    <row r="130" spans="1:23" s="450" customFormat="1">
      <c r="A130" s="606" t="s">
        <v>917</v>
      </c>
      <c r="B130" s="561"/>
      <c r="C130" s="563">
        <v>39</v>
      </c>
      <c r="D130" s="561"/>
      <c r="E130" s="563" t="s">
        <v>18</v>
      </c>
      <c r="F130" s="563" t="s">
        <v>15</v>
      </c>
      <c r="G130" s="563" t="s">
        <v>22</v>
      </c>
      <c r="H130" s="563" t="s">
        <v>28</v>
      </c>
      <c r="I130" s="563" t="s">
        <v>24</v>
      </c>
      <c r="J130" s="565"/>
      <c r="K130" s="561"/>
      <c r="L130" s="561" t="s">
        <v>34</v>
      </c>
      <c r="M130" s="563"/>
      <c r="N130" s="563"/>
      <c r="O130" s="563" t="s">
        <v>28</v>
      </c>
      <c r="P130" s="348" t="s">
        <v>291</v>
      </c>
      <c r="Q130" s="562" t="s">
        <v>289</v>
      </c>
      <c r="R130" s="561"/>
      <c r="S130" s="561"/>
      <c r="T130" s="561"/>
      <c r="U130" s="561"/>
      <c r="V130" s="561"/>
      <c r="W130" s="561"/>
    </row>
    <row r="131" spans="1:23" s="450" customFormat="1">
      <c r="A131" s="606" t="s">
        <v>916</v>
      </c>
      <c r="B131" s="561"/>
      <c r="C131" s="563">
        <v>38</v>
      </c>
      <c r="D131" s="561"/>
      <c r="E131" s="563" t="s">
        <v>17</v>
      </c>
      <c r="F131" s="563" t="s">
        <v>14</v>
      </c>
      <c r="G131" s="563" t="s">
        <v>19</v>
      </c>
      <c r="H131" s="563" t="s">
        <v>28</v>
      </c>
      <c r="I131" s="563" t="s">
        <v>24</v>
      </c>
      <c r="J131" s="565"/>
      <c r="K131" s="561"/>
      <c r="L131" s="561" t="s">
        <v>34</v>
      </c>
      <c r="M131" s="563"/>
      <c r="N131" s="563"/>
      <c r="O131" s="563" t="s">
        <v>28</v>
      </c>
      <c r="P131" s="348" t="s">
        <v>291</v>
      </c>
      <c r="Q131" s="562" t="s">
        <v>289</v>
      </c>
      <c r="R131" s="561"/>
      <c r="S131" s="561"/>
      <c r="T131" s="561"/>
      <c r="U131" s="561"/>
      <c r="V131" s="561"/>
      <c r="W131" s="561"/>
    </row>
    <row r="132" spans="1:23" s="450" customFormat="1">
      <c r="A132" s="606" t="s">
        <v>915</v>
      </c>
      <c r="B132" s="561"/>
      <c r="C132" s="563">
        <v>38</v>
      </c>
      <c r="D132" s="561"/>
      <c r="E132" s="563" t="s">
        <v>17</v>
      </c>
      <c r="F132" s="563" t="s">
        <v>15</v>
      </c>
      <c r="G132" s="563" t="s">
        <v>19</v>
      </c>
      <c r="H132" s="563" t="s">
        <v>28</v>
      </c>
      <c r="I132" s="563" t="s">
        <v>24</v>
      </c>
      <c r="J132" s="565"/>
      <c r="K132" s="561"/>
      <c r="L132" s="561" t="s">
        <v>34</v>
      </c>
      <c r="M132" s="563"/>
      <c r="N132" s="563"/>
      <c r="O132" s="563" t="s">
        <v>28</v>
      </c>
      <c r="P132" s="348" t="s">
        <v>291</v>
      </c>
      <c r="Q132" s="562" t="s">
        <v>289</v>
      </c>
      <c r="R132" s="561"/>
      <c r="S132" s="561"/>
      <c r="T132" s="561"/>
      <c r="U132" s="561"/>
      <c r="V132" s="561"/>
      <c r="W132" s="561"/>
    </row>
    <row r="133" spans="1:23" s="450" customFormat="1">
      <c r="A133" s="606" t="s">
        <v>913</v>
      </c>
      <c r="B133" s="561"/>
      <c r="C133" s="563">
        <v>37</v>
      </c>
      <c r="D133" s="561"/>
      <c r="E133" s="563" t="s">
        <v>17</v>
      </c>
      <c r="F133" s="563" t="s">
        <v>14</v>
      </c>
      <c r="G133" s="563" t="s">
        <v>19</v>
      </c>
      <c r="H133" s="563" t="s">
        <v>28</v>
      </c>
      <c r="I133" s="563" t="s">
        <v>24</v>
      </c>
      <c r="J133" s="565"/>
      <c r="K133" s="561"/>
      <c r="L133" s="561" t="s">
        <v>34</v>
      </c>
      <c r="M133" s="563"/>
      <c r="N133" s="563"/>
      <c r="O133" s="563" t="s">
        <v>28</v>
      </c>
      <c r="P133" s="348" t="s">
        <v>291</v>
      </c>
      <c r="Q133" s="562" t="s">
        <v>289</v>
      </c>
      <c r="R133" s="561"/>
      <c r="S133" s="561"/>
      <c r="T133" s="561"/>
      <c r="U133" s="561"/>
      <c r="V133" s="561"/>
      <c r="W133" s="561"/>
    </row>
    <row r="134" spans="1:23" s="450" customFormat="1">
      <c r="A134" s="606" t="s">
        <v>912</v>
      </c>
      <c r="B134" s="561"/>
      <c r="C134" s="563">
        <v>36</v>
      </c>
      <c r="D134" s="561"/>
      <c r="E134" s="563" t="s">
        <v>17</v>
      </c>
      <c r="F134" s="563" t="s">
        <v>14</v>
      </c>
      <c r="G134" s="563" t="s">
        <v>22</v>
      </c>
      <c r="H134" s="563" t="s">
        <v>28</v>
      </c>
      <c r="I134" s="563" t="s">
        <v>24</v>
      </c>
      <c r="J134" s="565"/>
      <c r="K134" s="561"/>
      <c r="L134" s="561" t="s">
        <v>34</v>
      </c>
      <c r="M134" s="563"/>
      <c r="N134" s="563"/>
      <c r="O134" s="563" t="s">
        <v>28</v>
      </c>
      <c r="P134" s="348" t="s">
        <v>291</v>
      </c>
      <c r="Q134" s="562" t="s">
        <v>289</v>
      </c>
      <c r="R134" s="561"/>
      <c r="S134" s="561"/>
      <c r="T134" s="561"/>
      <c r="U134" s="561"/>
      <c r="V134" s="561"/>
      <c r="W134" s="561"/>
    </row>
    <row r="135" spans="1:23" s="450" customFormat="1">
      <c r="A135" s="606" t="s">
        <v>910</v>
      </c>
      <c r="B135" s="561"/>
      <c r="C135" s="563">
        <v>36</v>
      </c>
      <c r="D135" s="561"/>
      <c r="E135" s="563" t="s">
        <v>18</v>
      </c>
      <c r="F135" s="563" t="s">
        <v>15</v>
      </c>
      <c r="G135" s="563" t="s">
        <v>22</v>
      </c>
      <c r="H135" s="563" t="s">
        <v>28</v>
      </c>
      <c r="I135" s="563" t="s">
        <v>24</v>
      </c>
      <c r="J135" s="565"/>
      <c r="K135" s="561"/>
      <c r="L135" s="561" t="s">
        <v>34</v>
      </c>
      <c r="M135" s="563"/>
      <c r="N135" s="563"/>
      <c r="O135" s="563" t="s">
        <v>28</v>
      </c>
      <c r="P135" s="348" t="s">
        <v>291</v>
      </c>
      <c r="Q135" s="562" t="s">
        <v>289</v>
      </c>
      <c r="R135" s="561"/>
      <c r="S135" s="561"/>
      <c r="T135" s="561"/>
      <c r="U135" s="561"/>
      <c r="V135" s="561"/>
      <c r="W135" s="561"/>
    </row>
    <row r="136" spans="1:23" s="450" customFormat="1">
      <c r="A136" s="606" t="s">
        <v>908</v>
      </c>
      <c r="B136" s="561"/>
      <c r="C136" s="563">
        <v>34</v>
      </c>
      <c r="D136" s="561"/>
      <c r="E136" s="563" t="s">
        <v>18</v>
      </c>
      <c r="F136" s="563" t="s">
        <v>14</v>
      </c>
      <c r="G136" s="563" t="s">
        <v>22</v>
      </c>
      <c r="H136" s="563" t="s">
        <v>28</v>
      </c>
      <c r="I136" s="563" t="s">
        <v>24</v>
      </c>
      <c r="J136" s="565"/>
      <c r="K136" s="561"/>
      <c r="L136" s="561" t="s">
        <v>34</v>
      </c>
      <c r="M136" s="563"/>
      <c r="N136" s="563"/>
      <c r="O136" s="563" t="s">
        <v>28</v>
      </c>
      <c r="P136" s="348" t="s">
        <v>291</v>
      </c>
      <c r="Q136" s="562" t="s">
        <v>288</v>
      </c>
      <c r="R136" s="561"/>
      <c r="S136" s="561"/>
      <c r="T136" s="561"/>
      <c r="U136" s="561"/>
      <c r="V136" s="561"/>
      <c r="W136" s="561"/>
    </row>
    <row r="137" spans="1:23" s="450" customFormat="1">
      <c r="A137" s="606" t="s">
        <v>906</v>
      </c>
      <c r="B137" s="561"/>
      <c r="C137" s="563">
        <v>33</v>
      </c>
      <c r="D137" s="561"/>
      <c r="E137" s="563" t="s">
        <v>18</v>
      </c>
      <c r="F137" s="563" t="s">
        <v>15</v>
      </c>
      <c r="G137" s="563" t="s">
        <v>22</v>
      </c>
      <c r="H137" s="563" t="s">
        <v>28</v>
      </c>
      <c r="I137" s="563" t="s">
        <v>24</v>
      </c>
      <c r="J137" s="565"/>
      <c r="K137" s="561"/>
      <c r="L137" s="561" t="s">
        <v>34</v>
      </c>
      <c r="M137" s="563"/>
      <c r="N137" s="563"/>
      <c r="O137" s="563" t="s">
        <v>28</v>
      </c>
      <c r="P137" s="348" t="s">
        <v>291</v>
      </c>
      <c r="Q137" s="562" t="s">
        <v>288</v>
      </c>
      <c r="R137" s="561"/>
      <c r="S137" s="561"/>
      <c r="T137" s="561"/>
      <c r="U137" s="561"/>
      <c r="V137" s="561"/>
      <c r="W137" s="561"/>
    </row>
    <row r="138" spans="1:23" s="450" customFormat="1">
      <c r="A138" s="606" t="s">
        <v>904</v>
      </c>
      <c r="B138" s="561"/>
      <c r="C138" s="563">
        <v>34</v>
      </c>
      <c r="D138" s="561"/>
      <c r="E138" s="563" t="s">
        <v>18</v>
      </c>
      <c r="F138" s="563" t="s">
        <v>15</v>
      </c>
      <c r="G138" s="563" t="s">
        <v>22</v>
      </c>
      <c r="H138" s="563" t="s">
        <v>28</v>
      </c>
      <c r="I138" s="563" t="s">
        <v>24</v>
      </c>
      <c r="J138" s="565"/>
      <c r="K138" s="561"/>
      <c r="L138" s="561" t="s">
        <v>34</v>
      </c>
      <c r="M138" s="563"/>
      <c r="N138" s="563"/>
      <c r="O138" s="563" t="s">
        <v>28</v>
      </c>
      <c r="P138" s="348" t="s">
        <v>291</v>
      </c>
      <c r="Q138" s="562" t="s">
        <v>288</v>
      </c>
      <c r="R138" s="561"/>
      <c r="S138" s="561"/>
      <c r="T138" s="561"/>
      <c r="U138" s="561"/>
      <c r="V138" s="561"/>
      <c r="W138" s="561"/>
    </row>
    <row r="139" spans="1:23" s="450" customFormat="1">
      <c r="A139" s="606" t="s">
        <v>903</v>
      </c>
      <c r="B139" s="561"/>
      <c r="C139" s="563">
        <v>33</v>
      </c>
      <c r="D139" s="561"/>
      <c r="E139" s="563" t="s">
        <v>18</v>
      </c>
      <c r="F139" s="563" t="s">
        <v>14</v>
      </c>
      <c r="G139" s="563" t="s">
        <v>22</v>
      </c>
      <c r="H139" s="563" t="s">
        <v>28</v>
      </c>
      <c r="I139" s="563" t="s">
        <v>24</v>
      </c>
      <c r="J139" s="565"/>
      <c r="K139" s="561"/>
      <c r="L139" s="561" t="s">
        <v>34</v>
      </c>
      <c r="M139" s="563"/>
      <c r="N139" s="563"/>
      <c r="O139" s="563" t="s">
        <v>28</v>
      </c>
      <c r="P139" s="348" t="s">
        <v>291</v>
      </c>
      <c r="Q139" s="562" t="s">
        <v>288</v>
      </c>
      <c r="R139" s="561"/>
      <c r="S139" s="561"/>
      <c r="T139" s="561"/>
      <c r="U139" s="561"/>
      <c r="V139" s="561"/>
      <c r="W139" s="561"/>
    </row>
    <row r="140" spans="1:23" s="450" customFormat="1">
      <c r="A140" s="606" t="s">
        <v>902</v>
      </c>
      <c r="B140" s="561"/>
      <c r="C140" s="563">
        <v>32</v>
      </c>
      <c r="D140" s="561"/>
      <c r="E140" s="563" t="s">
        <v>18</v>
      </c>
      <c r="F140" s="563" t="s">
        <v>15</v>
      </c>
      <c r="G140" s="563" t="s">
        <v>22</v>
      </c>
      <c r="H140" s="563" t="s">
        <v>28</v>
      </c>
      <c r="I140" s="563" t="s">
        <v>24</v>
      </c>
      <c r="J140" s="565"/>
      <c r="K140" s="561"/>
      <c r="L140" s="561" t="s">
        <v>34</v>
      </c>
      <c r="M140" s="563"/>
      <c r="N140" s="563"/>
      <c r="O140" s="563" t="s">
        <v>28</v>
      </c>
      <c r="P140" s="348" t="s">
        <v>291</v>
      </c>
      <c r="Q140" s="562" t="s">
        <v>288</v>
      </c>
      <c r="R140" s="561"/>
      <c r="S140" s="561"/>
      <c r="T140" s="561"/>
      <c r="U140" s="561"/>
      <c r="V140" s="561"/>
      <c r="W140" s="561"/>
    </row>
    <row r="141" spans="1:23" s="450" customFormat="1">
      <c r="A141" s="606" t="s">
        <v>901</v>
      </c>
      <c r="B141" s="561"/>
      <c r="C141" s="563">
        <v>31</v>
      </c>
      <c r="D141" s="561"/>
      <c r="E141" s="563" t="s">
        <v>18</v>
      </c>
      <c r="F141" s="563" t="s">
        <v>14</v>
      </c>
      <c r="G141" s="563" t="s">
        <v>22</v>
      </c>
      <c r="H141" s="564" t="s">
        <v>28</v>
      </c>
      <c r="I141" s="348" t="s">
        <v>24</v>
      </c>
      <c r="J141" s="565"/>
      <c r="K141" s="561"/>
      <c r="L141" s="561" t="s">
        <v>34</v>
      </c>
      <c r="M141" s="563"/>
      <c r="N141" s="563"/>
      <c r="O141" s="564" t="s">
        <v>28</v>
      </c>
      <c r="P141" s="348" t="s">
        <v>291</v>
      </c>
      <c r="Q141" s="562" t="s">
        <v>288</v>
      </c>
      <c r="R141" s="561"/>
      <c r="S141" s="561"/>
      <c r="T141" s="561"/>
      <c r="U141" s="561"/>
      <c r="V141" s="561"/>
      <c r="W141" s="561"/>
    </row>
    <row r="142" spans="1:23" s="450" customFormat="1">
      <c r="A142" s="606" t="s">
        <v>456</v>
      </c>
      <c r="B142" s="561"/>
      <c r="C142" s="563">
        <v>31</v>
      </c>
      <c r="D142" s="561"/>
      <c r="E142" s="563" t="s">
        <v>18</v>
      </c>
      <c r="F142" s="563" t="s">
        <v>15</v>
      </c>
      <c r="G142" s="348" t="s">
        <v>22</v>
      </c>
      <c r="H142" s="564" t="s">
        <v>28</v>
      </c>
      <c r="I142" s="348" t="s">
        <v>24</v>
      </c>
      <c r="J142" s="349"/>
      <c r="K142" s="561"/>
      <c r="L142" s="561" t="s">
        <v>34</v>
      </c>
      <c r="M142" s="563"/>
      <c r="N142" s="563"/>
      <c r="O142" s="564" t="s">
        <v>28</v>
      </c>
      <c r="P142" s="348" t="s">
        <v>291</v>
      </c>
      <c r="Q142" s="562" t="s">
        <v>288</v>
      </c>
      <c r="R142" s="561"/>
      <c r="S142" s="561"/>
      <c r="T142" s="561"/>
      <c r="U142" s="561"/>
      <c r="V142" s="561"/>
      <c r="W142" s="561"/>
    </row>
    <row r="143" spans="1:23" s="450" customFormat="1">
      <c r="A143" s="606" t="s">
        <v>457</v>
      </c>
      <c r="B143" s="561"/>
      <c r="C143" s="563">
        <v>28</v>
      </c>
      <c r="D143" s="561"/>
      <c r="E143" s="563" t="s">
        <v>18</v>
      </c>
      <c r="F143" s="563" t="s">
        <v>15</v>
      </c>
      <c r="G143" s="348" t="s">
        <v>20</v>
      </c>
      <c r="H143" s="564" t="s">
        <v>29</v>
      </c>
      <c r="I143" s="348" t="s">
        <v>30</v>
      </c>
      <c r="J143" s="349"/>
      <c r="K143" s="561"/>
      <c r="L143" s="561"/>
      <c r="M143" s="563"/>
      <c r="N143" s="563"/>
      <c r="O143" s="564" t="s">
        <v>29</v>
      </c>
      <c r="P143" s="348" t="s">
        <v>291</v>
      </c>
      <c r="Q143" s="562" t="s">
        <v>288</v>
      </c>
      <c r="R143" s="561"/>
      <c r="S143" s="561"/>
      <c r="T143" s="561"/>
      <c r="U143" s="561"/>
      <c r="V143" s="561"/>
      <c r="W143" s="561"/>
    </row>
    <row r="144" spans="1:23" s="450" customFormat="1">
      <c r="A144" s="606" t="s">
        <v>900</v>
      </c>
      <c r="B144" s="561"/>
      <c r="C144" s="563">
        <v>27</v>
      </c>
      <c r="D144" s="561"/>
      <c r="E144" s="563" t="s">
        <v>18</v>
      </c>
      <c r="F144" s="563" t="s">
        <v>14</v>
      </c>
      <c r="G144" s="348" t="s">
        <v>20</v>
      </c>
      <c r="H144" s="564" t="s">
        <v>29</v>
      </c>
      <c r="I144" s="348" t="s">
        <v>30</v>
      </c>
      <c r="J144" s="349"/>
      <c r="K144" s="561"/>
      <c r="L144" s="561"/>
      <c r="M144" s="563"/>
      <c r="N144" s="563"/>
      <c r="O144" s="564" t="s">
        <v>29</v>
      </c>
      <c r="P144" s="348" t="s">
        <v>291</v>
      </c>
      <c r="Q144" s="562" t="s">
        <v>288</v>
      </c>
      <c r="R144" s="561"/>
      <c r="S144" s="561"/>
      <c r="T144" s="561"/>
      <c r="U144" s="561"/>
      <c r="V144" s="561"/>
      <c r="W144" s="561"/>
    </row>
    <row r="145" spans="1:23" s="450" customFormat="1">
      <c r="A145" s="606" t="s">
        <v>899</v>
      </c>
      <c r="B145" s="561"/>
      <c r="C145" s="563">
        <v>27</v>
      </c>
      <c r="D145" s="561"/>
      <c r="E145" s="563" t="s">
        <v>17</v>
      </c>
      <c r="F145" s="563" t="s">
        <v>14</v>
      </c>
      <c r="G145" s="348" t="s">
        <v>20</v>
      </c>
      <c r="H145" s="348" t="s">
        <v>29</v>
      </c>
      <c r="I145" s="348" t="s">
        <v>24</v>
      </c>
      <c r="J145" s="349"/>
      <c r="K145" s="561"/>
      <c r="L145" s="347"/>
      <c r="M145" s="348"/>
      <c r="N145" s="348"/>
      <c r="O145" s="348" t="s">
        <v>29</v>
      </c>
      <c r="P145" s="348" t="s">
        <v>291</v>
      </c>
      <c r="Q145" s="562" t="s">
        <v>288</v>
      </c>
      <c r="R145" s="561"/>
      <c r="S145" s="561"/>
      <c r="T145" s="561"/>
      <c r="U145" s="561"/>
      <c r="V145" s="561"/>
      <c r="W145" s="561"/>
    </row>
    <row r="146" spans="1:23" s="450" customFormat="1">
      <c r="A146" s="606" t="s">
        <v>896</v>
      </c>
      <c r="B146" s="561"/>
      <c r="C146" s="563">
        <v>27</v>
      </c>
      <c r="D146" s="561"/>
      <c r="E146" s="563" t="s">
        <v>17</v>
      </c>
      <c r="F146" s="563" t="s">
        <v>15</v>
      </c>
      <c r="G146" s="348" t="s">
        <v>20</v>
      </c>
      <c r="H146" s="348" t="s">
        <v>29</v>
      </c>
      <c r="I146" s="348" t="s">
        <v>24</v>
      </c>
      <c r="J146" s="349"/>
      <c r="K146" s="561"/>
      <c r="L146" s="347"/>
      <c r="M146" s="348"/>
      <c r="N146" s="348"/>
      <c r="O146" s="348" t="s">
        <v>29</v>
      </c>
      <c r="P146" s="348" t="s">
        <v>291</v>
      </c>
      <c r="Q146" s="562" t="s">
        <v>288</v>
      </c>
      <c r="R146" s="561"/>
      <c r="S146" s="561"/>
      <c r="T146" s="561"/>
      <c r="U146" s="561"/>
      <c r="V146" s="561"/>
      <c r="W146" s="561"/>
    </row>
    <row r="147" spans="1:23" s="450" customFormat="1" ht="15.6">
      <c r="A147" s="606" t="s">
        <v>895</v>
      </c>
      <c r="B147" s="527"/>
      <c r="C147" s="527" t="s">
        <v>1097</v>
      </c>
      <c r="D147" s="560"/>
      <c r="E147" s="526" t="s">
        <v>17</v>
      </c>
      <c r="F147" s="526" t="s">
        <v>14</v>
      </c>
      <c r="G147" s="475" t="s">
        <v>22</v>
      </c>
      <c r="H147" s="475" t="s">
        <v>28</v>
      </c>
      <c r="I147" s="475" t="s">
        <v>24</v>
      </c>
      <c r="J147" s="526"/>
      <c r="K147" s="526"/>
      <c r="L147" s="526"/>
      <c r="M147" s="526"/>
      <c r="N147" s="526"/>
      <c r="O147" s="475" t="s">
        <v>28</v>
      </c>
      <c r="P147" s="526" t="s">
        <v>291</v>
      </c>
      <c r="Q147" s="526" t="s">
        <v>288</v>
      </c>
      <c r="R147" s="476"/>
      <c r="S147" s="526"/>
      <c r="T147" s="525"/>
      <c r="U147" s="525"/>
      <c r="V147" s="524"/>
      <c r="W147" s="523"/>
    </row>
    <row r="148" spans="1:23" s="450" customFormat="1" ht="15.6">
      <c r="A148" s="606" t="s">
        <v>894</v>
      </c>
      <c r="B148" s="527"/>
      <c r="C148" s="527" t="s">
        <v>1097</v>
      </c>
      <c r="D148" s="560"/>
      <c r="E148" s="526" t="s">
        <v>17</v>
      </c>
      <c r="F148" s="526" t="s">
        <v>15</v>
      </c>
      <c r="G148" s="475" t="s">
        <v>22</v>
      </c>
      <c r="H148" s="475" t="s">
        <v>28</v>
      </c>
      <c r="I148" s="475" t="s">
        <v>24</v>
      </c>
      <c r="J148" s="526"/>
      <c r="K148" s="526"/>
      <c r="L148" s="526"/>
      <c r="M148" s="526"/>
      <c r="N148" s="526"/>
      <c r="O148" s="475" t="s">
        <v>28</v>
      </c>
      <c r="P148" s="526" t="s">
        <v>291</v>
      </c>
      <c r="Q148" s="526" t="s">
        <v>288</v>
      </c>
      <c r="R148" s="476"/>
      <c r="S148" s="526"/>
      <c r="T148" s="525"/>
      <c r="U148" s="525"/>
      <c r="V148" s="524"/>
      <c r="W148" s="523"/>
    </row>
    <row r="149" spans="1:23" s="450" customFormat="1" ht="15.6">
      <c r="A149" s="606" t="s">
        <v>893</v>
      </c>
      <c r="B149" s="527"/>
      <c r="C149" s="527" t="s">
        <v>1096</v>
      </c>
      <c r="D149" s="560"/>
      <c r="E149" s="526" t="s">
        <v>17</v>
      </c>
      <c r="F149" s="526" t="s">
        <v>14</v>
      </c>
      <c r="G149" s="475" t="s">
        <v>22</v>
      </c>
      <c r="H149" s="475" t="s">
        <v>28</v>
      </c>
      <c r="I149" s="475" t="s">
        <v>24</v>
      </c>
      <c r="J149" s="526"/>
      <c r="K149" s="526"/>
      <c r="L149" s="526"/>
      <c r="M149" s="526"/>
      <c r="N149" s="526"/>
      <c r="O149" s="475" t="s">
        <v>28</v>
      </c>
      <c r="P149" s="526" t="s">
        <v>291</v>
      </c>
      <c r="Q149" s="526" t="s">
        <v>288</v>
      </c>
      <c r="R149" s="476"/>
      <c r="S149" s="526"/>
      <c r="T149" s="525"/>
      <c r="U149" s="525"/>
      <c r="V149" s="524"/>
      <c r="W149" s="523"/>
    </row>
    <row r="150" spans="1:23" s="450" customFormat="1" ht="15.6">
      <c r="A150" s="606" t="s">
        <v>892</v>
      </c>
      <c r="B150" s="527"/>
      <c r="C150" s="527" t="s">
        <v>1096</v>
      </c>
      <c r="D150" s="560"/>
      <c r="E150" s="526" t="s">
        <v>17</v>
      </c>
      <c r="F150" s="526" t="s">
        <v>15</v>
      </c>
      <c r="G150" s="475" t="s">
        <v>22</v>
      </c>
      <c r="H150" s="475" t="s">
        <v>28</v>
      </c>
      <c r="I150" s="475" t="s">
        <v>24</v>
      </c>
      <c r="J150" s="526"/>
      <c r="K150" s="526"/>
      <c r="L150" s="526"/>
      <c r="M150" s="526"/>
      <c r="N150" s="526"/>
      <c r="O150" s="475" t="s">
        <v>28</v>
      </c>
      <c r="P150" s="526" t="s">
        <v>291</v>
      </c>
      <c r="Q150" s="526" t="s">
        <v>288</v>
      </c>
      <c r="R150" s="476"/>
      <c r="S150" s="526"/>
      <c r="T150" s="525"/>
      <c r="U150" s="525"/>
      <c r="V150" s="524"/>
      <c r="W150" s="523"/>
    </row>
    <row r="151" spans="1:23" s="450" customFormat="1" ht="15.6">
      <c r="A151" s="606" t="s">
        <v>891</v>
      </c>
      <c r="B151" s="527"/>
      <c r="C151" s="527" t="s">
        <v>1095</v>
      </c>
      <c r="D151" s="560"/>
      <c r="E151" s="526" t="s">
        <v>17</v>
      </c>
      <c r="F151" s="526" t="s">
        <v>14</v>
      </c>
      <c r="G151" s="475" t="s">
        <v>19</v>
      </c>
      <c r="H151" s="475" t="s">
        <v>28</v>
      </c>
      <c r="I151" s="475" t="s">
        <v>24</v>
      </c>
      <c r="J151" s="526"/>
      <c r="K151" s="526"/>
      <c r="L151" s="526"/>
      <c r="M151" s="526"/>
      <c r="N151" s="526"/>
      <c r="O151" s="475" t="s">
        <v>28</v>
      </c>
      <c r="P151" s="526" t="s">
        <v>291</v>
      </c>
      <c r="Q151" s="526" t="s">
        <v>288</v>
      </c>
      <c r="R151" s="476"/>
      <c r="S151" s="526"/>
      <c r="T151" s="525"/>
      <c r="U151" s="525"/>
      <c r="V151" s="524"/>
      <c r="W151" s="523"/>
    </row>
    <row r="152" spans="1:23" s="450" customFormat="1" ht="15.6">
      <c r="A152" s="606" t="s">
        <v>890</v>
      </c>
      <c r="B152" s="527"/>
      <c r="C152" s="527" t="s">
        <v>1095</v>
      </c>
      <c r="D152" s="560"/>
      <c r="E152" s="526" t="s">
        <v>17</v>
      </c>
      <c r="F152" s="526" t="s">
        <v>15</v>
      </c>
      <c r="G152" s="475" t="s">
        <v>19</v>
      </c>
      <c r="H152" s="475" t="s">
        <v>28</v>
      </c>
      <c r="I152" s="475" t="s">
        <v>24</v>
      </c>
      <c r="J152" s="526"/>
      <c r="K152" s="526"/>
      <c r="L152" s="526"/>
      <c r="M152" s="526"/>
      <c r="N152" s="526"/>
      <c r="O152" s="475" t="s">
        <v>28</v>
      </c>
      <c r="P152" s="526" t="s">
        <v>291</v>
      </c>
      <c r="Q152" s="526" t="s">
        <v>288</v>
      </c>
      <c r="R152" s="476"/>
      <c r="S152" s="526"/>
      <c r="T152" s="525"/>
      <c r="U152" s="525"/>
      <c r="V152" s="524"/>
      <c r="W152" s="523"/>
    </row>
    <row r="153" spans="1:23" s="450" customFormat="1" ht="15.6">
      <c r="A153" s="606" t="s">
        <v>889</v>
      </c>
      <c r="B153" s="527"/>
      <c r="C153" s="527" t="s">
        <v>1094</v>
      </c>
      <c r="D153" s="560"/>
      <c r="E153" s="526" t="s">
        <v>17</v>
      </c>
      <c r="F153" s="526" t="s">
        <v>14</v>
      </c>
      <c r="G153" s="475" t="s">
        <v>23</v>
      </c>
      <c r="H153" s="475" t="s">
        <v>28</v>
      </c>
      <c r="I153" s="475" t="s">
        <v>24</v>
      </c>
      <c r="J153" s="526"/>
      <c r="K153" s="526"/>
      <c r="L153" s="526"/>
      <c r="M153" s="526"/>
      <c r="N153" s="526"/>
      <c r="O153" s="475" t="s">
        <v>28</v>
      </c>
      <c r="P153" s="526" t="s">
        <v>291</v>
      </c>
      <c r="Q153" s="526" t="s">
        <v>289</v>
      </c>
      <c r="R153" s="476"/>
      <c r="S153" s="526"/>
      <c r="T153" s="525"/>
      <c r="U153" s="525"/>
      <c r="V153" s="524"/>
      <c r="W153" s="523"/>
    </row>
    <row r="154" spans="1:23" s="450" customFormat="1" ht="15.6">
      <c r="A154" s="606" t="s">
        <v>888</v>
      </c>
      <c r="B154" s="527"/>
      <c r="C154" s="527" t="s">
        <v>1094</v>
      </c>
      <c r="D154" s="560"/>
      <c r="E154" s="526" t="s">
        <v>17</v>
      </c>
      <c r="F154" s="526" t="s">
        <v>15</v>
      </c>
      <c r="G154" s="475" t="s">
        <v>23</v>
      </c>
      <c r="H154" s="475" t="s">
        <v>28</v>
      </c>
      <c r="I154" s="475" t="s">
        <v>24</v>
      </c>
      <c r="J154" s="526"/>
      <c r="K154" s="526"/>
      <c r="L154" s="526"/>
      <c r="M154" s="526"/>
      <c r="N154" s="526"/>
      <c r="O154" s="475" t="s">
        <v>28</v>
      </c>
      <c r="P154" s="526" t="s">
        <v>291</v>
      </c>
      <c r="Q154" s="526" t="s">
        <v>289</v>
      </c>
      <c r="R154" s="476"/>
      <c r="S154" s="526"/>
      <c r="T154" s="525"/>
      <c r="U154" s="525"/>
      <c r="V154" s="524"/>
      <c r="W154" s="523"/>
    </row>
    <row r="155" spans="1:23" s="450" customFormat="1" ht="15.6">
      <c r="A155" s="606" t="s">
        <v>887</v>
      </c>
      <c r="B155" s="527"/>
      <c r="C155" s="527" t="s">
        <v>1093</v>
      </c>
      <c r="D155" s="560"/>
      <c r="E155" s="526" t="s">
        <v>18</v>
      </c>
      <c r="F155" s="526" t="s">
        <v>14</v>
      </c>
      <c r="G155" s="475" t="s">
        <v>19</v>
      </c>
      <c r="H155" s="475" t="s">
        <v>28</v>
      </c>
      <c r="I155" s="475" t="s">
        <v>24</v>
      </c>
      <c r="J155" s="526"/>
      <c r="K155" s="526"/>
      <c r="L155" s="526"/>
      <c r="M155" s="526"/>
      <c r="N155" s="526"/>
      <c r="O155" s="475" t="s">
        <v>28</v>
      </c>
      <c r="P155" s="526" t="s">
        <v>291</v>
      </c>
      <c r="Q155" s="526" t="s">
        <v>289</v>
      </c>
      <c r="R155" s="476"/>
      <c r="S155" s="526"/>
      <c r="T155" s="525"/>
      <c r="U155" s="525"/>
      <c r="V155" s="524"/>
      <c r="W155" s="523"/>
    </row>
    <row r="156" spans="1:23" s="450" customFormat="1" ht="15.6">
      <c r="A156" s="606" t="s">
        <v>886</v>
      </c>
      <c r="B156" s="527"/>
      <c r="C156" s="527" t="s">
        <v>1093</v>
      </c>
      <c r="D156" s="560"/>
      <c r="E156" s="526" t="s">
        <v>18</v>
      </c>
      <c r="F156" s="526" t="s">
        <v>15</v>
      </c>
      <c r="G156" s="475" t="s">
        <v>19</v>
      </c>
      <c r="H156" s="475" t="s">
        <v>28</v>
      </c>
      <c r="I156" s="475" t="s">
        <v>24</v>
      </c>
      <c r="J156" s="526"/>
      <c r="K156" s="526"/>
      <c r="L156" s="526"/>
      <c r="M156" s="526"/>
      <c r="N156" s="526"/>
      <c r="O156" s="475" t="s">
        <v>28</v>
      </c>
      <c r="P156" s="526" t="s">
        <v>291</v>
      </c>
      <c r="Q156" s="526" t="s">
        <v>289</v>
      </c>
      <c r="R156" s="476"/>
      <c r="S156" s="526"/>
      <c r="T156" s="525"/>
      <c r="U156" s="525"/>
      <c r="V156" s="524"/>
      <c r="W156" s="523"/>
    </row>
    <row r="157" spans="1:23" s="450" customFormat="1" ht="15.6">
      <c r="A157" s="606" t="s">
        <v>885</v>
      </c>
      <c r="B157" s="527"/>
      <c r="C157" s="527" t="s">
        <v>1092</v>
      </c>
      <c r="D157" s="560"/>
      <c r="E157" s="526" t="s">
        <v>18</v>
      </c>
      <c r="F157" s="526" t="s">
        <v>14</v>
      </c>
      <c r="G157" s="475" t="s">
        <v>19</v>
      </c>
      <c r="H157" s="475" t="s">
        <v>28</v>
      </c>
      <c r="I157" s="475" t="s">
        <v>24</v>
      </c>
      <c r="J157" s="526"/>
      <c r="K157" s="526"/>
      <c r="L157" s="526"/>
      <c r="M157" s="526"/>
      <c r="N157" s="526"/>
      <c r="O157" s="475" t="s">
        <v>28</v>
      </c>
      <c r="P157" s="526" t="s">
        <v>291</v>
      </c>
      <c r="Q157" s="526" t="s">
        <v>289</v>
      </c>
      <c r="R157" s="476"/>
      <c r="S157" s="526"/>
      <c r="T157" s="525"/>
      <c r="U157" s="525"/>
      <c r="V157" s="524"/>
      <c r="W157" s="523"/>
    </row>
    <row r="158" spans="1:23" s="450" customFormat="1" ht="15.6">
      <c r="A158" s="606" t="s">
        <v>884</v>
      </c>
      <c r="B158" s="527"/>
      <c r="C158" s="527" t="s">
        <v>1092</v>
      </c>
      <c r="D158" s="560"/>
      <c r="E158" s="526" t="s">
        <v>18</v>
      </c>
      <c r="F158" s="526" t="s">
        <v>15</v>
      </c>
      <c r="G158" s="475" t="s">
        <v>19</v>
      </c>
      <c r="H158" s="475" t="s">
        <v>28</v>
      </c>
      <c r="I158" s="475" t="s">
        <v>24</v>
      </c>
      <c r="J158" s="526"/>
      <c r="K158" s="526"/>
      <c r="L158" s="526"/>
      <c r="M158" s="526"/>
      <c r="N158" s="526"/>
      <c r="O158" s="475" t="s">
        <v>28</v>
      </c>
      <c r="P158" s="526" t="s">
        <v>291</v>
      </c>
      <c r="Q158" s="526" t="s">
        <v>289</v>
      </c>
      <c r="R158" s="476"/>
      <c r="S158" s="526"/>
      <c r="T158" s="525"/>
      <c r="U158" s="525"/>
      <c r="V158" s="524"/>
      <c r="W158" s="523"/>
    </row>
    <row r="159" spans="1:23" s="450" customFormat="1" ht="15.6">
      <c r="A159" s="606" t="s">
        <v>883</v>
      </c>
      <c r="B159" s="527"/>
      <c r="C159" s="527" t="s">
        <v>1091</v>
      </c>
      <c r="D159" s="560"/>
      <c r="E159" s="526" t="s">
        <v>17</v>
      </c>
      <c r="F159" s="526" t="s">
        <v>14</v>
      </c>
      <c r="G159" s="475" t="s">
        <v>19</v>
      </c>
      <c r="H159" s="475" t="s">
        <v>28</v>
      </c>
      <c r="I159" s="475" t="s">
        <v>24</v>
      </c>
      <c r="J159" s="526"/>
      <c r="K159" s="526"/>
      <c r="L159" s="526"/>
      <c r="M159" s="526"/>
      <c r="N159" s="526"/>
      <c r="O159" s="475" t="s">
        <v>28</v>
      </c>
      <c r="P159" s="526" t="s">
        <v>291</v>
      </c>
      <c r="Q159" s="526" t="s">
        <v>289</v>
      </c>
      <c r="R159" s="476"/>
      <c r="S159" s="526"/>
      <c r="T159" s="525"/>
      <c r="U159" s="525"/>
      <c r="V159" s="524"/>
      <c r="W159" s="523"/>
    </row>
    <row r="160" spans="1:23" s="450" customFormat="1" ht="15.6">
      <c r="A160" s="606" t="s">
        <v>882</v>
      </c>
      <c r="B160" s="527"/>
      <c r="C160" s="527" t="s">
        <v>1091</v>
      </c>
      <c r="D160" s="560"/>
      <c r="E160" s="526" t="s">
        <v>17</v>
      </c>
      <c r="F160" s="526" t="s">
        <v>15</v>
      </c>
      <c r="G160" s="475" t="s">
        <v>19</v>
      </c>
      <c r="H160" s="475" t="s">
        <v>28</v>
      </c>
      <c r="I160" s="475" t="s">
        <v>24</v>
      </c>
      <c r="J160" s="526"/>
      <c r="K160" s="526"/>
      <c r="L160" s="526"/>
      <c r="M160" s="526"/>
      <c r="N160" s="526"/>
      <c r="O160" s="475" t="s">
        <v>28</v>
      </c>
      <c r="P160" s="526" t="s">
        <v>291</v>
      </c>
      <c r="Q160" s="526" t="s">
        <v>289</v>
      </c>
      <c r="R160" s="476"/>
      <c r="S160" s="526"/>
      <c r="T160" s="525"/>
      <c r="U160" s="525"/>
      <c r="V160" s="524"/>
      <c r="W160" s="523"/>
    </row>
    <row r="161" spans="1:23" s="450" customFormat="1" ht="15.6">
      <c r="A161" s="606" t="s">
        <v>881</v>
      </c>
      <c r="B161" s="527"/>
      <c r="C161" s="527" t="s">
        <v>1090</v>
      </c>
      <c r="D161" s="560" t="s">
        <v>1089</v>
      </c>
      <c r="E161" s="526" t="s">
        <v>17</v>
      </c>
      <c r="F161" s="526" t="s">
        <v>15</v>
      </c>
      <c r="G161" s="475" t="s">
        <v>20</v>
      </c>
      <c r="H161" s="475" t="s">
        <v>304</v>
      </c>
      <c r="I161" s="475" t="s">
        <v>24</v>
      </c>
      <c r="J161" s="526"/>
      <c r="K161" s="526"/>
      <c r="L161" s="526"/>
      <c r="M161" s="526"/>
      <c r="N161" s="526"/>
      <c r="O161" s="475" t="s">
        <v>48</v>
      </c>
      <c r="P161" s="526" t="s">
        <v>291</v>
      </c>
      <c r="Q161" s="526" t="s">
        <v>289</v>
      </c>
      <c r="R161" s="476"/>
      <c r="S161" s="526"/>
      <c r="T161" s="525"/>
      <c r="U161" s="525"/>
      <c r="V161" s="524"/>
      <c r="W161" s="523"/>
    </row>
    <row r="164" spans="1:23" ht="21">
      <c r="B164" s="440" t="s">
        <v>1088</v>
      </c>
    </row>
    <row r="165" spans="1:23">
      <c r="K165" s="422" t="s">
        <v>272</v>
      </c>
      <c r="L165" s="421"/>
      <c r="M165" s="420">
        <f>COUNTIF(M36:M161,"tak")</f>
        <v>0</v>
      </c>
      <c r="N165" s="419" t="s">
        <v>273</v>
      </c>
    </row>
    <row r="166" spans="1:23">
      <c r="G166" s="17" t="s">
        <v>270</v>
      </c>
      <c r="H166" s="17"/>
      <c r="I166" s="16"/>
    </row>
    <row r="167" spans="1:23">
      <c r="G167" s="8" t="s">
        <v>264</v>
      </c>
      <c r="H167" s="11">
        <f>COUNTIFS(H$14:H$161,"malowany",J$14:J$161,1)</f>
        <v>0</v>
      </c>
      <c r="I167" s="56" t="s">
        <v>268</v>
      </c>
    </row>
    <row r="168" spans="1:23">
      <c r="G168" s="8" t="s">
        <v>265</v>
      </c>
      <c r="H168" s="11">
        <f>COUNTIFS(H$14:H$161,"malowany",J$14:J$161,2)</f>
        <v>0</v>
      </c>
      <c r="I168" s="56" t="s">
        <v>268</v>
      </c>
      <c r="K168" s="29" t="s">
        <v>269</v>
      </c>
      <c r="L168" s="30"/>
      <c r="M168" s="35">
        <f>COUNTIF(O$14:O$161,"malowany")</f>
        <v>112</v>
      </c>
      <c r="N168" s="31" t="s">
        <v>274</v>
      </c>
    </row>
    <row r="169" spans="1:23">
      <c r="G169" s="8" t="s">
        <v>266</v>
      </c>
      <c r="H169" s="11">
        <f>COUNTIFS(H$14:H$161,"malowany",J$14:J$161,3)</f>
        <v>0</v>
      </c>
      <c r="I169" s="56" t="s">
        <v>268</v>
      </c>
      <c r="K169" s="44"/>
      <c r="L169" s="42"/>
      <c r="M169" s="43">
        <f>COUNTIF(O$14:O$161,"NALEPKA")</f>
        <v>1</v>
      </c>
      <c r="N169" s="45" t="s">
        <v>1145</v>
      </c>
    </row>
    <row r="170" spans="1:23">
      <c r="G170" s="8" t="s">
        <v>267</v>
      </c>
      <c r="H170" s="11">
        <f>COUNTIFS(H$14:H$161,"malowany",J$14:J$161,4)</f>
        <v>0</v>
      </c>
      <c r="I170" s="56" t="s">
        <v>268</v>
      </c>
      <c r="K170" s="44"/>
      <c r="L170" s="42"/>
      <c r="M170" s="43">
        <f>COUNTIF(O$14:O$161,"tabliczka")</f>
        <v>12</v>
      </c>
      <c r="N170" s="45" t="s">
        <v>280</v>
      </c>
    </row>
    <row r="171" spans="1:23">
      <c r="G171" s="46" t="s">
        <v>271</v>
      </c>
      <c r="H171" s="47">
        <f>SUM(H167:H170)</f>
        <v>0</v>
      </c>
      <c r="I171" s="48" t="s">
        <v>268</v>
      </c>
      <c r="K171" s="44"/>
      <c r="L171" s="42"/>
      <c r="M171" s="43">
        <f>COUNTIF(O$14:O$161,"drogowskaz")</f>
        <v>0</v>
      </c>
      <c r="N171" s="45" t="s">
        <v>480</v>
      </c>
    </row>
    <row r="172" spans="1:23">
      <c r="G172"/>
      <c r="H172"/>
      <c r="I172" s="18"/>
      <c r="K172" s="32"/>
      <c r="L172" s="33"/>
      <c r="M172" s="36">
        <f>COUNTIF(O$14:O$161,"plansza")</f>
        <v>1</v>
      </c>
      <c r="N172" s="34" t="s">
        <v>481</v>
      </c>
    </row>
    <row r="173" spans="1:23">
      <c r="G173" s="723" t="s">
        <v>483</v>
      </c>
      <c r="H173" s="723"/>
      <c r="I173" s="723"/>
    </row>
    <row r="174" spans="1:23">
      <c r="G174" s="8" t="s">
        <v>264</v>
      </c>
      <c r="H174" s="11">
        <f>COUNTIFS(H$14:H$161,"tabliczka",J$14:J$161,1,I$14:I$161,"&lt;&gt;drogowskaz")</f>
        <v>0</v>
      </c>
      <c r="I174" s="56" t="s">
        <v>268</v>
      </c>
      <c r="K174" s="417" t="s">
        <v>279</v>
      </c>
      <c r="L174" s="416"/>
      <c r="M174" s="416"/>
      <c r="N174" s="465">
        <v>13.4</v>
      </c>
    </row>
    <row r="175" spans="1:23">
      <c r="G175" s="8" t="s">
        <v>265</v>
      </c>
      <c r="H175" s="11">
        <f>COUNTIFS(H$14:H$161,"tabliczka",J$14:J$161,2,I$14:I$161,"&lt;&gt;drogowskaz")</f>
        <v>0</v>
      </c>
      <c r="I175" s="56" t="s">
        <v>268</v>
      </c>
      <c r="K175" s="417" t="s">
        <v>278</v>
      </c>
      <c r="L175" s="416"/>
      <c r="M175" s="416"/>
      <c r="N175" s="337">
        <f>(H171+H178+H185+H192+H199)/N174</f>
        <v>1.3432835820895521</v>
      </c>
    </row>
    <row r="176" spans="1:23">
      <c r="G176" s="8" t="s">
        <v>266</v>
      </c>
      <c r="H176" s="11">
        <f>COUNTIFS(H$14:H$161,"tabliczka",J$14:J$161,3,I$14:I$161,"&lt;&gt;drogowskaz")</f>
        <v>1</v>
      </c>
      <c r="I176" s="56" t="s">
        <v>268</v>
      </c>
    </row>
    <row r="177" spans="7:15">
      <c r="G177" s="8" t="s">
        <v>267</v>
      </c>
      <c r="H177" s="11">
        <f>COUNTIFS(H$14:H$161,"tabliczka",J$14:J$161,4,I$14:I$161,"&lt;&gt;drogowskaz")</f>
        <v>10</v>
      </c>
      <c r="I177" s="56" t="s">
        <v>268</v>
      </c>
      <c r="K177" s="739" t="s">
        <v>296</v>
      </c>
      <c r="L177" s="739"/>
      <c r="M177" s="739"/>
      <c r="N177" s="739"/>
      <c r="O177" s="739"/>
    </row>
    <row r="178" spans="7:15">
      <c r="G178" s="22" t="s">
        <v>271</v>
      </c>
      <c r="H178" s="23">
        <f>SUM(H174:H177)</f>
        <v>11</v>
      </c>
      <c r="I178" s="24" t="s">
        <v>268</v>
      </c>
      <c r="K178" s="557" t="s">
        <v>259</v>
      </c>
      <c r="L178" s="559">
        <f>M178/M181</f>
        <v>0.2142857142857143</v>
      </c>
      <c r="M178" s="555">
        <f>COUNTIF(Q36:Q161,"ZABuDOWA")/126*N174</f>
        <v>2.8714285714285714</v>
      </c>
      <c r="N178" s="554" t="s">
        <v>299</v>
      </c>
      <c r="O178" s="554"/>
    </row>
    <row r="179" spans="7:15">
      <c r="G179"/>
      <c r="H179"/>
      <c r="I179" s="18"/>
      <c r="K179" s="557" t="s">
        <v>258</v>
      </c>
      <c r="L179" s="559">
        <f>M179/M181</f>
        <v>0.18253968253968253</v>
      </c>
      <c r="M179" s="555">
        <f>COUNTIF(Q36:Q161,"OTWARTY")/126*N174</f>
        <v>2.4460317460317458</v>
      </c>
      <c r="N179" s="554" t="s">
        <v>297</v>
      </c>
      <c r="O179" s="554"/>
    </row>
    <row r="180" spans="7:15">
      <c r="G180" s="12" t="s">
        <v>482</v>
      </c>
      <c r="H180"/>
      <c r="I180" s="18"/>
      <c r="K180" s="557" t="s">
        <v>257</v>
      </c>
      <c r="L180" s="559">
        <f>M180/M181</f>
        <v>0.60317460317460325</v>
      </c>
      <c r="M180" s="555">
        <f>COUNTIF(Q36:Q161,"LAS")/126*N174</f>
        <v>8.0825396825396822</v>
      </c>
      <c r="N180" s="740" t="s">
        <v>298</v>
      </c>
      <c r="O180" s="741"/>
    </row>
    <row r="181" spans="7:15">
      <c r="G181" s="8" t="s">
        <v>264</v>
      </c>
      <c r="H181" s="11">
        <f>COUNTIFS(H$14:H$161,"naklejka",J$14:J$161,1)</f>
        <v>0</v>
      </c>
      <c r="I181" s="56" t="s">
        <v>268</v>
      </c>
      <c r="K181" s="450"/>
      <c r="L181" s="552">
        <f>SUM(L178:L180)</f>
        <v>1</v>
      </c>
      <c r="M181" s="551">
        <f>SUM(M178:M180)</f>
        <v>13.399999999999999</v>
      </c>
      <c r="N181" s="550" t="s">
        <v>263</v>
      </c>
      <c r="O181" s="450"/>
    </row>
    <row r="182" spans="7:15" ht="17.399999999999999">
      <c r="G182" s="8" t="s">
        <v>265</v>
      </c>
      <c r="H182" s="11">
        <f>COUNTIFS(H$14:H$161,"naklejka",J$14:J$161,2)</f>
        <v>0</v>
      </c>
      <c r="I182" s="56" t="s">
        <v>268</v>
      </c>
      <c r="K182" s="450"/>
      <c r="L182" s="450"/>
      <c r="M182" s="558"/>
      <c r="N182" s="450"/>
      <c r="O182" s="450"/>
    </row>
    <row r="183" spans="7:15">
      <c r="G183" s="8" t="s">
        <v>266</v>
      </c>
      <c r="H183" s="11">
        <f>COUNTIFS(H$14:H$161,"naklejka",J$14:J$161,3)</f>
        <v>0</v>
      </c>
      <c r="I183" s="56" t="s">
        <v>268</v>
      </c>
      <c r="K183" s="739" t="s">
        <v>295</v>
      </c>
      <c r="L183" s="739"/>
      <c r="M183" s="739"/>
      <c r="N183" s="739"/>
      <c r="O183" s="739"/>
    </row>
    <row r="184" spans="7:15">
      <c r="G184" s="8" t="s">
        <v>267</v>
      </c>
      <c r="H184" s="11">
        <f>COUNTIFS(H$14:H$161,"naklejka",J$14:J$161,4)</f>
        <v>0</v>
      </c>
      <c r="I184" s="56" t="s">
        <v>268</v>
      </c>
      <c r="K184" s="557" t="s">
        <v>292</v>
      </c>
      <c r="L184" s="556">
        <f>M184/M187</f>
        <v>0.49206349206349209</v>
      </c>
      <c r="M184" s="555">
        <f>(COUNTIF(P36:P161,"UTWARDZONA")/126*N174)</f>
        <v>6.5936507936507933</v>
      </c>
      <c r="N184" s="554" t="s">
        <v>301</v>
      </c>
      <c r="O184" s="553"/>
    </row>
    <row r="185" spans="7:15">
      <c r="G185" s="61" t="s">
        <v>271</v>
      </c>
      <c r="H185" s="62">
        <f>SUM(H181:H184)</f>
        <v>0</v>
      </c>
      <c r="I185" s="63" t="s">
        <v>268</v>
      </c>
      <c r="K185" s="557" t="s">
        <v>293</v>
      </c>
      <c r="L185" s="556">
        <f>M185/M187</f>
        <v>0.50793650793650802</v>
      </c>
      <c r="M185" s="555">
        <f>(COUNTIF(P36:P161,"GRUNTOWA")/126*N174)</f>
        <v>6.8063492063492061</v>
      </c>
      <c r="N185" s="554" t="s">
        <v>302</v>
      </c>
      <c r="O185" s="553"/>
    </row>
    <row r="186" spans="7:15">
      <c r="G186"/>
      <c r="H186"/>
      <c r="I186"/>
      <c r="K186" s="557" t="s">
        <v>294</v>
      </c>
      <c r="L186" s="556">
        <f>M186/M187</f>
        <v>0</v>
      </c>
      <c r="M186" s="555">
        <f>(COUNTIF(P36:P161,"PIASZCZYSTA")/125*N174)</f>
        <v>0</v>
      </c>
      <c r="N186" s="554" t="s">
        <v>303</v>
      </c>
      <c r="O186" s="553"/>
    </row>
    <row r="187" spans="7:15">
      <c r="G187" s="723" t="s">
        <v>484</v>
      </c>
      <c r="H187" s="723"/>
      <c r="I187" s="723"/>
      <c r="K187" s="450"/>
      <c r="L187" s="552">
        <f>SUM(L184:L186)</f>
        <v>1</v>
      </c>
      <c r="M187" s="551">
        <f>SUM(M184:M186)</f>
        <v>13.399999999999999</v>
      </c>
      <c r="N187" s="550" t="s">
        <v>263</v>
      </c>
      <c r="O187" s="450"/>
    </row>
    <row r="188" spans="7:15">
      <c r="G188" s="8" t="s">
        <v>264</v>
      </c>
      <c r="H188" s="11">
        <f>COUNTIFS(J$14:J$161,1,I$14:I$161,"drogowskaz")</f>
        <v>0</v>
      </c>
      <c r="I188" s="56" t="s">
        <v>268</v>
      </c>
    </row>
    <row r="189" spans="7:15">
      <c r="G189" s="8" t="s">
        <v>265</v>
      </c>
      <c r="H189" s="11">
        <f>COUNTIFS(J$14:J$161,2,I$14:I$161,"drogowskaz")</f>
        <v>0</v>
      </c>
      <c r="I189" s="56" t="s">
        <v>268</v>
      </c>
    </row>
    <row r="190" spans="7:15">
      <c r="G190" s="8" t="s">
        <v>266</v>
      </c>
      <c r="H190" s="11">
        <f>COUNTIFS(J$14:J$161,3,I$14:I$161,"drogowskaz")</f>
        <v>0</v>
      </c>
      <c r="I190" s="56" t="s">
        <v>268</v>
      </c>
    </row>
    <row r="191" spans="7:15">
      <c r="G191" s="8" t="s">
        <v>267</v>
      </c>
      <c r="H191" s="11">
        <f>COUNTIFS(J$14:J$161,4,I$14:I$161,"drogowskaz")</f>
        <v>0</v>
      </c>
      <c r="I191" s="56" t="s">
        <v>268</v>
      </c>
    </row>
    <row r="192" spans="7:15">
      <c r="G192" s="22" t="s">
        <v>271</v>
      </c>
      <c r="H192" s="23">
        <f>SUM(H188:H191)</f>
        <v>0</v>
      </c>
      <c r="I192" s="24" t="s">
        <v>268</v>
      </c>
    </row>
    <row r="193" spans="7:9">
      <c r="G193"/>
      <c r="H193"/>
      <c r="I193"/>
    </row>
    <row r="194" spans="7:9">
      <c r="G194" s="12" t="s">
        <v>485</v>
      </c>
      <c r="H194"/>
      <c r="I194" s="18"/>
    </row>
    <row r="195" spans="7:9">
      <c r="G195" s="8" t="s">
        <v>264</v>
      </c>
      <c r="H195" s="11">
        <f>COUNTIFS(H$14:H$161,"plansza",J$14:J$161,1)</f>
        <v>0</v>
      </c>
      <c r="I195" s="56" t="s">
        <v>268</v>
      </c>
    </row>
    <row r="196" spans="7:9">
      <c r="G196" s="8" t="s">
        <v>265</v>
      </c>
      <c r="H196" s="11">
        <f>COUNTIFS(H$14:H$161,"plansza",J$14:J$161,2)</f>
        <v>0</v>
      </c>
      <c r="I196" s="56" t="s">
        <v>268</v>
      </c>
    </row>
    <row r="197" spans="7:9">
      <c r="G197" s="8" t="s">
        <v>266</v>
      </c>
      <c r="H197" s="11">
        <f>COUNTIFS(H$14:H$161,"plansza",J$14:J$161,3)</f>
        <v>1</v>
      </c>
      <c r="I197" s="56" t="s">
        <v>268</v>
      </c>
    </row>
    <row r="198" spans="7:9">
      <c r="G198" s="8" t="s">
        <v>267</v>
      </c>
      <c r="H198" s="11">
        <f>COUNTIFS(H$14:H$161,"plansza",J$14:J$161,4)</f>
        <v>6</v>
      </c>
      <c r="I198" s="56" t="s">
        <v>268</v>
      </c>
    </row>
    <row r="199" spans="7:9">
      <c r="G199" s="61" t="s">
        <v>271</v>
      </c>
      <c r="H199" s="62">
        <f>SUM(H195:H198)</f>
        <v>7</v>
      </c>
      <c r="I199" s="63" t="s">
        <v>268</v>
      </c>
    </row>
  </sheetData>
  <mergeCells count="7">
    <mergeCell ref="G187:I187"/>
    <mergeCell ref="A14:XFD14"/>
    <mergeCell ref="A35:XFD35"/>
    <mergeCell ref="K177:O177"/>
    <mergeCell ref="N180:O180"/>
    <mergeCell ref="K183:O183"/>
    <mergeCell ref="G173:I173"/>
  </mergeCells>
  <phoneticPr fontId="39" type="noConversion"/>
  <conditionalFormatting sqref="P15:P31 P147:P161 P33:P34 P134:P145">
    <cfRule type="containsText" dxfId="365" priority="155" operator="containsText" text="UTWARDZONA">
      <formula>NOT(ISERROR(SEARCH("UTWARDZONA",P15)))</formula>
    </cfRule>
    <cfRule type="containsText" dxfId="364" priority="156" operator="containsText" text="PIASZCZYSTA">
      <formula>NOT(ISERROR(SEARCH("PIASZCZYSTA",P15)))</formula>
    </cfRule>
    <cfRule type="containsText" dxfId="363" priority="157" operator="containsText" text="UTWARDZONA">
      <formula>NOT(ISERROR(SEARCH("UTWARDZONA",P15)))</formula>
    </cfRule>
    <cfRule type="containsText" dxfId="362" priority="158" operator="containsText" text="GRUNTOWA">
      <formula>NOT(ISERROR(SEARCH("GRUNTOWA",P15)))</formula>
    </cfRule>
    <cfRule type="containsText" dxfId="361" priority="159" operator="containsText" text="UTWARDZONA">
      <formula>NOT(ISERROR(SEARCH("UTWARDZONA",P15)))</formula>
    </cfRule>
    <cfRule type="expression" dxfId="360" priority="160">
      <formula>"UTWARDZONA"</formula>
    </cfRule>
  </conditionalFormatting>
  <conditionalFormatting sqref="Q15:Q31 Q147:Q161 Q33:Q34 Q134:Q145">
    <cfRule type="containsText" dxfId="359" priority="152" operator="containsText" text="LAS">
      <formula>NOT(ISERROR(SEARCH("LAS",Q15)))</formula>
    </cfRule>
    <cfRule type="containsText" dxfId="358" priority="153" operator="containsText" text="OTWARTY">
      <formula>NOT(ISERROR(SEARCH("OTWARTY",Q15)))</formula>
    </cfRule>
    <cfRule type="containsText" dxfId="357" priority="154" operator="containsText" text="ZABUDOWA">
      <formula>NOT(ISERROR(SEARCH("ZABUDOWA",Q15)))</formula>
    </cfRule>
  </conditionalFormatting>
  <conditionalFormatting sqref="Q15:Q31 Q147:Q161 Q33:Q34 Q134:Q145">
    <cfRule type="containsText" dxfId="356" priority="150" operator="containsText" text="LAS">
      <formula>NOT(ISERROR(SEARCH("LAS",Q15)))</formula>
    </cfRule>
    <cfRule type="containsText" dxfId="355" priority="151" operator="containsText" text="OTWARTY">
      <formula>NOT(ISERROR(SEARCH("OTWARTY",Q15)))</formula>
    </cfRule>
  </conditionalFormatting>
  <conditionalFormatting sqref="Q15:Q31 Q147:Q161 Q33:Q34 Q134:Q145">
    <cfRule type="containsText" dxfId="354" priority="149" operator="containsText" text="ZABUDOWA">
      <formula>NOT(ISERROR(SEARCH("ZABUDOWA",Q15)))</formula>
    </cfRule>
  </conditionalFormatting>
  <conditionalFormatting sqref="P15:P31 P147:P161 P33:P34 P134:P145">
    <cfRule type="containsText" dxfId="353" priority="148" operator="containsText" text="PIASZCZYSTA">
      <formula>NOT(ISERROR(SEARCH("PIASZCZYSTA",P15)))</formula>
    </cfRule>
  </conditionalFormatting>
  <conditionalFormatting sqref="P15:P31 P147:P161 P33:P34 P134:P145">
    <cfRule type="containsText" dxfId="352" priority="147" operator="containsText" text="PIASZCZYSTA">
      <formula>NOT(ISERROR(SEARCH("PIASZCZYSTA",P15)))</formula>
    </cfRule>
  </conditionalFormatting>
  <conditionalFormatting sqref="P15:P31 P147:P161 P33:P34 P134:P145">
    <cfRule type="containsText" dxfId="351" priority="146" operator="containsText" text="GRUNTOWA">
      <formula>NOT(ISERROR(SEARCH("GRUNTOWA",P15)))</formula>
    </cfRule>
  </conditionalFormatting>
  <conditionalFormatting sqref="Q15:Q31 Q147:Q161 Q33:Q34 Q134:Q145">
    <cfRule type="containsText" dxfId="350" priority="145" operator="containsText" text="ZABUDOWA">
      <formula>NOT(ISERROR(SEARCH("ZABUDOWA",Q15)))</formula>
    </cfRule>
  </conditionalFormatting>
  <conditionalFormatting sqref="Q15:Q31 Q147:Q161 Q33:Q34 Q134:Q145">
    <cfRule type="containsText" dxfId="349" priority="144" operator="containsText" text="zabudowa">
      <formula>NOT(ISERROR(SEARCH("zabudowa",Q15)))</formula>
    </cfRule>
  </conditionalFormatting>
  <conditionalFormatting sqref="Q36:Q45">
    <cfRule type="containsText" dxfId="348" priority="143" operator="containsText" text="zabudowa">
      <formula>NOT(ISERROR(SEARCH("zabudowa",Q36)))</formula>
    </cfRule>
  </conditionalFormatting>
  <conditionalFormatting sqref="P36:P45">
    <cfRule type="containsText" dxfId="347" priority="137" operator="containsText" text="UTWARDZONA">
      <formula>NOT(ISERROR(SEARCH("UTWARDZONA",P36)))</formula>
    </cfRule>
    <cfRule type="containsText" dxfId="346" priority="138" operator="containsText" text="PIASZCZYSTA">
      <formula>NOT(ISERROR(SEARCH("PIASZCZYSTA",P36)))</formula>
    </cfRule>
    <cfRule type="containsText" dxfId="345" priority="139" operator="containsText" text="UTWARDZONA">
      <formula>NOT(ISERROR(SEARCH("UTWARDZONA",P36)))</formula>
    </cfRule>
    <cfRule type="containsText" dxfId="344" priority="140" operator="containsText" text="GRUNTOWA">
      <formula>NOT(ISERROR(SEARCH("GRUNTOWA",P36)))</formula>
    </cfRule>
    <cfRule type="containsText" dxfId="343" priority="141" operator="containsText" text="UTWARDZONA">
      <formula>NOT(ISERROR(SEARCH("UTWARDZONA",P36)))</formula>
    </cfRule>
    <cfRule type="expression" dxfId="342" priority="142">
      <formula>"UTWARDZONA"</formula>
    </cfRule>
  </conditionalFormatting>
  <conditionalFormatting sqref="Q36:Q45">
    <cfRule type="containsText" dxfId="341" priority="134" operator="containsText" text="LAS">
      <formula>NOT(ISERROR(SEARCH("LAS",Q36)))</formula>
    </cfRule>
    <cfRule type="containsText" dxfId="340" priority="135" operator="containsText" text="OTWARTY">
      <formula>NOT(ISERROR(SEARCH("OTWARTY",Q36)))</formula>
    </cfRule>
    <cfRule type="containsText" dxfId="339" priority="136" operator="containsText" text="ZABUDOWA">
      <formula>NOT(ISERROR(SEARCH("ZABUDOWA",Q36)))</formula>
    </cfRule>
  </conditionalFormatting>
  <conditionalFormatting sqref="Q36:Q45">
    <cfRule type="containsText" dxfId="338" priority="132" operator="containsText" text="LAS">
      <formula>NOT(ISERROR(SEARCH("LAS",Q36)))</formula>
    </cfRule>
    <cfRule type="containsText" dxfId="337" priority="133" operator="containsText" text="OTWARTY">
      <formula>NOT(ISERROR(SEARCH("OTWARTY",Q36)))</formula>
    </cfRule>
  </conditionalFormatting>
  <conditionalFormatting sqref="Q36:Q45">
    <cfRule type="containsText" dxfId="336" priority="131" operator="containsText" text="ZABUDOWA">
      <formula>NOT(ISERROR(SEARCH("ZABUDOWA",Q36)))</formula>
    </cfRule>
  </conditionalFormatting>
  <conditionalFormatting sqref="P36:P45">
    <cfRule type="containsText" dxfId="335" priority="130" operator="containsText" text="PIASZCZYSTA">
      <formula>NOT(ISERROR(SEARCH("PIASZCZYSTA",P36)))</formula>
    </cfRule>
  </conditionalFormatting>
  <conditionalFormatting sqref="P36:P45">
    <cfRule type="containsText" dxfId="334" priority="129" operator="containsText" text="PIASZCZYSTA">
      <formula>NOT(ISERROR(SEARCH("PIASZCZYSTA",P36)))</formula>
    </cfRule>
  </conditionalFormatting>
  <conditionalFormatting sqref="P36:P45">
    <cfRule type="containsText" dxfId="333" priority="128" operator="containsText" text="GRUNTOWA">
      <formula>NOT(ISERROR(SEARCH("GRUNTOWA",P36)))</formula>
    </cfRule>
  </conditionalFormatting>
  <conditionalFormatting sqref="Q36:Q45">
    <cfRule type="containsText" dxfId="332" priority="127" operator="containsText" text="ZABUDOWA">
      <formula>NOT(ISERROR(SEARCH("ZABUDOWA",Q36)))</formula>
    </cfRule>
  </conditionalFormatting>
  <conditionalFormatting sqref="Q146">
    <cfRule type="containsText" dxfId="331" priority="68" operator="containsText" text="zabudowa">
      <formula>NOT(ISERROR(SEARCH("zabudowa",Q146)))</formula>
    </cfRule>
  </conditionalFormatting>
  <conditionalFormatting sqref="Q46:Q49 Q51:Q64">
    <cfRule type="containsText" dxfId="330" priority="123" operator="containsText" text="LAS">
      <formula>NOT(ISERROR(SEARCH("LAS",Q46)))</formula>
    </cfRule>
    <cfRule type="containsText" dxfId="329" priority="124" operator="containsText" text="OTWARTY">
      <formula>NOT(ISERROR(SEARCH("OTWARTY",Q46)))</formula>
    </cfRule>
    <cfRule type="containsText" dxfId="328" priority="125" operator="containsText" text="ZABUDOWA">
      <formula>NOT(ISERROR(SEARCH("ZABUDOWA",Q46)))</formula>
    </cfRule>
  </conditionalFormatting>
  <conditionalFormatting sqref="Q46:Q49 Q51:Q64">
    <cfRule type="containsText" dxfId="327" priority="121" operator="containsText" text="LAS">
      <formula>NOT(ISERROR(SEARCH("LAS",Q46)))</formula>
    </cfRule>
    <cfRule type="containsText" dxfId="326" priority="122" operator="containsText" text="OTWARTY">
      <formula>NOT(ISERROR(SEARCH("OTWARTY",Q46)))</formula>
    </cfRule>
  </conditionalFormatting>
  <conditionalFormatting sqref="Q46:Q49 Q51:Q64">
    <cfRule type="containsText" dxfId="325" priority="120" operator="containsText" text="ZABUDOWA">
      <formula>NOT(ISERROR(SEARCH("ZABUDOWA",Q46)))</formula>
    </cfRule>
  </conditionalFormatting>
  <conditionalFormatting sqref="Q46:Q49 Q51:Q64">
    <cfRule type="containsText" dxfId="324" priority="119" operator="containsText" text="ZABUDOWA">
      <formula>NOT(ISERROR(SEARCH("ZABUDOWA",Q46)))</formula>
    </cfRule>
  </conditionalFormatting>
  <conditionalFormatting sqref="P146">
    <cfRule type="containsText" dxfId="323" priority="62" operator="containsText" text="UTWARDZONA">
      <formula>NOT(ISERROR(SEARCH("UTWARDZONA",P146)))</formula>
    </cfRule>
    <cfRule type="containsText" dxfId="322" priority="63" operator="containsText" text="PIASZCZYSTA">
      <formula>NOT(ISERROR(SEARCH("PIASZCZYSTA",P146)))</formula>
    </cfRule>
    <cfRule type="containsText" dxfId="321" priority="64" operator="containsText" text="UTWARDZONA">
      <formula>NOT(ISERROR(SEARCH("UTWARDZONA",P146)))</formula>
    </cfRule>
    <cfRule type="containsText" dxfId="320" priority="65" operator="containsText" text="GRUNTOWA">
      <formula>NOT(ISERROR(SEARCH("GRUNTOWA",P146)))</formula>
    </cfRule>
    <cfRule type="containsText" dxfId="319" priority="66" operator="containsText" text="UTWARDZONA">
      <formula>NOT(ISERROR(SEARCH("UTWARDZONA",P146)))</formula>
    </cfRule>
    <cfRule type="expression" dxfId="318" priority="67">
      <formula>"UTWARDZONA"</formula>
    </cfRule>
  </conditionalFormatting>
  <conditionalFormatting sqref="Q146">
    <cfRule type="containsText" dxfId="317" priority="59" operator="containsText" text="LAS">
      <formula>NOT(ISERROR(SEARCH("LAS",Q146)))</formula>
    </cfRule>
    <cfRule type="containsText" dxfId="316" priority="60" operator="containsText" text="OTWARTY">
      <formula>NOT(ISERROR(SEARCH("OTWARTY",Q146)))</formula>
    </cfRule>
    <cfRule type="containsText" dxfId="315" priority="61" operator="containsText" text="ZABUDOWA">
      <formula>NOT(ISERROR(SEARCH("ZABUDOWA",Q146)))</formula>
    </cfRule>
  </conditionalFormatting>
  <conditionalFormatting sqref="Q146">
    <cfRule type="containsText" dxfId="314" priority="57" operator="containsText" text="LAS">
      <formula>NOT(ISERROR(SEARCH("LAS",Q146)))</formula>
    </cfRule>
    <cfRule type="containsText" dxfId="313" priority="58" operator="containsText" text="OTWARTY">
      <formula>NOT(ISERROR(SEARCH("OTWARTY",Q146)))</formula>
    </cfRule>
  </conditionalFormatting>
  <conditionalFormatting sqref="Q146">
    <cfRule type="containsText" dxfId="312" priority="56" operator="containsText" text="ZABUDOWA">
      <formula>NOT(ISERROR(SEARCH("ZABUDOWA",Q146)))</formula>
    </cfRule>
  </conditionalFormatting>
  <conditionalFormatting sqref="P146">
    <cfRule type="containsText" dxfId="311" priority="55" operator="containsText" text="PIASZCZYSTA">
      <formula>NOT(ISERROR(SEARCH("PIASZCZYSTA",P146)))</formula>
    </cfRule>
  </conditionalFormatting>
  <conditionalFormatting sqref="P146">
    <cfRule type="containsText" dxfId="310" priority="54" operator="containsText" text="PIASZCZYSTA">
      <formula>NOT(ISERROR(SEARCH("PIASZCZYSTA",P146)))</formula>
    </cfRule>
  </conditionalFormatting>
  <conditionalFormatting sqref="P146">
    <cfRule type="containsText" dxfId="309" priority="53" operator="containsText" text="GRUNTOWA">
      <formula>NOT(ISERROR(SEARCH("GRUNTOWA",P146)))</formula>
    </cfRule>
  </conditionalFormatting>
  <conditionalFormatting sqref="Q146">
    <cfRule type="containsText" dxfId="308" priority="52" operator="containsText" text="ZABUDOWA">
      <formula>NOT(ISERROR(SEARCH("ZABUDOWA",Q146)))</formula>
    </cfRule>
  </conditionalFormatting>
  <conditionalFormatting sqref="Q46:Q49 Q51:Q64">
    <cfRule type="containsText" dxfId="307" priority="126" operator="containsText" text="zabudowa">
      <formula>NOT(ISERROR(SEARCH("zabudowa",Q46)))</formula>
    </cfRule>
  </conditionalFormatting>
  <conditionalFormatting sqref="Q50">
    <cfRule type="containsText" dxfId="306" priority="115" operator="containsText" text="LAS">
      <formula>NOT(ISERROR(SEARCH("LAS",Q50)))</formula>
    </cfRule>
    <cfRule type="containsText" dxfId="305" priority="116" operator="containsText" text="OTWARTY">
      <formula>NOT(ISERROR(SEARCH("OTWARTY",Q50)))</formula>
    </cfRule>
    <cfRule type="containsText" dxfId="304" priority="117" operator="containsText" text="ZABUDOWA">
      <formula>NOT(ISERROR(SEARCH("ZABUDOWA",Q50)))</formula>
    </cfRule>
  </conditionalFormatting>
  <conditionalFormatting sqref="Q50">
    <cfRule type="containsText" dxfId="303" priority="113" operator="containsText" text="LAS">
      <formula>NOT(ISERROR(SEARCH("LAS",Q50)))</formula>
    </cfRule>
    <cfRule type="containsText" dxfId="302" priority="114" operator="containsText" text="OTWARTY">
      <formula>NOT(ISERROR(SEARCH("OTWARTY",Q50)))</formula>
    </cfRule>
  </conditionalFormatting>
  <conditionalFormatting sqref="Q50">
    <cfRule type="containsText" dxfId="301" priority="112" operator="containsText" text="ZABUDOWA">
      <formula>NOT(ISERROR(SEARCH("ZABUDOWA",Q50)))</formula>
    </cfRule>
  </conditionalFormatting>
  <conditionalFormatting sqref="Q50">
    <cfRule type="containsText" dxfId="300" priority="111" operator="containsText" text="ZABUDOWA">
      <formula>NOT(ISERROR(SEARCH("ZABUDOWA",Q50)))</formula>
    </cfRule>
  </conditionalFormatting>
  <conditionalFormatting sqref="Q50">
    <cfRule type="containsText" dxfId="299" priority="118" operator="containsText" text="zabudowa">
      <formula>NOT(ISERROR(SEARCH("zabudowa",Q50)))</formula>
    </cfRule>
  </conditionalFormatting>
  <conditionalFormatting sqref="Q65:Q66">
    <cfRule type="containsText" dxfId="298" priority="107" operator="containsText" text="LAS">
      <formula>NOT(ISERROR(SEARCH("LAS",Q65)))</formula>
    </cfRule>
    <cfRule type="containsText" dxfId="297" priority="108" operator="containsText" text="OTWARTY">
      <formula>NOT(ISERROR(SEARCH("OTWARTY",Q65)))</formula>
    </cfRule>
    <cfRule type="containsText" dxfId="296" priority="109" operator="containsText" text="ZABUDOWA">
      <formula>NOT(ISERROR(SEARCH("ZABUDOWA",Q65)))</formula>
    </cfRule>
  </conditionalFormatting>
  <conditionalFormatting sqref="Q65:Q66">
    <cfRule type="containsText" dxfId="295" priority="105" operator="containsText" text="LAS">
      <formula>NOT(ISERROR(SEARCH("LAS",Q65)))</formula>
    </cfRule>
    <cfRule type="containsText" dxfId="294" priority="106" operator="containsText" text="OTWARTY">
      <formula>NOT(ISERROR(SEARCH("OTWARTY",Q65)))</formula>
    </cfRule>
  </conditionalFormatting>
  <conditionalFormatting sqref="Q65:Q66">
    <cfRule type="containsText" dxfId="293" priority="104" operator="containsText" text="ZABUDOWA">
      <formula>NOT(ISERROR(SEARCH("ZABUDOWA",Q65)))</formula>
    </cfRule>
  </conditionalFormatting>
  <conditionalFormatting sqref="Q65:Q66">
    <cfRule type="containsText" dxfId="292" priority="103" operator="containsText" text="ZABUDOWA">
      <formula>NOT(ISERROR(SEARCH("ZABUDOWA",Q65)))</formula>
    </cfRule>
  </conditionalFormatting>
  <conditionalFormatting sqref="Q65:Q66">
    <cfRule type="containsText" dxfId="291" priority="110" operator="containsText" text="zabudowa">
      <formula>NOT(ISERROR(SEARCH("zabudowa",Q65)))</formula>
    </cfRule>
  </conditionalFormatting>
  <conditionalFormatting sqref="P133">
    <cfRule type="containsText" dxfId="290" priority="79" operator="containsText" text="UTWARDZONA">
      <formula>NOT(ISERROR(SEARCH("UTWARDZONA",P133)))</formula>
    </cfRule>
    <cfRule type="containsText" dxfId="289" priority="80" operator="containsText" text="PIASZCZYSTA">
      <formula>NOT(ISERROR(SEARCH("PIASZCZYSTA",P133)))</formula>
    </cfRule>
    <cfRule type="containsText" dxfId="288" priority="81" operator="containsText" text="UTWARDZONA">
      <formula>NOT(ISERROR(SEARCH("UTWARDZONA",P133)))</formula>
    </cfRule>
    <cfRule type="containsText" dxfId="287" priority="82" operator="containsText" text="GRUNTOWA">
      <formula>NOT(ISERROR(SEARCH("GRUNTOWA",P133)))</formula>
    </cfRule>
    <cfRule type="containsText" dxfId="286" priority="83" operator="containsText" text="UTWARDZONA">
      <formula>NOT(ISERROR(SEARCH("UTWARDZONA",P133)))</formula>
    </cfRule>
    <cfRule type="expression" dxfId="285" priority="84">
      <formula>"UTWARDZONA"</formula>
    </cfRule>
  </conditionalFormatting>
  <conditionalFormatting sqref="Q133">
    <cfRule type="containsText" dxfId="284" priority="76" operator="containsText" text="LAS">
      <formula>NOT(ISERROR(SEARCH("LAS",Q133)))</formula>
    </cfRule>
    <cfRule type="containsText" dxfId="283" priority="77" operator="containsText" text="OTWARTY">
      <formula>NOT(ISERROR(SEARCH("OTWARTY",Q133)))</formula>
    </cfRule>
    <cfRule type="containsText" dxfId="282" priority="78" operator="containsText" text="ZABUDOWA">
      <formula>NOT(ISERROR(SEARCH("ZABUDOWA",Q133)))</formula>
    </cfRule>
  </conditionalFormatting>
  <conditionalFormatting sqref="Q133">
    <cfRule type="containsText" dxfId="281" priority="74" operator="containsText" text="LAS">
      <formula>NOT(ISERROR(SEARCH("LAS",Q133)))</formula>
    </cfRule>
    <cfRule type="containsText" dxfId="280" priority="75" operator="containsText" text="OTWARTY">
      <formula>NOT(ISERROR(SEARCH("OTWARTY",Q133)))</formula>
    </cfRule>
  </conditionalFormatting>
  <conditionalFormatting sqref="Q133">
    <cfRule type="containsText" dxfId="279" priority="73" operator="containsText" text="ZABUDOWA">
      <formula>NOT(ISERROR(SEARCH("ZABUDOWA",Q133)))</formula>
    </cfRule>
  </conditionalFormatting>
  <conditionalFormatting sqref="P133">
    <cfRule type="containsText" dxfId="278" priority="72" operator="containsText" text="PIASZCZYSTA">
      <formula>NOT(ISERROR(SEARCH("PIASZCZYSTA",P133)))</formula>
    </cfRule>
  </conditionalFormatting>
  <conditionalFormatting sqref="P133">
    <cfRule type="containsText" dxfId="277" priority="71" operator="containsText" text="PIASZCZYSTA">
      <formula>NOT(ISERROR(SEARCH("PIASZCZYSTA",P133)))</formula>
    </cfRule>
  </conditionalFormatting>
  <conditionalFormatting sqref="P133">
    <cfRule type="containsText" dxfId="276" priority="70" operator="containsText" text="GRUNTOWA">
      <formula>NOT(ISERROR(SEARCH("GRUNTOWA",P133)))</formula>
    </cfRule>
  </conditionalFormatting>
  <conditionalFormatting sqref="Q133">
    <cfRule type="containsText" dxfId="275" priority="69" operator="containsText" text="ZABUDOWA">
      <formula>NOT(ISERROR(SEARCH("ZABUDOWA",Q133)))</formula>
    </cfRule>
  </conditionalFormatting>
  <conditionalFormatting sqref="Q123:Q132">
    <cfRule type="containsText" dxfId="274" priority="102" operator="containsText" text="zabudowa">
      <formula>NOT(ISERROR(SEARCH("zabudowa",Q123)))</formula>
    </cfRule>
  </conditionalFormatting>
  <conditionalFormatting sqref="P123:P132">
    <cfRule type="containsText" dxfId="273" priority="96" operator="containsText" text="UTWARDZONA">
      <formula>NOT(ISERROR(SEARCH("UTWARDZONA",P123)))</formula>
    </cfRule>
    <cfRule type="containsText" dxfId="272" priority="97" operator="containsText" text="PIASZCZYSTA">
      <formula>NOT(ISERROR(SEARCH("PIASZCZYSTA",P123)))</formula>
    </cfRule>
    <cfRule type="containsText" dxfId="271" priority="98" operator="containsText" text="UTWARDZONA">
      <formula>NOT(ISERROR(SEARCH("UTWARDZONA",P123)))</formula>
    </cfRule>
    <cfRule type="containsText" dxfId="270" priority="99" operator="containsText" text="GRUNTOWA">
      <formula>NOT(ISERROR(SEARCH("GRUNTOWA",P123)))</formula>
    </cfRule>
    <cfRule type="containsText" dxfId="269" priority="100" operator="containsText" text="UTWARDZONA">
      <formula>NOT(ISERROR(SEARCH("UTWARDZONA",P123)))</formula>
    </cfRule>
    <cfRule type="expression" dxfId="268" priority="101">
      <formula>"UTWARDZONA"</formula>
    </cfRule>
  </conditionalFormatting>
  <conditionalFormatting sqref="Q123:Q132">
    <cfRule type="containsText" dxfId="267" priority="93" operator="containsText" text="LAS">
      <formula>NOT(ISERROR(SEARCH("LAS",Q123)))</formula>
    </cfRule>
    <cfRule type="containsText" dxfId="266" priority="94" operator="containsText" text="OTWARTY">
      <formula>NOT(ISERROR(SEARCH("OTWARTY",Q123)))</formula>
    </cfRule>
    <cfRule type="containsText" dxfId="265" priority="95" operator="containsText" text="ZABUDOWA">
      <formula>NOT(ISERROR(SEARCH("ZABUDOWA",Q123)))</formula>
    </cfRule>
  </conditionalFormatting>
  <conditionalFormatting sqref="Q123:Q132">
    <cfRule type="containsText" dxfId="264" priority="91" operator="containsText" text="LAS">
      <formula>NOT(ISERROR(SEARCH("LAS",Q123)))</formula>
    </cfRule>
    <cfRule type="containsText" dxfId="263" priority="92" operator="containsText" text="OTWARTY">
      <formula>NOT(ISERROR(SEARCH("OTWARTY",Q123)))</formula>
    </cfRule>
  </conditionalFormatting>
  <conditionalFormatting sqref="Q123:Q132">
    <cfRule type="containsText" dxfId="262" priority="90" operator="containsText" text="ZABUDOWA">
      <formula>NOT(ISERROR(SEARCH("ZABUDOWA",Q123)))</formula>
    </cfRule>
  </conditionalFormatting>
  <conditionalFormatting sqref="P123:P132">
    <cfRule type="containsText" dxfId="261" priority="89" operator="containsText" text="PIASZCZYSTA">
      <formula>NOT(ISERROR(SEARCH("PIASZCZYSTA",P123)))</formula>
    </cfRule>
  </conditionalFormatting>
  <conditionalFormatting sqref="P123:P132">
    <cfRule type="containsText" dxfId="260" priority="88" operator="containsText" text="PIASZCZYSTA">
      <formula>NOT(ISERROR(SEARCH("PIASZCZYSTA",P123)))</formula>
    </cfRule>
  </conditionalFormatting>
  <conditionalFormatting sqref="P123:P132">
    <cfRule type="containsText" dxfId="259" priority="87" operator="containsText" text="GRUNTOWA">
      <formula>NOT(ISERROR(SEARCH("GRUNTOWA",P123)))</formula>
    </cfRule>
  </conditionalFormatting>
  <conditionalFormatting sqref="Q123:Q132">
    <cfRule type="containsText" dxfId="258" priority="86" operator="containsText" text="ZABUDOWA">
      <formula>NOT(ISERROR(SEARCH("ZABUDOWA",Q123)))</formula>
    </cfRule>
  </conditionalFormatting>
  <conditionalFormatting sqref="Q133">
    <cfRule type="containsText" dxfId="257" priority="85" operator="containsText" text="zabudowa">
      <formula>NOT(ISERROR(SEARCH("zabudowa",Q133)))</formula>
    </cfRule>
  </conditionalFormatting>
  <conditionalFormatting sqref="Q67:Q111">
    <cfRule type="containsText" dxfId="256" priority="18" operator="containsText" text="zabudowa">
      <formula>NOT(ISERROR(SEARCH("zabudowa",Q67)))</formula>
    </cfRule>
  </conditionalFormatting>
  <conditionalFormatting sqref="Q112:Q122">
    <cfRule type="containsText" dxfId="255" priority="35" operator="containsText" text="ZABUDOWA">
      <formula>NOT(ISERROR(SEARCH("ZABUDOWA",Q112)))</formula>
    </cfRule>
  </conditionalFormatting>
  <conditionalFormatting sqref="Q112:Q122">
    <cfRule type="containsText" dxfId="254" priority="51" operator="containsText" text="zabudowa">
      <formula>NOT(ISERROR(SEARCH("zabudowa",Q112)))</formula>
    </cfRule>
  </conditionalFormatting>
  <conditionalFormatting sqref="P112:P122">
    <cfRule type="containsText" dxfId="253" priority="45" operator="containsText" text="UTWARDZONA">
      <formula>NOT(ISERROR(SEARCH("UTWARDZONA",P112)))</formula>
    </cfRule>
    <cfRule type="containsText" dxfId="252" priority="46" operator="containsText" text="PIASZCZYSTA">
      <formula>NOT(ISERROR(SEARCH("PIASZCZYSTA",P112)))</formula>
    </cfRule>
    <cfRule type="containsText" dxfId="251" priority="47" operator="containsText" text="UTWARDZONA">
      <formula>NOT(ISERROR(SEARCH("UTWARDZONA",P112)))</formula>
    </cfRule>
    <cfRule type="containsText" dxfId="250" priority="48" operator="containsText" text="GRUNTOWA">
      <formula>NOT(ISERROR(SEARCH("GRUNTOWA",P112)))</formula>
    </cfRule>
    <cfRule type="containsText" dxfId="249" priority="49" operator="containsText" text="UTWARDZONA">
      <formula>NOT(ISERROR(SEARCH("UTWARDZONA",P112)))</formula>
    </cfRule>
    <cfRule type="expression" dxfId="248" priority="50">
      <formula>"UTWARDZONA"</formula>
    </cfRule>
  </conditionalFormatting>
  <conditionalFormatting sqref="Q112:Q122">
    <cfRule type="containsText" dxfId="247" priority="42" operator="containsText" text="LAS">
      <formula>NOT(ISERROR(SEARCH("LAS",Q112)))</formula>
    </cfRule>
    <cfRule type="containsText" dxfId="246" priority="43" operator="containsText" text="OTWARTY">
      <formula>NOT(ISERROR(SEARCH("OTWARTY",Q112)))</formula>
    </cfRule>
    <cfRule type="containsText" dxfId="245" priority="44" operator="containsText" text="ZABUDOWA">
      <formula>NOT(ISERROR(SEARCH("ZABUDOWA",Q112)))</formula>
    </cfRule>
  </conditionalFormatting>
  <conditionalFormatting sqref="Q112:Q122">
    <cfRule type="containsText" dxfId="244" priority="40" operator="containsText" text="LAS">
      <formula>NOT(ISERROR(SEARCH("LAS",Q112)))</formula>
    </cfRule>
    <cfRule type="containsText" dxfId="243" priority="41" operator="containsText" text="OTWARTY">
      <formula>NOT(ISERROR(SEARCH("OTWARTY",Q112)))</formula>
    </cfRule>
  </conditionalFormatting>
  <conditionalFormatting sqref="Q112:Q122">
    <cfRule type="containsText" dxfId="242" priority="39" operator="containsText" text="ZABUDOWA">
      <formula>NOT(ISERROR(SEARCH("ZABUDOWA",Q112)))</formula>
    </cfRule>
  </conditionalFormatting>
  <conditionalFormatting sqref="P112:P122">
    <cfRule type="containsText" dxfId="241" priority="38" operator="containsText" text="PIASZCZYSTA">
      <formula>NOT(ISERROR(SEARCH("PIASZCZYSTA",P112)))</formula>
    </cfRule>
  </conditionalFormatting>
  <conditionalFormatting sqref="P112:P122">
    <cfRule type="containsText" dxfId="240" priority="37" operator="containsText" text="PIASZCZYSTA">
      <formula>NOT(ISERROR(SEARCH("PIASZCZYSTA",P112)))</formula>
    </cfRule>
  </conditionalFormatting>
  <conditionalFormatting sqref="P112:P122">
    <cfRule type="containsText" dxfId="239" priority="36" operator="containsText" text="GRUNTOWA">
      <formula>NOT(ISERROR(SEARCH("GRUNTOWA",P112)))</formula>
    </cfRule>
  </conditionalFormatting>
  <conditionalFormatting sqref="P46:P111">
    <cfRule type="containsText" dxfId="238" priority="29" operator="containsText" text="UTWARDZONA">
      <formula>NOT(ISERROR(SEARCH("UTWARDZONA",P46)))</formula>
    </cfRule>
    <cfRule type="containsText" dxfId="237" priority="30" operator="containsText" text="PIASZCZYSTA">
      <formula>NOT(ISERROR(SEARCH("PIASZCZYSTA",P46)))</formula>
    </cfRule>
    <cfRule type="containsText" dxfId="236" priority="31" operator="containsText" text="UTWARDZONA">
      <formula>NOT(ISERROR(SEARCH("UTWARDZONA",P46)))</formula>
    </cfRule>
    <cfRule type="containsText" dxfId="235" priority="32" operator="containsText" text="GRUNTOWA">
      <formula>NOT(ISERROR(SEARCH("GRUNTOWA",P46)))</formula>
    </cfRule>
    <cfRule type="containsText" dxfId="234" priority="33" operator="containsText" text="UTWARDZONA">
      <formula>NOT(ISERROR(SEARCH("UTWARDZONA",P46)))</formula>
    </cfRule>
    <cfRule type="expression" dxfId="233" priority="34">
      <formula>"UTWARDZONA"</formula>
    </cfRule>
  </conditionalFormatting>
  <conditionalFormatting sqref="Q67:Q111">
    <cfRule type="containsText" dxfId="232" priority="26" operator="containsText" text="LAS">
      <formula>NOT(ISERROR(SEARCH("LAS",Q67)))</formula>
    </cfRule>
    <cfRule type="containsText" dxfId="231" priority="27" operator="containsText" text="OTWARTY">
      <formula>NOT(ISERROR(SEARCH("OTWARTY",Q67)))</formula>
    </cfRule>
    <cfRule type="containsText" dxfId="230" priority="28" operator="containsText" text="ZABUDOWA">
      <formula>NOT(ISERROR(SEARCH("ZABUDOWA",Q67)))</formula>
    </cfRule>
  </conditionalFormatting>
  <conditionalFormatting sqref="Q67:Q111">
    <cfRule type="containsText" dxfId="229" priority="24" operator="containsText" text="LAS">
      <formula>NOT(ISERROR(SEARCH("LAS",Q67)))</formula>
    </cfRule>
    <cfRule type="containsText" dxfId="228" priority="25" operator="containsText" text="OTWARTY">
      <formula>NOT(ISERROR(SEARCH("OTWARTY",Q67)))</formula>
    </cfRule>
  </conditionalFormatting>
  <conditionalFormatting sqref="Q67:Q111">
    <cfRule type="containsText" dxfId="227" priority="23" operator="containsText" text="ZABUDOWA">
      <formula>NOT(ISERROR(SEARCH("ZABUDOWA",Q67)))</formula>
    </cfRule>
  </conditionalFormatting>
  <conditionalFormatting sqref="P46:P111">
    <cfRule type="containsText" dxfId="226" priority="22" operator="containsText" text="PIASZCZYSTA">
      <formula>NOT(ISERROR(SEARCH("PIASZCZYSTA",P46)))</formula>
    </cfRule>
  </conditionalFormatting>
  <conditionalFormatting sqref="P46:P111">
    <cfRule type="containsText" dxfId="225" priority="21" operator="containsText" text="PIASZCZYSTA">
      <formula>NOT(ISERROR(SEARCH("PIASZCZYSTA",P46)))</formula>
    </cfRule>
  </conditionalFormatting>
  <conditionalFormatting sqref="P46:P111">
    <cfRule type="containsText" dxfId="224" priority="20" operator="containsText" text="GRUNTOWA">
      <formula>NOT(ISERROR(SEARCH("GRUNTOWA",P46)))</formula>
    </cfRule>
  </conditionalFormatting>
  <conditionalFormatting sqref="Q67:Q111">
    <cfRule type="containsText" dxfId="223" priority="19" operator="containsText" text="ZABUDOWA">
      <formula>NOT(ISERROR(SEARCH("ZABUDOWA",Q67)))</formula>
    </cfRule>
  </conditionalFormatting>
  <conditionalFormatting sqref="P32">
    <cfRule type="containsText" dxfId="222" priority="12" operator="containsText" text="UTWARDZONA">
      <formula>NOT(ISERROR(SEARCH("UTWARDZONA",P32)))</formula>
    </cfRule>
    <cfRule type="containsText" dxfId="221" priority="13" operator="containsText" text="PIASZCZYSTA">
      <formula>NOT(ISERROR(SEARCH("PIASZCZYSTA",P32)))</formula>
    </cfRule>
    <cfRule type="containsText" dxfId="220" priority="14" operator="containsText" text="UTWARDZONA">
      <formula>NOT(ISERROR(SEARCH("UTWARDZONA",P32)))</formula>
    </cfRule>
    <cfRule type="containsText" dxfId="219" priority="15" operator="containsText" text="GRUNTOWA">
      <formula>NOT(ISERROR(SEARCH("GRUNTOWA",P32)))</formula>
    </cfRule>
    <cfRule type="containsText" dxfId="218" priority="16" operator="containsText" text="UTWARDZONA">
      <formula>NOT(ISERROR(SEARCH("UTWARDZONA",P32)))</formula>
    </cfRule>
    <cfRule type="expression" dxfId="217" priority="17">
      <formula>"UTWARDZONA"</formula>
    </cfRule>
  </conditionalFormatting>
  <conditionalFormatting sqref="Q32">
    <cfRule type="containsText" dxfId="216" priority="9" operator="containsText" text="LAS">
      <formula>NOT(ISERROR(SEARCH("LAS",Q32)))</formula>
    </cfRule>
    <cfRule type="containsText" dxfId="215" priority="10" operator="containsText" text="OTWARTY">
      <formula>NOT(ISERROR(SEARCH("OTWARTY",Q32)))</formula>
    </cfRule>
    <cfRule type="containsText" dxfId="214" priority="11" operator="containsText" text="ZABUDOWA">
      <formula>NOT(ISERROR(SEARCH("ZABUDOWA",Q32)))</formula>
    </cfRule>
  </conditionalFormatting>
  <conditionalFormatting sqref="Q32">
    <cfRule type="containsText" dxfId="213" priority="7" operator="containsText" text="LAS">
      <formula>NOT(ISERROR(SEARCH("LAS",Q32)))</formula>
    </cfRule>
    <cfRule type="containsText" dxfId="212" priority="8" operator="containsText" text="OTWARTY">
      <formula>NOT(ISERROR(SEARCH("OTWARTY",Q32)))</formula>
    </cfRule>
  </conditionalFormatting>
  <conditionalFormatting sqref="Q32">
    <cfRule type="containsText" dxfId="211" priority="6" operator="containsText" text="ZABUDOWA">
      <formula>NOT(ISERROR(SEARCH("ZABUDOWA",Q32)))</formula>
    </cfRule>
  </conditionalFormatting>
  <conditionalFormatting sqref="P32">
    <cfRule type="containsText" dxfId="210" priority="5" operator="containsText" text="PIASZCZYSTA">
      <formula>NOT(ISERROR(SEARCH("PIASZCZYSTA",P32)))</formula>
    </cfRule>
  </conditionalFormatting>
  <conditionalFormatting sqref="P32">
    <cfRule type="containsText" dxfId="209" priority="4" operator="containsText" text="PIASZCZYSTA">
      <formula>NOT(ISERROR(SEARCH("PIASZCZYSTA",P32)))</formula>
    </cfRule>
  </conditionalFormatting>
  <conditionalFormatting sqref="P32">
    <cfRule type="containsText" dxfId="208" priority="3" operator="containsText" text="GRUNTOWA">
      <formula>NOT(ISERROR(SEARCH("GRUNTOWA",P32)))</formula>
    </cfRule>
  </conditionalFormatting>
  <conditionalFormatting sqref="Q32">
    <cfRule type="containsText" dxfId="207" priority="2" operator="containsText" text="ZABUDOWA">
      <formula>NOT(ISERROR(SEARCH("ZABUDOWA",Q32)))</formula>
    </cfRule>
  </conditionalFormatting>
  <conditionalFormatting sqref="Q32">
    <cfRule type="containsText" dxfId="206" priority="1" operator="containsText" text="zabudowa">
      <formula>NOT(ISERROR(SEARCH("zabudowa",Q32)))</formula>
    </cfRule>
  </conditionalFormatting>
  <dataValidations count="14">
    <dataValidation type="list" allowBlank="1" sqref="Q15:Q34 Q36:Q161">
      <formula1>$Q$1:$Q$3</formula1>
    </dataValidation>
    <dataValidation type="list" allowBlank="1" sqref="P15:P34 P36:P161">
      <formula1>$P$1:$P$3</formula1>
    </dataValidation>
    <dataValidation type="list" allowBlank="1" sqref="G15:G34 G36:G161">
      <formula1>$G$1:$G$8</formula1>
    </dataValidation>
    <dataValidation type="list" allowBlank="1" sqref="U15:U34 U36:U161">
      <formula1>$U$1:$U$5</formula1>
    </dataValidation>
    <dataValidation type="list" allowBlank="1" sqref="N36:N103 N15:N34 N106:N161">
      <formula1>$N$1:$N$2</formula1>
    </dataValidation>
    <dataValidation type="list" allowBlank="1" sqref="M36:M103 M15:M34 M106:M161">
      <formula1>$M$1</formula1>
    </dataValidation>
    <dataValidation type="list" allowBlank="1" sqref="J36:J103 J15:J34 J106:J161">
      <formula1>$J$1:$J$4</formula1>
    </dataValidation>
    <dataValidation type="list" allowBlank="1" sqref="F101:F103 F36:F99 F15:F34 F106:F161">
      <formula1>$F$1:$F$3</formula1>
    </dataValidation>
    <dataValidation type="list" allowBlank="1" sqref="R57 L65:L94 L36:L45 L15:L34 L106:L161">
      <formula1>$L$1:$L$7</formula1>
    </dataValidation>
    <dataValidation type="list" allowBlank="1" sqref="L46:L64 L67:L94 K15:K34 L124:L142 K36:K161">
      <formula1>$K$1:$K$7</formula1>
    </dataValidation>
    <dataValidation type="list" allowBlank="1" sqref="I36:I122 I15:I34 I129:I161">
      <formula1>$I$1:$I$12</formula1>
    </dataValidation>
    <dataValidation type="list" allowBlank="1" sqref="O123:O128 H123:I128 E36:E103 E15:E34 E106:E161">
      <formula1>$E$1:$E$2</formula1>
    </dataValidation>
    <dataValidation type="list" allowBlank="1" sqref="O65:O66 O15:O34">
      <formula1>$O$1:$O$5</formula1>
    </dataValidation>
    <dataValidation type="list" allowBlank="1" sqref="O36:O64 O67:O122 H36:H122 H15:H34 H129:H161 O129:O161">
      <formula1>$H$1:$H$4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348"/>
  <sheetViews>
    <sheetView topLeftCell="A13" zoomScale="79" zoomScaleNormal="100" workbookViewId="0">
      <pane xSplit="1" ySplit="1" topLeftCell="B14" activePane="bottomRight" state="frozen"/>
      <selection activeCell="A13" sqref="A13"/>
      <selection pane="topRight" activeCell="B13" sqref="B13"/>
      <selection pane="bottomLeft" activeCell="A14" sqref="A14"/>
      <selection pane="bottomRight" activeCell="G31" sqref="G31"/>
    </sheetView>
  </sheetViews>
  <sheetFormatPr defaultColWidth="9" defaultRowHeight="13.8"/>
  <cols>
    <col min="1" max="1" width="4.69921875" style="648" customWidth="1"/>
    <col min="2" max="2" width="7.19921875" customWidth="1"/>
    <col min="3" max="3" width="7.59765625" customWidth="1"/>
    <col min="4" max="4" width="23.69921875" customWidth="1"/>
    <col min="5" max="5" width="8" customWidth="1"/>
    <col min="6" max="6" width="9" customWidth="1"/>
    <col min="7" max="7" width="15" customWidth="1"/>
    <col min="8" max="9" width="12.8984375" customWidth="1"/>
    <col min="10" max="10" width="8.5" customWidth="1"/>
    <col min="11" max="11" width="10.3984375" customWidth="1"/>
    <col min="12" max="12" width="9.59765625" customWidth="1"/>
    <col min="13" max="13" width="8.3984375" customWidth="1"/>
    <col min="14" max="14" width="12" customWidth="1"/>
    <col min="15" max="16" width="12.09765625" customWidth="1"/>
    <col min="17" max="17" width="10.8984375" customWidth="1"/>
    <col min="18" max="18" width="32.09765625" customWidth="1"/>
    <col min="19" max="19" width="2" customWidth="1"/>
    <col min="20" max="20" width="9" customWidth="1"/>
    <col min="21" max="21" width="9.3984375" customWidth="1"/>
    <col min="22" max="22" width="20.59765625" customWidth="1"/>
    <col min="23" max="23" width="51.09765625" customWidth="1"/>
    <col min="24" max="24" width="5.3984375" customWidth="1"/>
    <col min="25" max="25" width="14.59765625" customWidth="1"/>
    <col min="26" max="26" width="9.59765625" customWidth="1"/>
    <col min="27" max="27" width="12.5" customWidth="1"/>
    <col min="28" max="28" width="2" customWidth="1"/>
    <col min="29" max="29" width="10.59765625" customWidth="1"/>
    <col min="30" max="30" width="3.69921875" customWidth="1"/>
    <col min="31" max="31" width="11.8984375" customWidth="1"/>
    <col min="32" max="32" width="11.3984375" customWidth="1"/>
    <col min="33" max="33" width="8.8984375" customWidth="1"/>
    <col min="34" max="34" width="11.5" customWidth="1"/>
    <col min="35" max="35" width="9.5" customWidth="1"/>
    <col min="36" max="50" width="9" customWidth="1"/>
  </cols>
  <sheetData>
    <row r="1" spans="1:26" hidden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26" hidden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26" hidden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26" hidden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48</v>
      </c>
      <c r="P4" s="20"/>
      <c r="U4" s="21" t="s">
        <v>51</v>
      </c>
    </row>
    <row r="5" spans="1:26" hidden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26" hidden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26" hidden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26" hidden="1">
      <c r="G8" s="12" t="s">
        <v>262</v>
      </c>
      <c r="I8" s="12" t="s">
        <v>53</v>
      </c>
    </row>
    <row r="9" spans="1:26" hidden="1">
      <c r="I9" s="12" t="s">
        <v>54</v>
      </c>
    </row>
    <row r="10" spans="1:26" hidden="1">
      <c r="I10" s="12" t="s">
        <v>261</v>
      </c>
    </row>
    <row r="11" spans="1:26" hidden="1">
      <c r="I11" s="12" t="s">
        <v>275</v>
      </c>
    </row>
    <row r="12" spans="1:26" hidden="1">
      <c r="I12" s="12" t="s">
        <v>277</v>
      </c>
    </row>
    <row r="13" spans="1:26" ht="29.25" customHeight="1">
      <c r="A13" s="649" t="s">
        <v>8</v>
      </c>
      <c r="B13" s="126" t="s">
        <v>9</v>
      </c>
      <c r="C13" s="6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  <c r="X13" s="713" t="s">
        <v>1377</v>
      </c>
      <c r="Y13" s="713" t="s">
        <v>1378</v>
      </c>
      <c r="Z13" s="713" t="s">
        <v>1379</v>
      </c>
    </row>
    <row r="14" spans="1:26" s="119" customFormat="1" ht="15.6">
      <c r="A14" s="131">
        <v>1</v>
      </c>
      <c r="B14" s="128"/>
      <c r="C14" s="111"/>
      <c r="D14" s="112"/>
      <c r="E14" s="113" t="s">
        <v>18</v>
      </c>
      <c r="F14" s="113" t="s">
        <v>14</v>
      </c>
      <c r="G14" s="114" t="s">
        <v>56</v>
      </c>
      <c r="H14" s="114" t="s">
        <v>29</v>
      </c>
      <c r="I14" s="114" t="s">
        <v>30</v>
      </c>
      <c r="J14" s="113">
        <v>4</v>
      </c>
      <c r="K14" s="113"/>
      <c r="L14" s="113"/>
      <c r="M14" s="113"/>
      <c r="N14" s="113"/>
      <c r="O14" s="113"/>
      <c r="P14" s="113" t="s">
        <v>291</v>
      </c>
      <c r="Q14" s="113" t="s">
        <v>288</v>
      </c>
      <c r="R14" s="119" t="s">
        <v>667</v>
      </c>
      <c r="S14" s="113"/>
      <c r="T14" s="116"/>
      <c r="U14" s="116"/>
      <c r="V14" s="117" t="s">
        <v>666</v>
      </c>
      <c r="W14" s="118" t="s">
        <v>647</v>
      </c>
      <c r="X14" s="714" t="s">
        <v>1380</v>
      </c>
      <c r="Y14" s="717" t="s">
        <v>1381</v>
      </c>
      <c r="Z14" s="716" t="s">
        <v>1382</v>
      </c>
    </row>
    <row r="15" spans="1:26" s="119" customFormat="1" ht="24">
      <c r="A15" s="131">
        <v>2</v>
      </c>
      <c r="B15" s="128"/>
      <c r="C15" s="111"/>
      <c r="D15" s="112"/>
      <c r="E15" s="113" t="s">
        <v>18</v>
      </c>
      <c r="F15" s="113" t="s">
        <v>15</v>
      </c>
      <c r="G15" s="114" t="s">
        <v>56</v>
      </c>
      <c r="H15" s="114" t="s">
        <v>29</v>
      </c>
      <c r="I15" s="114" t="s">
        <v>30</v>
      </c>
      <c r="J15" s="113">
        <v>4</v>
      </c>
      <c r="K15" s="113" t="s">
        <v>58</v>
      </c>
      <c r="L15" s="113"/>
      <c r="M15" s="113"/>
      <c r="N15" s="113"/>
      <c r="O15" s="113"/>
      <c r="P15" s="113" t="s">
        <v>291</v>
      </c>
      <c r="Q15" s="113" t="s">
        <v>288</v>
      </c>
      <c r="R15" s="115" t="s">
        <v>648</v>
      </c>
      <c r="S15" s="113"/>
      <c r="T15" s="116"/>
      <c r="U15" s="116"/>
      <c r="V15" s="117"/>
      <c r="W15" s="118" t="s">
        <v>646</v>
      </c>
      <c r="X15" s="714" t="s">
        <v>1380</v>
      </c>
      <c r="Y15" s="717" t="s">
        <v>1381</v>
      </c>
      <c r="Z15" s="716" t="s">
        <v>1382</v>
      </c>
    </row>
    <row r="16" spans="1:26" s="119" customFormat="1" ht="15.6">
      <c r="A16" s="131">
        <v>3</v>
      </c>
      <c r="B16" s="128"/>
      <c r="C16" s="111"/>
      <c r="D16" s="112"/>
      <c r="E16" s="113" t="s">
        <v>17</v>
      </c>
      <c r="F16" s="113" t="s">
        <v>14</v>
      </c>
      <c r="G16" s="114" t="s">
        <v>19</v>
      </c>
      <c r="H16" s="114" t="s">
        <v>28</v>
      </c>
      <c r="I16" s="114" t="s">
        <v>25</v>
      </c>
      <c r="J16" s="113">
        <v>4</v>
      </c>
      <c r="K16" s="113"/>
      <c r="L16" s="113"/>
      <c r="M16" s="113"/>
      <c r="N16" s="113"/>
      <c r="O16" s="113"/>
      <c r="P16" s="113" t="s">
        <v>291</v>
      </c>
      <c r="Q16" s="113" t="s">
        <v>288</v>
      </c>
      <c r="R16" s="115"/>
      <c r="S16" s="113"/>
      <c r="T16" s="116"/>
      <c r="U16" s="116"/>
      <c r="V16" s="117"/>
      <c r="W16" s="118"/>
      <c r="X16" s="714" t="s">
        <v>1380</v>
      </c>
      <c r="Y16" s="717" t="s">
        <v>1381</v>
      </c>
      <c r="Z16" s="716" t="s">
        <v>1382</v>
      </c>
    </row>
    <row r="17" spans="1:26" s="119" customFormat="1" ht="15.6">
      <c r="A17" s="131">
        <v>4</v>
      </c>
      <c r="B17" s="128"/>
      <c r="C17" s="111"/>
      <c r="D17" s="112"/>
      <c r="E17" s="113" t="s">
        <v>17</v>
      </c>
      <c r="F17" s="113" t="s">
        <v>14</v>
      </c>
      <c r="G17" s="114" t="s">
        <v>19</v>
      </c>
      <c r="H17" s="114" t="s">
        <v>28</v>
      </c>
      <c r="I17" s="114" t="s">
        <v>24</v>
      </c>
      <c r="J17" s="113">
        <v>4</v>
      </c>
      <c r="K17" s="113"/>
      <c r="L17" s="113"/>
      <c r="M17" s="113"/>
      <c r="N17" s="113"/>
      <c r="O17" s="113"/>
      <c r="P17" s="113" t="s">
        <v>291</v>
      </c>
      <c r="Q17" s="113" t="s">
        <v>288</v>
      </c>
      <c r="R17" s="115"/>
      <c r="S17" s="113"/>
      <c r="T17" s="116"/>
      <c r="U17" s="116"/>
      <c r="V17" s="117"/>
      <c r="W17" s="118"/>
      <c r="X17" s="714" t="s">
        <v>1380</v>
      </c>
      <c r="Y17" s="717" t="s">
        <v>1381</v>
      </c>
      <c r="Z17" s="716" t="s">
        <v>1382</v>
      </c>
    </row>
    <row r="18" spans="1:26" s="119" customFormat="1" ht="24">
      <c r="A18" s="131">
        <v>5</v>
      </c>
      <c r="B18" s="128"/>
      <c r="C18" s="111"/>
      <c r="D18" s="112"/>
      <c r="E18" s="113" t="s">
        <v>18</v>
      </c>
      <c r="F18" s="113" t="s">
        <v>15</v>
      </c>
      <c r="G18" s="114" t="s">
        <v>19</v>
      </c>
      <c r="H18" s="114"/>
      <c r="I18" s="114" t="s">
        <v>26</v>
      </c>
      <c r="J18" s="113">
        <v>4</v>
      </c>
      <c r="K18" s="113"/>
      <c r="L18" s="113"/>
      <c r="M18" s="113"/>
      <c r="N18" s="113"/>
      <c r="O18" s="66" t="s">
        <v>28</v>
      </c>
      <c r="P18" s="113" t="s">
        <v>291</v>
      </c>
      <c r="Q18" s="113" t="s">
        <v>288</v>
      </c>
      <c r="R18" s="115" t="s">
        <v>649</v>
      </c>
      <c r="S18" s="113"/>
      <c r="T18" s="116"/>
      <c r="U18" s="116"/>
      <c r="V18" s="117"/>
      <c r="W18" s="118"/>
      <c r="X18" s="714" t="s">
        <v>1380</v>
      </c>
      <c r="Y18" s="717" t="s">
        <v>1381</v>
      </c>
      <c r="Z18" s="716" t="s">
        <v>1382</v>
      </c>
    </row>
    <row r="19" spans="1:26" s="119" customFormat="1" ht="15.6">
      <c r="A19" s="131">
        <v>6</v>
      </c>
      <c r="B19" s="128"/>
      <c r="C19" s="111"/>
      <c r="D19" s="112"/>
      <c r="E19" s="113" t="s">
        <v>17</v>
      </c>
      <c r="F19" s="113" t="s">
        <v>14</v>
      </c>
      <c r="G19" s="114" t="s">
        <v>19</v>
      </c>
      <c r="H19" s="114" t="s">
        <v>28</v>
      </c>
      <c r="I19" s="114" t="s">
        <v>24</v>
      </c>
      <c r="J19" s="113">
        <v>4</v>
      </c>
      <c r="K19" s="113"/>
      <c r="L19" s="113"/>
      <c r="M19" s="113"/>
      <c r="N19" s="113"/>
      <c r="O19" s="113"/>
      <c r="P19" s="113" t="s">
        <v>291</v>
      </c>
      <c r="Q19" s="113" t="s">
        <v>288</v>
      </c>
      <c r="R19" s="115"/>
      <c r="S19" s="113"/>
      <c r="T19" s="116"/>
      <c r="U19" s="116"/>
      <c r="V19" s="117"/>
      <c r="W19" s="118"/>
      <c r="X19" s="714" t="s">
        <v>1380</v>
      </c>
      <c r="Y19" s="717" t="s">
        <v>1381</v>
      </c>
      <c r="Z19" s="716" t="s">
        <v>1382</v>
      </c>
    </row>
    <row r="20" spans="1:26" s="119" customFormat="1" ht="15.6">
      <c r="A20" s="131">
        <v>7</v>
      </c>
      <c r="B20" s="128"/>
      <c r="C20" s="111"/>
      <c r="D20" s="112"/>
      <c r="E20" s="113" t="s">
        <v>17</v>
      </c>
      <c r="F20" s="113" t="s">
        <v>14</v>
      </c>
      <c r="G20" s="114" t="s">
        <v>20</v>
      </c>
      <c r="H20" s="114" t="s">
        <v>29</v>
      </c>
      <c r="I20" s="114" t="s">
        <v>24</v>
      </c>
      <c r="J20" s="113">
        <v>4</v>
      </c>
      <c r="K20" s="113"/>
      <c r="L20" s="113"/>
      <c r="M20" s="113"/>
      <c r="N20" s="113"/>
      <c r="O20" s="113"/>
      <c r="P20" s="113" t="s">
        <v>291</v>
      </c>
      <c r="Q20" s="113" t="s">
        <v>288</v>
      </c>
      <c r="R20" s="115"/>
      <c r="S20" s="113"/>
      <c r="T20" s="116"/>
      <c r="U20" s="116"/>
      <c r="V20" s="117"/>
      <c r="W20" s="118"/>
      <c r="X20" s="714" t="s">
        <v>1380</v>
      </c>
      <c r="Y20" s="717" t="s">
        <v>1381</v>
      </c>
      <c r="Z20" s="716" t="s">
        <v>1382</v>
      </c>
    </row>
    <row r="21" spans="1:26" s="119" customFormat="1" ht="15.6">
      <c r="A21" s="131">
        <v>8</v>
      </c>
      <c r="B21" s="128"/>
      <c r="C21" s="111"/>
      <c r="D21" s="112"/>
      <c r="E21" s="113" t="s">
        <v>18</v>
      </c>
      <c r="F21" s="113" t="s">
        <v>15</v>
      </c>
      <c r="G21" s="114" t="s">
        <v>20</v>
      </c>
      <c r="H21" s="114" t="s">
        <v>29</v>
      </c>
      <c r="I21" s="114" t="s">
        <v>24</v>
      </c>
      <c r="J21" s="113">
        <v>4</v>
      </c>
      <c r="K21" s="113"/>
      <c r="L21" s="113"/>
      <c r="M21" s="113"/>
      <c r="N21" s="113"/>
      <c r="O21" s="113"/>
      <c r="P21" s="113" t="s">
        <v>291</v>
      </c>
      <c r="Q21" s="113" t="s">
        <v>288</v>
      </c>
      <c r="R21" s="115"/>
      <c r="S21" s="113"/>
      <c r="T21" s="116"/>
      <c r="U21" s="116"/>
      <c r="V21" s="117"/>
      <c r="W21" s="118"/>
      <c r="X21" s="714" t="s">
        <v>1380</v>
      </c>
      <c r="Y21" s="717" t="s">
        <v>1381</v>
      </c>
      <c r="Z21" s="716" t="s">
        <v>1382</v>
      </c>
    </row>
    <row r="22" spans="1:26" s="119" customFormat="1" ht="15.6">
      <c r="A22" s="131">
        <v>9</v>
      </c>
      <c r="B22" s="128"/>
      <c r="C22" s="111"/>
      <c r="D22" s="112"/>
      <c r="E22" s="113" t="s">
        <v>17</v>
      </c>
      <c r="F22" s="113" t="s">
        <v>14</v>
      </c>
      <c r="G22" s="114" t="s">
        <v>20</v>
      </c>
      <c r="H22" s="114" t="s">
        <v>29</v>
      </c>
      <c r="I22" s="114" t="s">
        <v>24</v>
      </c>
      <c r="J22" s="113">
        <v>4</v>
      </c>
      <c r="K22" s="121"/>
      <c r="L22" s="113"/>
      <c r="M22" s="113"/>
      <c r="N22" s="113"/>
      <c r="O22" s="113"/>
      <c r="P22" s="113" t="s">
        <v>291</v>
      </c>
      <c r="Q22" s="113" t="s">
        <v>288</v>
      </c>
      <c r="R22" s="115"/>
      <c r="S22" s="113"/>
      <c r="T22" s="116"/>
      <c r="U22" s="116"/>
      <c r="V22" s="117"/>
      <c r="W22" s="118"/>
      <c r="X22" s="714" t="s">
        <v>1380</v>
      </c>
      <c r="Y22" s="717" t="s">
        <v>1381</v>
      </c>
      <c r="Z22" s="716" t="s">
        <v>1382</v>
      </c>
    </row>
    <row r="23" spans="1:26" s="119" customFormat="1" ht="15.6">
      <c r="A23" s="131">
        <v>10</v>
      </c>
      <c r="B23" s="128"/>
      <c r="C23" s="111"/>
      <c r="D23" s="112"/>
      <c r="E23" s="113" t="s">
        <v>18</v>
      </c>
      <c r="F23" s="113" t="s">
        <v>15</v>
      </c>
      <c r="G23" s="114" t="s">
        <v>20</v>
      </c>
      <c r="H23" s="114" t="s">
        <v>29</v>
      </c>
      <c r="I23" s="114" t="s">
        <v>24</v>
      </c>
      <c r="J23" s="113">
        <v>4</v>
      </c>
      <c r="K23" s="123"/>
      <c r="L23" s="124"/>
      <c r="M23" s="113"/>
      <c r="N23" s="113"/>
      <c r="O23" s="113"/>
      <c r="P23" s="113" t="s">
        <v>291</v>
      </c>
      <c r="Q23" s="113" t="s">
        <v>288</v>
      </c>
      <c r="R23" s="115"/>
      <c r="S23" s="113"/>
      <c r="T23" s="116"/>
      <c r="U23" s="116"/>
      <c r="V23" s="117"/>
      <c r="W23" s="118"/>
      <c r="X23" s="714" t="s">
        <v>1380</v>
      </c>
      <c r="Y23" s="717" t="s">
        <v>1381</v>
      </c>
      <c r="Z23" s="716" t="s">
        <v>1382</v>
      </c>
    </row>
    <row r="24" spans="1:26" s="119" customFormat="1" ht="15.6">
      <c r="A24" s="131">
        <v>11</v>
      </c>
      <c r="B24" s="128"/>
      <c r="C24" s="111"/>
      <c r="D24" s="112"/>
      <c r="E24" s="113" t="s">
        <v>17</v>
      </c>
      <c r="F24" s="113" t="s">
        <v>14</v>
      </c>
      <c r="G24" s="114" t="s">
        <v>56</v>
      </c>
      <c r="H24" s="114" t="s">
        <v>29</v>
      </c>
      <c r="I24" s="114" t="s">
        <v>24</v>
      </c>
      <c r="J24" s="109">
        <v>4</v>
      </c>
      <c r="K24" s="123"/>
      <c r="L24" s="124"/>
      <c r="M24" s="113"/>
      <c r="N24" s="113"/>
      <c r="O24" s="113"/>
      <c r="P24" s="113" t="s">
        <v>291</v>
      </c>
      <c r="Q24" s="113" t="s">
        <v>288</v>
      </c>
      <c r="R24" s="115"/>
      <c r="S24" s="113"/>
      <c r="T24" s="116"/>
      <c r="U24" s="116"/>
      <c r="V24" s="117"/>
      <c r="W24" s="118"/>
      <c r="X24" s="714" t="s">
        <v>1380</v>
      </c>
      <c r="Y24" s="717" t="s">
        <v>1381</v>
      </c>
      <c r="Z24" s="716" t="s">
        <v>1382</v>
      </c>
    </row>
    <row r="25" spans="1:26" s="119" customFormat="1" ht="15.6">
      <c r="A25" s="131">
        <v>12</v>
      </c>
      <c r="B25" s="128"/>
      <c r="C25" s="111"/>
      <c r="D25" s="112"/>
      <c r="E25" s="113" t="s">
        <v>17</v>
      </c>
      <c r="F25" s="113" t="s">
        <v>14</v>
      </c>
      <c r="G25" s="114" t="s">
        <v>56</v>
      </c>
      <c r="H25" s="114" t="s">
        <v>61</v>
      </c>
      <c r="I25" s="114" t="s">
        <v>261</v>
      </c>
      <c r="J25" s="113">
        <v>4</v>
      </c>
      <c r="K25" s="125"/>
      <c r="L25" s="113"/>
      <c r="M25" s="113"/>
      <c r="N25" s="113"/>
      <c r="O25" s="113"/>
      <c r="P25" s="113" t="s">
        <v>291</v>
      </c>
      <c r="Q25" s="113" t="s">
        <v>288</v>
      </c>
      <c r="R25" s="115"/>
      <c r="S25" s="113"/>
      <c r="T25" s="116"/>
      <c r="U25" s="116"/>
      <c r="V25" s="117"/>
      <c r="W25" s="118"/>
      <c r="X25" s="714" t="s">
        <v>1380</v>
      </c>
      <c r="Y25" s="717" t="s">
        <v>1381</v>
      </c>
      <c r="Z25" s="716" t="s">
        <v>1382</v>
      </c>
    </row>
    <row r="26" spans="1:26" s="119" customFormat="1" ht="36">
      <c r="A26" s="131">
        <v>13</v>
      </c>
      <c r="B26" s="128"/>
      <c r="C26" s="111"/>
      <c r="D26" s="112"/>
      <c r="E26" s="113" t="s">
        <v>18</v>
      </c>
      <c r="F26" s="113" t="s">
        <v>15</v>
      </c>
      <c r="G26" s="114" t="s">
        <v>20</v>
      </c>
      <c r="H26" s="114" t="s">
        <v>29</v>
      </c>
      <c r="I26" s="114" t="s">
        <v>26</v>
      </c>
      <c r="J26" s="113">
        <v>4</v>
      </c>
      <c r="K26" s="113"/>
      <c r="L26" s="113"/>
      <c r="M26" s="113"/>
      <c r="N26" s="113"/>
      <c r="O26" s="113"/>
      <c r="P26" s="113" t="s">
        <v>291</v>
      </c>
      <c r="Q26" s="113" t="s">
        <v>288</v>
      </c>
      <c r="R26" s="115" t="s">
        <v>650</v>
      </c>
      <c r="S26" s="113"/>
      <c r="T26" s="116"/>
      <c r="U26" s="116"/>
      <c r="V26" s="117"/>
      <c r="W26" s="118"/>
      <c r="X26" s="714" t="s">
        <v>1380</v>
      </c>
      <c r="Y26" s="717" t="s">
        <v>1381</v>
      </c>
      <c r="Z26" s="716" t="s">
        <v>1382</v>
      </c>
    </row>
    <row r="27" spans="1:26" s="119" customFormat="1" ht="15.6">
      <c r="A27" s="131">
        <v>14</v>
      </c>
      <c r="B27" s="128"/>
      <c r="C27" s="111"/>
      <c r="D27" s="112"/>
      <c r="E27" s="113" t="s">
        <v>18</v>
      </c>
      <c r="F27" s="113" t="s">
        <v>14</v>
      </c>
      <c r="G27" s="114" t="s">
        <v>19</v>
      </c>
      <c r="H27" s="114" t="s">
        <v>28</v>
      </c>
      <c r="I27" s="114" t="s">
        <v>24</v>
      </c>
      <c r="J27" s="113">
        <v>4</v>
      </c>
      <c r="K27" s="113"/>
      <c r="L27" s="113"/>
      <c r="M27" s="113"/>
      <c r="N27" s="113"/>
      <c r="O27" s="113"/>
      <c r="P27" s="113" t="s">
        <v>291</v>
      </c>
      <c r="Q27" s="113" t="s">
        <v>288</v>
      </c>
      <c r="R27" s="115"/>
      <c r="S27" s="113"/>
      <c r="T27" s="116"/>
      <c r="U27" s="116"/>
      <c r="V27" s="117"/>
      <c r="W27" s="118"/>
      <c r="X27" s="714" t="s">
        <v>1380</v>
      </c>
      <c r="Y27" s="717" t="s">
        <v>1381</v>
      </c>
      <c r="Z27" s="716" t="s">
        <v>1382</v>
      </c>
    </row>
    <row r="28" spans="1:26" s="119" customFormat="1" ht="15.6">
      <c r="A28" s="131">
        <v>15</v>
      </c>
      <c r="B28" s="128"/>
      <c r="C28" s="111"/>
      <c r="D28" s="112"/>
      <c r="E28" s="113" t="s">
        <v>18</v>
      </c>
      <c r="F28" s="113" t="s">
        <v>15</v>
      </c>
      <c r="G28" s="114" t="s">
        <v>19</v>
      </c>
      <c r="H28" s="114" t="s">
        <v>28</v>
      </c>
      <c r="I28" s="114" t="s">
        <v>26</v>
      </c>
      <c r="J28" s="113">
        <v>4</v>
      </c>
      <c r="K28" s="113"/>
      <c r="L28" s="113"/>
      <c r="M28" s="113"/>
      <c r="N28" s="113"/>
      <c r="O28" s="113"/>
      <c r="P28" s="113" t="s">
        <v>291</v>
      </c>
      <c r="Q28" s="113" t="s">
        <v>288</v>
      </c>
      <c r="R28" s="115"/>
      <c r="S28" s="113"/>
      <c r="T28" s="116"/>
      <c r="U28" s="116"/>
      <c r="V28" s="117"/>
      <c r="W28" s="118"/>
      <c r="X28" s="714" t="s">
        <v>1380</v>
      </c>
      <c r="Y28" s="717" t="s">
        <v>1381</v>
      </c>
      <c r="Z28" s="716" t="s">
        <v>1382</v>
      </c>
    </row>
    <row r="29" spans="1:26" s="119" customFormat="1" ht="15.6">
      <c r="A29" s="131">
        <v>16</v>
      </c>
      <c r="B29" s="128"/>
      <c r="C29" s="111"/>
      <c r="D29" s="112"/>
      <c r="E29" s="113" t="s">
        <v>17</v>
      </c>
      <c r="F29" s="113" t="s">
        <v>14</v>
      </c>
      <c r="G29" s="114" t="s">
        <v>20</v>
      </c>
      <c r="H29" s="114" t="s">
        <v>29</v>
      </c>
      <c r="I29" s="114" t="s">
        <v>24</v>
      </c>
      <c r="J29" s="113">
        <v>4</v>
      </c>
      <c r="K29" s="113"/>
      <c r="L29" s="113"/>
      <c r="M29" s="113"/>
      <c r="N29" s="113"/>
      <c r="O29" s="113"/>
      <c r="P29" s="113" t="s">
        <v>291</v>
      </c>
      <c r="Q29" s="113" t="s">
        <v>288</v>
      </c>
      <c r="R29" s="115"/>
      <c r="S29" s="113"/>
      <c r="T29" s="116"/>
      <c r="U29" s="116"/>
      <c r="V29" s="117"/>
      <c r="W29" s="118"/>
      <c r="X29" s="714" t="s">
        <v>1380</v>
      </c>
      <c r="Y29" s="717" t="s">
        <v>1381</v>
      </c>
      <c r="Z29" s="716" t="s">
        <v>1382</v>
      </c>
    </row>
    <row r="30" spans="1:26" s="119" customFormat="1" ht="15.6">
      <c r="A30" s="131">
        <v>17</v>
      </c>
      <c r="B30" s="128"/>
      <c r="C30" s="111"/>
      <c r="D30" s="112"/>
      <c r="E30" s="113" t="s">
        <v>18</v>
      </c>
      <c r="F30" s="113" t="s">
        <v>15</v>
      </c>
      <c r="G30" s="114" t="s">
        <v>20</v>
      </c>
      <c r="H30" s="114" t="s">
        <v>29</v>
      </c>
      <c r="I30" s="114" t="s">
        <v>24</v>
      </c>
      <c r="J30" s="113">
        <v>4</v>
      </c>
      <c r="K30" s="113"/>
      <c r="L30" s="113"/>
      <c r="M30" s="113"/>
      <c r="N30" s="113"/>
      <c r="O30" s="113"/>
      <c r="P30" s="113" t="s">
        <v>291</v>
      </c>
      <c r="Q30" s="113" t="s">
        <v>288</v>
      </c>
      <c r="R30" s="115"/>
      <c r="S30" s="113"/>
      <c r="T30" s="116"/>
      <c r="U30" s="116"/>
      <c r="V30" s="117"/>
      <c r="W30" s="118"/>
      <c r="X30" s="714" t="s">
        <v>1380</v>
      </c>
      <c r="Y30" s="717" t="s">
        <v>1381</v>
      </c>
      <c r="Z30" s="716" t="s">
        <v>1382</v>
      </c>
    </row>
    <row r="31" spans="1:26" s="119" customFormat="1" ht="15.6">
      <c r="A31" s="131">
        <v>18</v>
      </c>
      <c r="B31" s="128"/>
      <c r="C31" s="111"/>
      <c r="D31" s="112"/>
      <c r="E31" s="113" t="s">
        <v>18</v>
      </c>
      <c r="F31" s="113" t="s">
        <v>15</v>
      </c>
      <c r="G31" s="114" t="s">
        <v>20</v>
      </c>
      <c r="H31" s="114" t="s">
        <v>29</v>
      </c>
      <c r="I31" s="114" t="s">
        <v>24</v>
      </c>
      <c r="J31" s="113">
        <v>4</v>
      </c>
      <c r="K31" s="113"/>
      <c r="L31" s="113"/>
      <c r="M31" s="113"/>
      <c r="N31" s="113"/>
      <c r="O31" s="113"/>
      <c r="P31" s="113" t="s">
        <v>291</v>
      </c>
      <c r="Q31" s="113" t="s">
        <v>288</v>
      </c>
      <c r="R31" s="115"/>
      <c r="S31" s="113"/>
      <c r="T31" s="116"/>
      <c r="U31" s="116"/>
      <c r="V31" s="117"/>
      <c r="W31" s="118"/>
      <c r="X31" s="714" t="s">
        <v>1380</v>
      </c>
      <c r="Y31" s="717" t="s">
        <v>1381</v>
      </c>
      <c r="Z31" s="716" t="s">
        <v>1382</v>
      </c>
    </row>
    <row r="32" spans="1:26" s="119" customFormat="1" ht="15.6">
      <c r="A32" s="131">
        <v>19</v>
      </c>
      <c r="B32" s="128"/>
      <c r="C32" s="111"/>
      <c r="D32" s="112"/>
      <c r="E32" s="113" t="s">
        <v>18</v>
      </c>
      <c r="F32" s="113" t="s">
        <v>15</v>
      </c>
      <c r="G32" s="114" t="s">
        <v>20</v>
      </c>
      <c r="H32" s="114" t="s">
        <v>29</v>
      </c>
      <c r="I32" s="114" t="s">
        <v>54</v>
      </c>
      <c r="J32" s="113">
        <v>4</v>
      </c>
      <c r="K32" s="113"/>
      <c r="L32" s="113"/>
      <c r="M32" s="113"/>
      <c r="N32" s="113"/>
      <c r="O32" s="113"/>
      <c r="P32" s="113" t="s">
        <v>291</v>
      </c>
      <c r="Q32" s="113" t="s">
        <v>288</v>
      </c>
      <c r="R32" s="115"/>
      <c r="S32" s="113"/>
      <c r="T32" s="116"/>
      <c r="U32" s="116"/>
      <c r="V32" s="117"/>
      <c r="W32" s="118"/>
      <c r="X32" s="714" t="s">
        <v>1380</v>
      </c>
      <c r="Y32" s="717" t="s">
        <v>1381</v>
      </c>
      <c r="Z32" s="716" t="s">
        <v>1382</v>
      </c>
    </row>
    <row r="33" spans="1:26" s="119" customFormat="1" ht="15.6">
      <c r="A33" s="131">
        <v>20</v>
      </c>
      <c r="B33" s="128"/>
      <c r="C33" s="111"/>
      <c r="D33" s="112"/>
      <c r="E33" s="113" t="s">
        <v>17</v>
      </c>
      <c r="F33" s="113" t="s">
        <v>14</v>
      </c>
      <c r="G33" s="114" t="s">
        <v>20</v>
      </c>
      <c r="H33" s="114" t="s">
        <v>29</v>
      </c>
      <c r="I33" s="114" t="s">
        <v>24</v>
      </c>
      <c r="J33" s="113">
        <v>4</v>
      </c>
      <c r="K33" s="113"/>
      <c r="L33" s="113"/>
      <c r="M33" s="113"/>
      <c r="N33" s="113"/>
      <c r="O33" s="113"/>
      <c r="P33" s="113" t="s">
        <v>291</v>
      </c>
      <c r="Q33" s="113" t="s">
        <v>288</v>
      </c>
      <c r="R33" s="115"/>
      <c r="S33" s="113"/>
      <c r="T33" s="116"/>
      <c r="U33" s="116"/>
      <c r="V33" s="117"/>
      <c r="W33" s="118"/>
      <c r="X33" s="714" t="s">
        <v>1380</v>
      </c>
      <c r="Y33" s="717" t="s">
        <v>1381</v>
      </c>
      <c r="Z33" s="716" t="s">
        <v>1382</v>
      </c>
    </row>
    <row r="34" spans="1:26" s="119" customFormat="1" ht="15.6">
      <c r="A34" s="131">
        <v>21</v>
      </c>
      <c r="B34" s="128"/>
      <c r="C34" s="111"/>
      <c r="D34" s="112"/>
      <c r="E34" s="113" t="s">
        <v>17</v>
      </c>
      <c r="F34" s="113" t="s">
        <v>14</v>
      </c>
      <c r="G34" s="114" t="s">
        <v>20</v>
      </c>
      <c r="H34" s="114" t="s">
        <v>29</v>
      </c>
      <c r="I34" s="114" t="s">
        <v>26</v>
      </c>
      <c r="J34" s="113">
        <v>4</v>
      </c>
      <c r="K34" s="113"/>
      <c r="L34" s="113"/>
      <c r="M34" s="113"/>
      <c r="N34" s="113"/>
      <c r="O34" s="113"/>
      <c r="P34" s="113" t="s">
        <v>291</v>
      </c>
      <c r="Q34" s="113" t="s">
        <v>288</v>
      </c>
      <c r="R34" s="115"/>
      <c r="S34" s="113"/>
      <c r="T34" s="116"/>
      <c r="U34" s="116"/>
      <c r="V34" s="117"/>
      <c r="W34" s="118"/>
      <c r="X34" s="714" t="s">
        <v>1380</v>
      </c>
      <c r="Y34" s="717" t="s">
        <v>1381</v>
      </c>
      <c r="Z34" s="716" t="s">
        <v>1382</v>
      </c>
    </row>
    <row r="35" spans="1:26" s="119" customFormat="1" ht="15.6">
      <c r="A35" s="131">
        <v>22</v>
      </c>
      <c r="B35" s="128"/>
      <c r="C35" s="111"/>
      <c r="D35" s="112"/>
      <c r="E35" s="113" t="s">
        <v>18</v>
      </c>
      <c r="F35" s="113" t="s">
        <v>15</v>
      </c>
      <c r="G35" s="114" t="s">
        <v>20</v>
      </c>
      <c r="H35" s="114" t="s">
        <v>29</v>
      </c>
      <c r="I35" s="114" t="s">
        <v>24</v>
      </c>
      <c r="J35" s="113">
        <v>4</v>
      </c>
      <c r="K35" s="113"/>
      <c r="L35" s="113"/>
      <c r="M35" s="113"/>
      <c r="N35" s="113"/>
      <c r="O35" s="113"/>
      <c r="P35" s="113" t="s">
        <v>291</v>
      </c>
      <c r="Q35" s="113" t="s">
        <v>288</v>
      </c>
      <c r="R35" s="115"/>
      <c r="S35" s="113"/>
      <c r="T35" s="116"/>
      <c r="U35" s="116"/>
      <c r="V35" s="117"/>
      <c r="W35" s="118"/>
      <c r="X35" s="714" t="s">
        <v>1380</v>
      </c>
      <c r="Y35" s="717" t="s">
        <v>1381</v>
      </c>
      <c r="Z35" s="716" t="s">
        <v>1382</v>
      </c>
    </row>
    <row r="36" spans="1:26" s="119" customFormat="1" ht="15.6">
      <c r="A36" s="131">
        <v>23</v>
      </c>
      <c r="B36" s="128"/>
      <c r="C36" s="111"/>
      <c r="D36" s="112"/>
      <c r="E36" s="113" t="s">
        <v>17</v>
      </c>
      <c r="F36" s="113" t="s">
        <v>15</v>
      </c>
      <c r="G36" s="114" t="s">
        <v>20</v>
      </c>
      <c r="H36" s="114" t="s">
        <v>29</v>
      </c>
      <c r="I36" s="114" t="s">
        <v>24</v>
      </c>
      <c r="J36" s="113">
        <v>4</v>
      </c>
      <c r="K36" s="113"/>
      <c r="L36" s="113"/>
      <c r="M36" s="113"/>
      <c r="N36" s="113"/>
      <c r="O36" s="113"/>
      <c r="P36" s="113" t="s">
        <v>291</v>
      </c>
      <c r="Q36" s="113" t="s">
        <v>288</v>
      </c>
      <c r="R36" s="134" t="s">
        <v>651</v>
      </c>
      <c r="S36" s="113"/>
      <c r="T36" s="116"/>
      <c r="U36" s="116"/>
      <c r="V36" s="117"/>
      <c r="W36" s="118"/>
      <c r="X36" s="714" t="s">
        <v>1380</v>
      </c>
      <c r="Y36" s="717" t="s">
        <v>1381</v>
      </c>
      <c r="Z36" s="716" t="s">
        <v>1382</v>
      </c>
    </row>
    <row r="37" spans="1:26" s="119" customFormat="1" ht="15.6">
      <c r="A37" s="131">
        <v>24</v>
      </c>
      <c r="B37" s="128"/>
      <c r="C37" s="111"/>
      <c r="D37" s="112"/>
      <c r="E37" s="113" t="s">
        <v>18</v>
      </c>
      <c r="F37" s="113" t="s">
        <v>15</v>
      </c>
      <c r="G37" s="114" t="s">
        <v>20</v>
      </c>
      <c r="H37" s="114" t="s">
        <v>29</v>
      </c>
      <c r="I37" s="114" t="s">
        <v>25</v>
      </c>
      <c r="J37" s="113">
        <v>4</v>
      </c>
      <c r="K37" s="113"/>
      <c r="L37" s="113"/>
      <c r="M37" s="113"/>
      <c r="N37" s="113"/>
      <c r="O37" s="113"/>
      <c r="P37" s="113" t="s">
        <v>291</v>
      </c>
      <c r="Q37" s="113" t="s">
        <v>288</v>
      </c>
      <c r="R37" s="115"/>
      <c r="S37" s="113"/>
      <c r="T37" s="116"/>
      <c r="U37" s="116"/>
      <c r="V37" s="117"/>
      <c r="W37" s="118"/>
      <c r="X37" s="714" t="s">
        <v>1380</v>
      </c>
      <c r="Y37" s="717" t="s">
        <v>1381</v>
      </c>
      <c r="Z37" s="716" t="s">
        <v>1382</v>
      </c>
    </row>
    <row r="38" spans="1:26" s="119" customFormat="1" ht="15.6">
      <c r="A38" s="131">
        <v>25</v>
      </c>
      <c r="B38" s="128"/>
      <c r="C38" s="111"/>
      <c r="D38" s="112"/>
      <c r="E38" s="113" t="s">
        <v>17</v>
      </c>
      <c r="F38" s="113" t="s">
        <v>14</v>
      </c>
      <c r="G38" s="114" t="s">
        <v>19</v>
      </c>
      <c r="H38" s="114" t="s">
        <v>28</v>
      </c>
      <c r="I38" s="114" t="s">
        <v>24</v>
      </c>
      <c r="J38" s="113">
        <v>4</v>
      </c>
      <c r="K38" s="113"/>
      <c r="L38" s="113"/>
      <c r="M38" s="113"/>
      <c r="N38" s="113"/>
      <c r="O38" s="113"/>
      <c r="P38" s="113" t="s">
        <v>291</v>
      </c>
      <c r="Q38" s="113" t="s">
        <v>288</v>
      </c>
      <c r="R38" s="115"/>
      <c r="S38" s="113"/>
      <c r="T38" s="116"/>
      <c r="U38" s="116"/>
      <c r="V38" s="117"/>
      <c r="W38" s="118"/>
      <c r="X38" s="714" t="s">
        <v>1380</v>
      </c>
      <c r="Y38" s="717" t="s">
        <v>1381</v>
      </c>
      <c r="Z38" s="716" t="s">
        <v>1382</v>
      </c>
    </row>
    <row r="39" spans="1:26" s="119" customFormat="1" ht="15.6">
      <c r="A39" s="131">
        <v>26</v>
      </c>
      <c r="B39" s="128"/>
      <c r="C39" s="111"/>
      <c r="D39" s="112"/>
      <c r="E39" s="113" t="s">
        <v>18</v>
      </c>
      <c r="F39" s="113" t="s">
        <v>15</v>
      </c>
      <c r="G39" s="108" t="s">
        <v>56</v>
      </c>
      <c r="H39" s="114" t="s">
        <v>29</v>
      </c>
      <c r="I39" s="114" t="s">
        <v>24</v>
      </c>
      <c r="J39" s="113">
        <v>4</v>
      </c>
      <c r="K39" s="113"/>
      <c r="L39" s="113"/>
      <c r="M39" s="113"/>
      <c r="N39" s="113"/>
      <c r="O39" s="113"/>
      <c r="P39" s="113" t="s">
        <v>291</v>
      </c>
      <c r="Q39" s="113" t="s">
        <v>288</v>
      </c>
      <c r="R39" s="115"/>
      <c r="S39" s="113"/>
      <c r="T39" s="116"/>
      <c r="U39" s="116"/>
      <c r="V39" s="117"/>
      <c r="W39" s="118"/>
      <c r="X39" s="714" t="s">
        <v>1380</v>
      </c>
      <c r="Y39" s="717" t="s">
        <v>1381</v>
      </c>
      <c r="Z39" s="716" t="s">
        <v>1382</v>
      </c>
    </row>
    <row r="40" spans="1:26" s="119" customFormat="1" ht="15.6">
      <c r="A40" s="131">
        <v>27</v>
      </c>
      <c r="B40" s="128"/>
      <c r="C40" s="111"/>
      <c r="D40" s="112"/>
      <c r="E40" s="113" t="s">
        <v>17</v>
      </c>
      <c r="F40" s="113" t="s">
        <v>14</v>
      </c>
      <c r="G40" s="114" t="s">
        <v>20</v>
      </c>
      <c r="H40" s="114" t="s">
        <v>29</v>
      </c>
      <c r="I40" s="114" t="s">
        <v>24</v>
      </c>
      <c r="J40" s="113">
        <v>4</v>
      </c>
      <c r="K40" s="113"/>
      <c r="L40" s="113"/>
      <c r="M40" s="113"/>
      <c r="N40" s="113"/>
      <c r="O40" s="113"/>
      <c r="P40" s="113" t="s">
        <v>291</v>
      </c>
      <c r="Q40" s="113" t="s">
        <v>288</v>
      </c>
      <c r="R40" s="115"/>
      <c r="S40" s="113"/>
      <c r="T40" s="116"/>
      <c r="U40" s="116"/>
      <c r="V40" s="117"/>
      <c r="W40" s="118"/>
      <c r="X40" s="714" t="s">
        <v>1380</v>
      </c>
      <c r="Y40" s="717" t="s">
        <v>1381</v>
      </c>
      <c r="Z40" s="716" t="s">
        <v>1382</v>
      </c>
    </row>
    <row r="41" spans="1:26" s="119" customFormat="1" ht="15.6">
      <c r="A41" s="131">
        <v>28</v>
      </c>
      <c r="B41" s="128"/>
      <c r="C41" s="111"/>
      <c r="D41" s="112"/>
      <c r="E41" s="113" t="s">
        <v>17</v>
      </c>
      <c r="F41" s="113" t="s">
        <v>14</v>
      </c>
      <c r="G41" s="114" t="s">
        <v>19</v>
      </c>
      <c r="H41" s="114" t="s">
        <v>28</v>
      </c>
      <c r="I41" s="114" t="s">
        <v>24</v>
      </c>
      <c r="J41" s="113">
        <v>4</v>
      </c>
      <c r="K41" s="113"/>
      <c r="L41" s="113"/>
      <c r="M41" s="113"/>
      <c r="N41" s="113"/>
      <c r="O41" s="113"/>
      <c r="P41" s="113" t="s">
        <v>291</v>
      </c>
      <c r="Q41" s="113" t="s">
        <v>288</v>
      </c>
      <c r="R41" s="115"/>
      <c r="S41" s="113"/>
      <c r="T41" s="116"/>
      <c r="U41" s="116"/>
      <c r="V41" s="117"/>
      <c r="W41" s="118"/>
      <c r="X41" s="714" t="s">
        <v>1380</v>
      </c>
      <c r="Y41" s="717" t="s">
        <v>1381</v>
      </c>
      <c r="Z41" s="716" t="s">
        <v>1382</v>
      </c>
    </row>
    <row r="42" spans="1:26" s="119" customFormat="1" ht="15.6">
      <c r="A42" s="131">
        <v>29</v>
      </c>
      <c r="B42" s="128"/>
      <c r="C42" s="111"/>
      <c r="D42" s="112"/>
      <c r="E42" s="113" t="s">
        <v>17</v>
      </c>
      <c r="F42" s="113" t="s">
        <v>15</v>
      </c>
      <c r="G42" s="114" t="s">
        <v>19</v>
      </c>
      <c r="H42" s="114" t="s">
        <v>28</v>
      </c>
      <c r="I42" s="114" t="s">
        <v>24</v>
      </c>
      <c r="J42" s="113">
        <v>4</v>
      </c>
      <c r="K42" s="113"/>
      <c r="L42" s="113"/>
      <c r="M42" s="113"/>
      <c r="N42" s="113"/>
      <c r="O42" s="113"/>
      <c r="P42" s="113" t="s">
        <v>291</v>
      </c>
      <c r="Q42" s="113" t="s">
        <v>288</v>
      </c>
      <c r="R42" s="115"/>
      <c r="S42" s="113"/>
      <c r="T42" s="116"/>
      <c r="U42" s="116"/>
      <c r="V42" s="117"/>
      <c r="W42" s="118"/>
      <c r="X42" s="714" t="s">
        <v>1380</v>
      </c>
      <c r="Y42" s="717" t="s">
        <v>1381</v>
      </c>
      <c r="Z42" s="716" t="s">
        <v>1382</v>
      </c>
    </row>
    <row r="43" spans="1:26" s="119" customFormat="1" ht="15.6">
      <c r="A43" s="131">
        <v>30</v>
      </c>
      <c r="B43" s="128"/>
      <c r="C43" s="111"/>
      <c r="D43" s="112"/>
      <c r="E43" s="113" t="s">
        <v>18</v>
      </c>
      <c r="F43" s="113" t="s">
        <v>15</v>
      </c>
      <c r="G43" s="114" t="s">
        <v>56</v>
      </c>
      <c r="H43" s="114" t="s">
        <v>29</v>
      </c>
      <c r="I43" s="114" t="s">
        <v>24</v>
      </c>
      <c r="J43" s="113">
        <v>4</v>
      </c>
      <c r="K43" s="113"/>
      <c r="L43" s="113"/>
      <c r="M43" s="113"/>
      <c r="N43" s="113"/>
      <c r="O43" s="113"/>
      <c r="P43" s="113" t="s">
        <v>291</v>
      </c>
      <c r="Q43" s="113" t="s">
        <v>288</v>
      </c>
      <c r="R43" s="115"/>
      <c r="S43" s="113"/>
      <c r="T43" s="116"/>
      <c r="U43" s="116"/>
      <c r="V43" s="117"/>
      <c r="W43" s="118"/>
      <c r="X43" s="714" t="s">
        <v>1380</v>
      </c>
      <c r="Y43" s="717" t="s">
        <v>1381</v>
      </c>
      <c r="Z43" s="716" t="s">
        <v>1382</v>
      </c>
    </row>
    <row r="44" spans="1:26" s="119" customFormat="1" ht="15.6">
      <c r="A44" s="131">
        <v>31</v>
      </c>
      <c r="B44" s="128"/>
      <c r="C44" s="111"/>
      <c r="D44" s="112"/>
      <c r="E44" s="113" t="s">
        <v>17</v>
      </c>
      <c r="F44" s="113" t="s">
        <v>14</v>
      </c>
      <c r="G44" s="114" t="s">
        <v>56</v>
      </c>
      <c r="H44" s="114" t="s">
        <v>29</v>
      </c>
      <c r="I44" s="114" t="s">
        <v>26</v>
      </c>
      <c r="J44" s="113">
        <v>4</v>
      </c>
      <c r="K44" s="113"/>
      <c r="L44" s="113"/>
      <c r="M44" s="113"/>
      <c r="N44" s="113"/>
      <c r="O44" s="113"/>
      <c r="P44" s="113" t="s">
        <v>291</v>
      </c>
      <c r="Q44" s="113" t="s">
        <v>288</v>
      </c>
      <c r="R44" s="115"/>
      <c r="S44" s="113"/>
      <c r="T44" s="116"/>
      <c r="U44" s="116"/>
      <c r="V44" s="117"/>
      <c r="W44" s="118"/>
      <c r="X44" s="714" t="s">
        <v>1380</v>
      </c>
      <c r="Y44" s="717" t="s">
        <v>1381</v>
      </c>
      <c r="Z44" s="716" t="s">
        <v>1382</v>
      </c>
    </row>
    <row r="45" spans="1:26" s="119" customFormat="1" ht="15.6">
      <c r="A45" s="131">
        <v>32</v>
      </c>
      <c r="B45" s="128"/>
      <c r="C45" s="111"/>
      <c r="D45" s="112"/>
      <c r="E45" s="113" t="s">
        <v>18</v>
      </c>
      <c r="F45" s="113" t="s">
        <v>15</v>
      </c>
      <c r="G45" s="114" t="s">
        <v>56</v>
      </c>
      <c r="H45" s="114" t="s">
        <v>29</v>
      </c>
      <c r="I45" s="114" t="s">
        <v>24</v>
      </c>
      <c r="J45" s="113">
        <v>4</v>
      </c>
      <c r="K45" s="113"/>
      <c r="L45" s="113"/>
      <c r="M45" s="113"/>
      <c r="N45" s="113"/>
      <c r="O45" s="113"/>
      <c r="P45" s="113" t="s">
        <v>291</v>
      </c>
      <c r="Q45" s="113" t="s">
        <v>288</v>
      </c>
      <c r="R45" s="115"/>
      <c r="S45" s="113"/>
      <c r="T45" s="116"/>
      <c r="U45" s="116"/>
      <c r="V45" s="117"/>
      <c r="W45" s="118"/>
      <c r="X45" s="714" t="s">
        <v>1380</v>
      </c>
      <c r="Y45" s="717" t="s">
        <v>1381</v>
      </c>
      <c r="Z45" s="716" t="s">
        <v>1382</v>
      </c>
    </row>
    <row r="46" spans="1:26" s="119" customFormat="1" ht="15.6">
      <c r="A46" s="131">
        <v>33</v>
      </c>
      <c r="B46" s="128"/>
      <c r="C46" s="111"/>
      <c r="D46" s="112"/>
      <c r="E46" s="113" t="s">
        <v>17</v>
      </c>
      <c r="F46" s="113" t="s">
        <v>14</v>
      </c>
      <c r="G46" s="114" t="s">
        <v>19</v>
      </c>
      <c r="H46" s="114" t="s">
        <v>28</v>
      </c>
      <c r="I46" s="114" t="s">
        <v>26</v>
      </c>
      <c r="J46" s="113">
        <v>4</v>
      </c>
      <c r="K46" s="113"/>
      <c r="L46" s="113"/>
      <c r="M46" s="113"/>
      <c r="N46" s="113"/>
      <c r="O46" s="113"/>
      <c r="P46" s="113" t="s">
        <v>291</v>
      </c>
      <c r="Q46" s="113" t="s">
        <v>288</v>
      </c>
      <c r="R46" s="115"/>
      <c r="S46" s="113"/>
      <c r="T46" s="116"/>
      <c r="U46" s="116"/>
      <c r="V46" s="117"/>
      <c r="W46" s="118"/>
      <c r="X46" s="714" t="s">
        <v>1380</v>
      </c>
      <c r="Y46" s="717" t="s">
        <v>1381</v>
      </c>
      <c r="Z46" s="716" t="s">
        <v>1382</v>
      </c>
    </row>
    <row r="47" spans="1:26" s="119" customFormat="1" ht="15.6">
      <c r="A47" s="131">
        <v>34</v>
      </c>
      <c r="B47" s="128"/>
      <c r="C47" s="111"/>
      <c r="D47" s="112"/>
      <c r="E47" s="113" t="s">
        <v>17</v>
      </c>
      <c r="F47" s="113" t="s">
        <v>15</v>
      </c>
      <c r="G47" s="114" t="s">
        <v>19</v>
      </c>
      <c r="H47" s="114" t="s">
        <v>28</v>
      </c>
      <c r="I47" s="114" t="s">
        <v>24</v>
      </c>
      <c r="J47" s="113">
        <v>4</v>
      </c>
      <c r="K47" s="113"/>
      <c r="L47" s="113"/>
      <c r="M47" s="113"/>
      <c r="N47" s="113"/>
      <c r="O47" s="113"/>
      <c r="P47" s="113" t="s">
        <v>291</v>
      </c>
      <c r="Q47" s="113" t="s">
        <v>288</v>
      </c>
      <c r="R47" s="115"/>
      <c r="S47" s="113"/>
      <c r="T47" s="116"/>
      <c r="U47" s="116"/>
      <c r="V47" s="117"/>
      <c r="W47" s="118"/>
      <c r="X47" s="714" t="s">
        <v>1380</v>
      </c>
      <c r="Y47" s="717" t="s">
        <v>1381</v>
      </c>
      <c r="Z47" s="716" t="s">
        <v>1382</v>
      </c>
    </row>
    <row r="48" spans="1:26" s="119" customFormat="1" ht="15.6">
      <c r="A48" s="131">
        <v>35</v>
      </c>
      <c r="B48" s="128"/>
      <c r="C48" s="111"/>
      <c r="D48" s="112"/>
      <c r="E48" s="113" t="s">
        <v>18</v>
      </c>
      <c r="F48" s="113" t="s">
        <v>15</v>
      </c>
      <c r="G48" s="114" t="s">
        <v>20</v>
      </c>
      <c r="H48" s="114" t="s">
        <v>29</v>
      </c>
      <c r="I48" s="114" t="s">
        <v>25</v>
      </c>
      <c r="J48" s="113">
        <v>4</v>
      </c>
      <c r="K48" s="113"/>
      <c r="L48" s="113"/>
      <c r="M48" s="113"/>
      <c r="N48" s="113"/>
      <c r="O48" s="113"/>
      <c r="P48" s="113" t="s">
        <v>291</v>
      </c>
      <c r="Q48" s="113" t="s">
        <v>288</v>
      </c>
      <c r="R48" s="115"/>
      <c r="S48" s="113"/>
      <c r="T48" s="116"/>
      <c r="U48" s="116"/>
      <c r="V48" s="117"/>
      <c r="W48" s="118"/>
      <c r="X48" s="714" t="s">
        <v>1380</v>
      </c>
      <c r="Y48" s="717" t="s">
        <v>1381</v>
      </c>
      <c r="Z48" s="716" t="s">
        <v>1382</v>
      </c>
    </row>
    <row r="49" spans="1:50" s="119" customFormat="1" ht="15.6">
      <c r="A49" s="131">
        <v>36</v>
      </c>
      <c r="B49" s="128"/>
      <c r="C49" s="111"/>
      <c r="D49" s="112"/>
      <c r="E49" s="113" t="s">
        <v>18</v>
      </c>
      <c r="F49" s="113" t="s">
        <v>15</v>
      </c>
      <c r="G49" s="114" t="s">
        <v>56</v>
      </c>
      <c r="H49" s="114" t="s">
        <v>29</v>
      </c>
      <c r="I49" s="114" t="s">
        <v>26</v>
      </c>
      <c r="J49" s="113">
        <v>4</v>
      </c>
      <c r="K49" s="113"/>
      <c r="L49" s="113"/>
      <c r="M49" s="113"/>
      <c r="N49" s="113"/>
      <c r="O49" s="113"/>
      <c r="P49" s="113" t="s">
        <v>291</v>
      </c>
      <c r="Q49" s="113" t="s">
        <v>288</v>
      </c>
      <c r="R49" s="115"/>
      <c r="S49" s="113"/>
      <c r="T49" s="116"/>
      <c r="U49" s="116"/>
      <c r="V49" s="117"/>
      <c r="W49" s="118"/>
      <c r="X49" s="714" t="s">
        <v>1380</v>
      </c>
      <c r="Y49" s="717" t="s">
        <v>1381</v>
      </c>
      <c r="Z49" s="716" t="s">
        <v>1382</v>
      </c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</row>
    <row r="50" spans="1:50" s="119" customFormat="1" ht="15.6">
      <c r="A50" s="131">
        <v>37</v>
      </c>
      <c r="B50" s="128"/>
      <c r="C50" s="111"/>
      <c r="D50" s="112"/>
      <c r="E50" s="113" t="s">
        <v>18</v>
      </c>
      <c r="F50" s="113" t="s">
        <v>15</v>
      </c>
      <c r="G50" s="114" t="s">
        <v>22</v>
      </c>
      <c r="H50" s="114" t="s">
        <v>28</v>
      </c>
      <c r="I50" s="114" t="s">
        <v>24</v>
      </c>
      <c r="J50" s="113">
        <v>2</v>
      </c>
      <c r="K50" s="113"/>
      <c r="L50" s="113"/>
      <c r="M50" s="113"/>
      <c r="N50" s="113" t="s">
        <v>39</v>
      </c>
      <c r="O50" s="113"/>
      <c r="P50" s="113" t="s">
        <v>291</v>
      </c>
      <c r="Q50" s="113" t="s">
        <v>288</v>
      </c>
      <c r="R50" s="115"/>
      <c r="S50" s="113"/>
      <c r="T50" s="116"/>
      <c r="U50" s="116"/>
      <c r="V50" s="117"/>
      <c r="W50" s="118"/>
      <c r="X50" s="714" t="s">
        <v>1380</v>
      </c>
      <c r="Y50" s="717" t="s">
        <v>1381</v>
      </c>
      <c r="Z50" s="716" t="s">
        <v>1382</v>
      </c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</row>
    <row r="51" spans="1:50" s="119" customFormat="1" ht="15.6">
      <c r="A51" s="131">
        <v>38</v>
      </c>
      <c r="B51" s="128"/>
      <c r="C51" s="111"/>
      <c r="D51" s="112"/>
      <c r="E51" s="113" t="s">
        <v>17</v>
      </c>
      <c r="F51" s="113" t="s">
        <v>14</v>
      </c>
      <c r="G51" s="114" t="s">
        <v>19</v>
      </c>
      <c r="H51" s="114" t="s">
        <v>28</v>
      </c>
      <c r="I51" s="114" t="s">
        <v>25</v>
      </c>
      <c r="J51" s="113">
        <v>1</v>
      </c>
      <c r="K51" s="113"/>
      <c r="L51" s="113"/>
      <c r="M51" s="113"/>
      <c r="N51" s="113" t="s">
        <v>39</v>
      </c>
      <c r="O51" s="113"/>
      <c r="P51" s="113" t="s">
        <v>291</v>
      </c>
      <c r="Q51" s="113" t="s">
        <v>288</v>
      </c>
      <c r="R51" s="115"/>
      <c r="S51" s="113"/>
      <c r="T51" s="116"/>
      <c r="U51" s="116"/>
      <c r="V51" s="117"/>
      <c r="W51" s="118"/>
      <c r="X51" s="714" t="s">
        <v>1380</v>
      </c>
      <c r="Y51" s="717" t="s">
        <v>1381</v>
      </c>
      <c r="Z51" s="716" t="s">
        <v>1382</v>
      </c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</row>
    <row r="52" spans="1:50" s="119" customFormat="1" ht="15.6">
      <c r="A52" s="131">
        <v>39</v>
      </c>
      <c r="B52" s="128"/>
      <c r="C52" s="111"/>
      <c r="D52" s="112"/>
      <c r="E52" s="113" t="s">
        <v>17</v>
      </c>
      <c r="F52" s="113" t="s">
        <v>15</v>
      </c>
      <c r="G52" s="114" t="s">
        <v>19</v>
      </c>
      <c r="H52" s="114" t="s">
        <v>28</v>
      </c>
      <c r="I52" s="114" t="s">
        <v>26</v>
      </c>
      <c r="J52" s="113">
        <v>1</v>
      </c>
      <c r="K52" s="113"/>
      <c r="L52" s="113"/>
      <c r="M52" s="113"/>
      <c r="N52" s="113" t="s">
        <v>39</v>
      </c>
      <c r="O52" s="113"/>
      <c r="P52" s="113" t="s">
        <v>291</v>
      </c>
      <c r="Q52" s="113" t="s">
        <v>288</v>
      </c>
      <c r="R52" s="115"/>
      <c r="S52" s="113"/>
      <c r="T52" s="116"/>
      <c r="U52" s="116"/>
      <c r="V52" s="117"/>
      <c r="W52" s="118"/>
      <c r="X52" s="714" t="s">
        <v>1380</v>
      </c>
      <c r="Y52" s="717" t="s">
        <v>1381</v>
      </c>
      <c r="Z52" s="716" t="s">
        <v>1382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</row>
    <row r="53" spans="1:50" s="119" customFormat="1" ht="15.6">
      <c r="A53" s="131">
        <v>40</v>
      </c>
      <c r="B53" s="128"/>
      <c r="C53" s="111"/>
      <c r="D53" s="112"/>
      <c r="E53" s="113" t="s">
        <v>18</v>
      </c>
      <c r="F53" s="113" t="s">
        <v>15</v>
      </c>
      <c r="G53" s="114" t="s">
        <v>56</v>
      </c>
      <c r="H53" s="114" t="s">
        <v>29</v>
      </c>
      <c r="I53" s="114" t="s">
        <v>24</v>
      </c>
      <c r="J53" s="113">
        <v>4</v>
      </c>
      <c r="K53" s="113"/>
      <c r="L53" s="113"/>
      <c r="M53" s="113"/>
      <c r="N53" s="113"/>
      <c r="O53" s="113"/>
      <c r="P53" s="113" t="s">
        <v>291</v>
      </c>
      <c r="Q53" s="113" t="s">
        <v>288</v>
      </c>
      <c r="R53" s="115"/>
      <c r="S53" s="113"/>
      <c r="T53" s="116"/>
      <c r="U53" s="116"/>
      <c r="V53" s="117"/>
      <c r="W53" s="118"/>
      <c r="X53" s="714" t="s">
        <v>1380</v>
      </c>
      <c r="Y53" s="717" t="s">
        <v>1381</v>
      </c>
      <c r="Z53" s="716" t="s">
        <v>1382</v>
      </c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</row>
    <row r="54" spans="1:50" s="119" customFormat="1" ht="15.6">
      <c r="A54" s="131">
        <v>41</v>
      </c>
      <c r="B54" s="128"/>
      <c r="C54" s="111"/>
      <c r="D54" s="112"/>
      <c r="E54" s="113" t="s">
        <v>17</v>
      </c>
      <c r="F54" s="113" t="s">
        <v>14</v>
      </c>
      <c r="G54" s="114" t="s">
        <v>56</v>
      </c>
      <c r="H54" s="114" t="s">
        <v>29</v>
      </c>
      <c r="I54" s="114" t="s">
        <v>24</v>
      </c>
      <c r="J54" s="113">
        <v>4</v>
      </c>
      <c r="K54" s="113"/>
      <c r="L54" s="113"/>
      <c r="M54" s="113"/>
      <c r="N54" s="113"/>
      <c r="O54" s="113"/>
      <c r="P54" s="113" t="s">
        <v>291</v>
      </c>
      <c r="Q54" s="113" t="s">
        <v>288</v>
      </c>
      <c r="R54" s="115"/>
      <c r="S54" s="113"/>
      <c r="T54" s="116"/>
      <c r="U54" s="116"/>
      <c r="V54" s="117"/>
      <c r="W54" s="118"/>
      <c r="X54" s="714" t="s">
        <v>1380</v>
      </c>
      <c r="Y54" s="717" t="s">
        <v>1381</v>
      </c>
      <c r="Z54" s="716" t="s">
        <v>1382</v>
      </c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</row>
    <row r="55" spans="1:50" s="119" customFormat="1" ht="15.6">
      <c r="A55" s="131">
        <v>42</v>
      </c>
      <c r="B55" s="128"/>
      <c r="C55" s="111"/>
      <c r="D55" s="112"/>
      <c r="E55" s="113" t="s">
        <v>18</v>
      </c>
      <c r="F55" s="113" t="s">
        <v>15</v>
      </c>
      <c r="G55" s="114" t="s">
        <v>56</v>
      </c>
      <c r="H55" s="114" t="s">
        <v>29</v>
      </c>
      <c r="I55" s="114" t="s">
        <v>24</v>
      </c>
      <c r="J55" s="113">
        <v>4</v>
      </c>
      <c r="K55" s="113"/>
      <c r="L55" s="113"/>
      <c r="M55" s="113"/>
      <c r="N55" s="113"/>
      <c r="O55" s="113"/>
      <c r="P55" s="113" t="s">
        <v>291</v>
      </c>
      <c r="Q55" s="113" t="s">
        <v>288</v>
      </c>
      <c r="R55" s="115"/>
      <c r="S55" s="113"/>
      <c r="T55" s="116"/>
      <c r="U55" s="116"/>
      <c r="V55" s="117"/>
      <c r="W55" s="118"/>
      <c r="X55" s="714" t="s">
        <v>1380</v>
      </c>
      <c r="Y55" s="717" t="s">
        <v>1381</v>
      </c>
      <c r="Z55" s="716" t="s">
        <v>1382</v>
      </c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</row>
    <row r="56" spans="1:50" s="119" customFormat="1" ht="15.6">
      <c r="A56" s="131">
        <v>43</v>
      </c>
      <c r="B56" s="128"/>
      <c r="C56" s="111"/>
      <c r="D56" s="112"/>
      <c r="E56" s="113" t="s">
        <v>17</v>
      </c>
      <c r="F56" s="113" t="s">
        <v>14</v>
      </c>
      <c r="G56" s="114" t="s">
        <v>56</v>
      </c>
      <c r="H56" s="114" t="s">
        <v>29</v>
      </c>
      <c r="I56" s="114" t="s">
        <v>26</v>
      </c>
      <c r="J56" s="113">
        <v>4</v>
      </c>
      <c r="K56" s="113"/>
      <c r="L56" s="113"/>
      <c r="M56" s="113"/>
      <c r="N56" s="113"/>
      <c r="O56" s="113"/>
      <c r="P56" s="113" t="s">
        <v>291</v>
      </c>
      <c r="Q56" s="113" t="s">
        <v>288</v>
      </c>
      <c r="R56" s="115"/>
      <c r="S56" s="113"/>
      <c r="T56" s="116"/>
      <c r="U56" s="116"/>
      <c r="V56" s="117"/>
      <c r="W56" s="118"/>
      <c r="X56" s="714" t="s">
        <v>1380</v>
      </c>
      <c r="Y56" s="717" t="s">
        <v>1381</v>
      </c>
      <c r="Z56" s="716" t="s">
        <v>1382</v>
      </c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</row>
    <row r="57" spans="1:50" s="119" customFormat="1" ht="15.6">
      <c r="A57" s="131">
        <v>44</v>
      </c>
      <c r="B57" s="128"/>
      <c r="C57" s="111"/>
      <c r="D57" s="112"/>
      <c r="E57" s="113" t="s">
        <v>18</v>
      </c>
      <c r="F57" s="113" t="s">
        <v>15</v>
      </c>
      <c r="G57" s="114" t="s">
        <v>56</v>
      </c>
      <c r="H57" s="114" t="s">
        <v>29</v>
      </c>
      <c r="I57" s="114" t="s">
        <v>25</v>
      </c>
      <c r="J57" s="113">
        <v>4</v>
      </c>
      <c r="K57" s="113"/>
      <c r="L57" s="113"/>
      <c r="M57" s="113"/>
      <c r="N57" s="113"/>
      <c r="O57" s="113"/>
      <c r="P57" s="113" t="s">
        <v>291</v>
      </c>
      <c r="Q57" s="113" t="s">
        <v>288</v>
      </c>
      <c r="R57" s="115"/>
      <c r="S57" s="113"/>
      <c r="T57" s="116"/>
      <c r="U57" s="116"/>
      <c r="V57" s="117"/>
      <c r="W57" s="118"/>
      <c r="X57" s="714" t="s">
        <v>1380</v>
      </c>
      <c r="Y57" s="717" t="s">
        <v>1381</v>
      </c>
      <c r="Z57" s="716" t="s">
        <v>1382</v>
      </c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</row>
    <row r="58" spans="1:50" s="119" customFormat="1" ht="15.6">
      <c r="A58" s="131">
        <v>45</v>
      </c>
      <c r="B58" s="128"/>
      <c r="C58" s="111"/>
      <c r="D58" s="112"/>
      <c r="E58" s="113" t="s">
        <v>17</v>
      </c>
      <c r="F58" s="113" t="s">
        <v>14</v>
      </c>
      <c r="G58" s="114" t="s">
        <v>56</v>
      </c>
      <c r="H58" s="114" t="s">
        <v>29</v>
      </c>
      <c r="I58" s="114" t="s">
        <v>24</v>
      </c>
      <c r="J58" s="113">
        <v>4</v>
      </c>
      <c r="K58" s="113"/>
      <c r="L58" s="113"/>
      <c r="M58" s="113"/>
      <c r="N58" s="113"/>
      <c r="O58" s="113"/>
      <c r="P58" s="113" t="s">
        <v>291</v>
      </c>
      <c r="Q58" s="113" t="s">
        <v>288</v>
      </c>
      <c r="R58" s="115"/>
      <c r="S58" s="113"/>
      <c r="T58" s="116"/>
      <c r="U58" s="116"/>
      <c r="V58" s="117"/>
      <c r="W58" s="118"/>
      <c r="X58" s="714" t="s">
        <v>1380</v>
      </c>
      <c r="Y58" s="717" t="s">
        <v>1381</v>
      </c>
      <c r="Z58" s="716" t="s">
        <v>1382</v>
      </c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</row>
    <row r="59" spans="1:50" s="119" customFormat="1" ht="15.6">
      <c r="A59" s="131">
        <v>46</v>
      </c>
      <c r="B59" s="128"/>
      <c r="C59" s="111"/>
      <c r="D59" s="112"/>
      <c r="E59" s="113" t="s">
        <v>17</v>
      </c>
      <c r="F59" s="113" t="s">
        <v>14</v>
      </c>
      <c r="G59" s="114" t="s">
        <v>19</v>
      </c>
      <c r="H59" s="114" t="s">
        <v>28</v>
      </c>
      <c r="I59" s="114" t="s">
        <v>24</v>
      </c>
      <c r="J59" s="113">
        <v>3</v>
      </c>
      <c r="K59" s="113"/>
      <c r="L59" s="113"/>
      <c r="M59" s="113"/>
      <c r="N59" s="113"/>
      <c r="O59" s="113"/>
      <c r="P59" s="113" t="s">
        <v>291</v>
      </c>
      <c r="Q59" s="113" t="s">
        <v>288</v>
      </c>
      <c r="R59" s="115"/>
      <c r="S59" s="113"/>
      <c r="T59" s="116"/>
      <c r="U59" s="116"/>
      <c r="V59" s="117"/>
      <c r="W59" s="118"/>
      <c r="X59" s="714" t="s">
        <v>1380</v>
      </c>
      <c r="Y59" s="717" t="s">
        <v>1381</v>
      </c>
      <c r="Z59" s="716" t="s">
        <v>1382</v>
      </c>
    </row>
    <row r="60" spans="1:50" s="119" customFormat="1" ht="15.6">
      <c r="A60" s="131">
        <v>47</v>
      </c>
      <c r="B60" s="128"/>
      <c r="C60" s="111"/>
      <c r="D60" s="112"/>
      <c r="E60" s="113" t="s">
        <v>17</v>
      </c>
      <c r="F60" s="113" t="s">
        <v>15</v>
      </c>
      <c r="G60" s="114" t="s">
        <v>19</v>
      </c>
      <c r="H60" s="114" t="s">
        <v>28</v>
      </c>
      <c r="I60" s="114" t="s">
        <v>25</v>
      </c>
      <c r="J60" s="113">
        <v>3</v>
      </c>
      <c r="K60" s="113"/>
      <c r="L60" s="113"/>
      <c r="M60" s="113"/>
      <c r="N60" s="113"/>
      <c r="O60" s="113"/>
      <c r="P60" s="113" t="s">
        <v>291</v>
      </c>
      <c r="Q60" s="113" t="s">
        <v>288</v>
      </c>
      <c r="R60" s="115"/>
      <c r="S60" s="113"/>
      <c r="T60" s="116"/>
      <c r="U60" s="116"/>
      <c r="V60" s="117"/>
      <c r="W60" s="118"/>
      <c r="X60" s="714" t="s">
        <v>1380</v>
      </c>
      <c r="Y60" s="717" t="s">
        <v>1381</v>
      </c>
      <c r="Z60" s="716" t="s">
        <v>1382</v>
      </c>
    </row>
    <row r="61" spans="1:50" s="119" customFormat="1" ht="15.6">
      <c r="A61" s="131">
        <v>48</v>
      </c>
      <c r="B61" s="128"/>
      <c r="C61" s="111"/>
      <c r="D61" s="112"/>
      <c r="E61" s="113" t="s">
        <v>17</v>
      </c>
      <c r="F61" s="113" t="s">
        <v>15</v>
      </c>
      <c r="G61" s="114" t="s">
        <v>19</v>
      </c>
      <c r="H61" s="114" t="s">
        <v>28</v>
      </c>
      <c r="I61" s="114" t="s">
        <v>24</v>
      </c>
      <c r="J61" s="113">
        <v>3</v>
      </c>
      <c r="K61" s="113"/>
      <c r="L61" s="113"/>
      <c r="M61" s="113"/>
      <c r="N61" s="113"/>
      <c r="O61" s="113"/>
      <c r="P61" s="113" t="s">
        <v>291</v>
      </c>
      <c r="Q61" s="113" t="s">
        <v>288</v>
      </c>
      <c r="R61" s="115"/>
      <c r="S61" s="113"/>
      <c r="T61" s="116"/>
      <c r="U61" s="116"/>
      <c r="V61" s="117"/>
      <c r="W61" s="118"/>
      <c r="X61" s="714" t="s">
        <v>1380</v>
      </c>
      <c r="Y61" s="717" t="s">
        <v>1381</v>
      </c>
      <c r="Z61" s="716" t="s">
        <v>1382</v>
      </c>
    </row>
    <row r="62" spans="1:50" s="119" customFormat="1" ht="15.6">
      <c r="A62" s="131">
        <v>49</v>
      </c>
      <c r="B62" s="128"/>
      <c r="C62" s="111"/>
      <c r="D62" s="112"/>
      <c r="E62" s="113" t="s">
        <v>17</v>
      </c>
      <c r="F62" s="113" t="s">
        <v>14</v>
      </c>
      <c r="G62" s="114" t="s">
        <v>19</v>
      </c>
      <c r="H62" s="114" t="s">
        <v>28</v>
      </c>
      <c r="I62" s="114" t="s">
        <v>24</v>
      </c>
      <c r="J62" s="113">
        <v>3</v>
      </c>
      <c r="K62" s="113"/>
      <c r="L62" s="113"/>
      <c r="M62" s="113"/>
      <c r="N62" s="113"/>
      <c r="O62" s="113"/>
      <c r="P62" s="113" t="s">
        <v>291</v>
      </c>
      <c r="Q62" s="113" t="s">
        <v>288</v>
      </c>
      <c r="R62" s="115"/>
      <c r="S62" s="113"/>
      <c r="T62" s="116"/>
      <c r="U62" s="116"/>
      <c r="V62" s="117"/>
      <c r="W62" s="118"/>
      <c r="X62" s="714" t="s">
        <v>1380</v>
      </c>
      <c r="Y62" s="717" t="s">
        <v>1381</v>
      </c>
      <c r="Z62" s="716" t="s">
        <v>1382</v>
      </c>
    </row>
    <row r="63" spans="1:50" s="119" customFormat="1" ht="15.6">
      <c r="A63" s="131">
        <v>50</v>
      </c>
      <c r="B63" s="128"/>
      <c r="C63" s="111"/>
      <c r="D63" s="112"/>
      <c r="E63" s="113" t="s">
        <v>18</v>
      </c>
      <c r="F63" s="113" t="s">
        <v>15</v>
      </c>
      <c r="G63" s="114" t="s">
        <v>22</v>
      </c>
      <c r="H63" s="114" t="s">
        <v>28</v>
      </c>
      <c r="I63" s="114" t="s">
        <v>24</v>
      </c>
      <c r="J63" s="113">
        <v>2</v>
      </c>
      <c r="K63" s="113"/>
      <c r="L63" s="113"/>
      <c r="M63" s="113"/>
      <c r="N63" s="113"/>
      <c r="O63" s="113"/>
      <c r="P63" s="113" t="s">
        <v>291</v>
      </c>
      <c r="Q63" s="113" t="s">
        <v>288</v>
      </c>
      <c r="R63" s="115"/>
      <c r="S63" s="113"/>
      <c r="T63" s="116"/>
      <c r="U63" s="116"/>
      <c r="V63" s="117"/>
      <c r="W63" s="118"/>
      <c r="X63" s="714" t="s">
        <v>1380</v>
      </c>
      <c r="Y63" s="717" t="s">
        <v>1381</v>
      </c>
      <c r="Z63" s="716" t="s">
        <v>1382</v>
      </c>
    </row>
    <row r="64" spans="1:50" s="119" customFormat="1" ht="15.6">
      <c r="A64" s="131">
        <v>51</v>
      </c>
      <c r="B64" s="128"/>
      <c r="C64" s="111"/>
      <c r="D64" s="112"/>
      <c r="E64" s="113" t="s">
        <v>18</v>
      </c>
      <c r="F64" s="113" t="s">
        <v>14</v>
      </c>
      <c r="G64" s="114" t="s">
        <v>22</v>
      </c>
      <c r="H64" s="114" t="s">
        <v>28</v>
      </c>
      <c r="I64" s="114" t="s">
        <v>24</v>
      </c>
      <c r="J64" s="113">
        <v>2</v>
      </c>
      <c r="K64" s="113"/>
      <c r="L64" s="113"/>
      <c r="M64" s="113"/>
      <c r="N64" s="113"/>
      <c r="O64" s="113"/>
      <c r="P64" s="113" t="s">
        <v>291</v>
      </c>
      <c r="Q64" s="113" t="s">
        <v>288</v>
      </c>
      <c r="R64" s="115"/>
      <c r="S64" s="113"/>
      <c r="T64" s="116"/>
      <c r="U64" s="116"/>
      <c r="V64" s="117"/>
      <c r="W64" s="118"/>
      <c r="X64" s="714" t="s">
        <v>1380</v>
      </c>
      <c r="Y64" s="717" t="s">
        <v>1381</v>
      </c>
      <c r="Z64" s="716" t="s">
        <v>1382</v>
      </c>
    </row>
    <row r="65" spans="1:26" s="119" customFormat="1" ht="15.6">
      <c r="A65" s="131">
        <v>52</v>
      </c>
      <c r="B65" s="128"/>
      <c r="C65" s="111"/>
      <c r="D65" s="112"/>
      <c r="E65" s="113" t="s">
        <v>18</v>
      </c>
      <c r="F65" s="113" t="s">
        <v>15</v>
      </c>
      <c r="G65" s="114" t="s">
        <v>56</v>
      </c>
      <c r="H65" s="114" t="s">
        <v>29</v>
      </c>
      <c r="I65" s="114" t="s">
        <v>24</v>
      </c>
      <c r="J65" s="113">
        <v>4</v>
      </c>
      <c r="K65" s="113"/>
      <c r="L65" s="113"/>
      <c r="M65" s="113"/>
      <c r="N65" s="113"/>
      <c r="O65" s="113"/>
      <c r="P65" s="113" t="s">
        <v>291</v>
      </c>
      <c r="Q65" s="113" t="s">
        <v>288</v>
      </c>
      <c r="R65" s="115"/>
      <c r="S65" s="113"/>
      <c r="T65" s="116"/>
      <c r="U65" s="116"/>
      <c r="V65" s="117"/>
      <c r="W65" s="118"/>
      <c r="X65" s="714" t="s">
        <v>1380</v>
      </c>
      <c r="Y65" s="717" t="s">
        <v>1381</v>
      </c>
      <c r="Z65" s="716" t="s">
        <v>1382</v>
      </c>
    </row>
    <row r="66" spans="1:26" s="119" customFormat="1" ht="15.6">
      <c r="A66" s="131">
        <v>53</v>
      </c>
      <c r="B66" s="128"/>
      <c r="C66" s="111"/>
      <c r="D66" s="112"/>
      <c r="E66" s="113" t="s">
        <v>17</v>
      </c>
      <c r="F66" s="113" t="s">
        <v>14</v>
      </c>
      <c r="G66" s="138" t="s">
        <v>20</v>
      </c>
      <c r="H66" s="138" t="s">
        <v>29</v>
      </c>
      <c r="I66" s="138" t="s">
        <v>24</v>
      </c>
      <c r="J66" s="113">
        <v>4</v>
      </c>
      <c r="K66" s="113"/>
      <c r="L66" s="113"/>
      <c r="M66" s="113"/>
      <c r="N66" s="113"/>
      <c r="O66" s="113"/>
      <c r="P66" s="113" t="s">
        <v>291</v>
      </c>
      <c r="Q66" s="113" t="s">
        <v>288</v>
      </c>
      <c r="R66" s="115"/>
      <c r="S66" s="113"/>
      <c r="T66" s="116"/>
      <c r="U66" s="116"/>
      <c r="V66" s="117"/>
      <c r="W66" s="118"/>
      <c r="X66" s="714" t="s">
        <v>1380</v>
      </c>
      <c r="Y66" s="717" t="s">
        <v>1381</v>
      </c>
      <c r="Z66" s="716" t="s">
        <v>1382</v>
      </c>
    </row>
    <row r="67" spans="1:26" s="119" customFormat="1" ht="15.6">
      <c r="A67" s="131">
        <v>54</v>
      </c>
      <c r="B67" s="128"/>
      <c r="C67" s="111"/>
      <c r="D67" s="112"/>
      <c r="E67" s="113" t="s">
        <v>18</v>
      </c>
      <c r="F67" s="151" t="s">
        <v>15</v>
      </c>
      <c r="G67" s="96" t="s">
        <v>22</v>
      </c>
      <c r="H67" s="96" t="s">
        <v>28</v>
      </c>
      <c r="I67" s="96" t="s">
        <v>24</v>
      </c>
      <c r="J67" s="124">
        <v>2</v>
      </c>
      <c r="K67" s="113"/>
      <c r="L67" s="113"/>
      <c r="M67" s="113"/>
      <c r="N67" s="113"/>
      <c r="O67" s="113"/>
      <c r="P67" s="113" t="s">
        <v>286</v>
      </c>
      <c r="Q67" s="113" t="s">
        <v>289</v>
      </c>
      <c r="R67" s="115"/>
      <c r="S67" s="113"/>
      <c r="T67" s="116"/>
      <c r="U67" s="116"/>
      <c r="V67" s="117"/>
      <c r="W67" s="118"/>
      <c r="X67" s="714" t="s">
        <v>1380</v>
      </c>
      <c r="Y67" s="717" t="s">
        <v>1381</v>
      </c>
      <c r="Z67" s="716" t="s">
        <v>1382</v>
      </c>
    </row>
    <row r="68" spans="1:26" s="119" customFormat="1" ht="15.6">
      <c r="A68" s="131">
        <v>55</v>
      </c>
      <c r="B68" s="128"/>
      <c r="C68" s="111"/>
      <c r="D68" s="112"/>
      <c r="E68" s="113" t="s">
        <v>18</v>
      </c>
      <c r="F68" s="151" t="s">
        <v>14</v>
      </c>
      <c r="G68" s="96" t="s">
        <v>22</v>
      </c>
      <c r="H68" s="96" t="s">
        <v>28</v>
      </c>
      <c r="I68" s="96" t="s">
        <v>24</v>
      </c>
      <c r="J68" s="124">
        <v>4</v>
      </c>
      <c r="K68" s="113"/>
      <c r="L68" s="113"/>
      <c r="M68" s="113"/>
      <c r="N68" s="113"/>
      <c r="O68" s="113"/>
      <c r="P68" s="113" t="s">
        <v>286</v>
      </c>
      <c r="Q68" s="113" t="s">
        <v>289</v>
      </c>
      <c r="R68" s="115"/>
      <c r="S68" s="113"/>
      <c r="T68" s="116"/>
      <c r="U68" s="116"/>
      <c r="V68" s="117"/>
      <c r="W68" s="118"/>
      <c r="X68" s="714" t="s">
        <v>1380</v>
      </c>
      <c r="Y68" s="717" t="s">
        <v>1381</v>
      </c>
      <c r="Z68" s="716" t="s">
        <v>1382</v>
      </c>
    </row>
    <row r="69" spans="1:26" s="119" customFormat="1" ht="15.6">
      <c r="A69" s="131">
        <v>56</v>
      </c>
      <c r="B69" s="128"/>
      <c r="C69" s="111"/>
      <c r="D69" s="112"/>
      <c r="E69" s="113" t="s">
        <v>18</v>
      </c>
      <c r="F69" s="113" t="s">
        <v>15</v>
      </c>
      <c r="G69" s="152" t="s">
        <v>19</v>
      </c>
      <c r="H69" s="152" t="s">
        <v>28</v>
      </c>
      <c r="I69" s="152" t="s">
        <v>24</v>
      </c>
      <c r="J69" s="113">
        <v>4</v>
      </c>
      <c r="K69" s="113"/>
      <c r="L69" s="113"/>
      <c r="M69" s="113"/>
      <c r="N69" s="113"/>
      <c r="O69" s="113"/>
      <c r="P69" s="113" t="s">
        <v>286</v>
      </c>
      <c r="Q69" s="113" t="s">
        <v>289</v>
      </c>
      <c r="R69" s="115"/>
      <c r="S69" s="113"/>
      <c r="T69" s="116"/>
      <c r="U69" s="116"/>
      <c r="V69" s="117"/>
      <c r="W69" s="118"/>
      <c r="X69" s="714" t="s">
        <v>1380</v>
      </c>
      <c r="Y69" s="717" t="s">
        <v>1381</v>
      </c>
      <c r="Z69" s="716" t="s">
        <v>1382</v>
      </c>
    </row>
    <row r="70" spans="1:26" s="119" customFormat="1" ht="15.6">
      <c r="A70" s="131">
        <v>57</v>
      </c>
      <c r="B70" s="128"/>
      <c r="C70" s="111"/>
      <c r="D70" s="112"/>
      <c r="E70" s="113" t="s">
        <v>18</v>
      </c>
      <c r="F70" s="113" t="s">
        <v>14</v>
      </c>
      <c r="G70" s="114" t="s">
        <v>19</v>
      </c>
      <c r="H70" s="114" t="s">
        <v>28</v>
      </c>
      <c r="I70" s="114" t="s">
        <v>24</v>
      </c>
      <c r="J70" s="113">
        <v>4</v>
      </c>
      <c r="K70" s="113"/>
      <c r="L70" s="113"/>
      <c r="M70" s="113"/>
      <c r="N70" s="113"/>
      <c r="O70" s="113"/>
      <c r="P70" s="113" t="s">
        <v>286</v>
      </c>
      <c r="Q70" s="113" t="s">
        <v>289</v>
      </c>
      <c r="R70" s="115"/>
      <c r="S70" s="113"/>
      <c r="T70" s="116"/>
      <c r="U70" s="116"/>
      <c r="V70" s="117"/>
      <c r="W70" s="118"/>
      <c r="X70" s="714" t="s">
        <v>1380</v>
      </c>
      <c r="Y70" s="717" t="s">
        <v>1381</v>
      </c>
      <c r="Z70" s="716" t="s">
        <v>1382</v>
      </c>
    </row>
    <row r="71" spans="1:26" s="119" customFormat="1" ht="15.6">
      <c r="A71" s="131">
        <v>58</v>
      </c>
      <c r="B71" s="128"/>
      <c r="C71" s="111"/>
      <c r="D71" s="112"/>
      <c r="E71" s="113" t="s">
        <v>17</v>
      </c>
      <c r="F71" s="113" t="s">
        <v>14</v>
      </c>
      <c r="G71" s="114" t="s">
        <v>19</v>
      </c>
      <c r="H71" s="114" t="s">
        <v>28</v>
      </c>
      <c r="I71" s="114" t="s">
        <v>24</v>
      </c>
      <c r="J71" s="113">
        <v>2</v>
      </c>
      <c r="K71" s="113"/>
      <c r="L71" s="113"/>
      <c r="M71" s="113"/>
      <c r="N71" s="113"/>
      <c r="O71" s="113"/>
      <c r="P71" s="113" t="s">
        <v>286</v>
      </c>
      <c r="Q71" s="113" t="s">
        <v>290</v>
      </c>
      <c r="R71" s="115"/>
      <c r="S71" s="113"/>
      <c r="T71" s="116"/>
      <c r="U71" s="116"/>
      <c r="V71" s="117"/>
      <c r="W71" s="118"/>
      <c r="X71" s="714" t="s">
        <v>1380</v>
      </c>
      <c r="Y71" s="717" t="s">
        <v>1381</v>
      </c>
      <c r="Z71" s="716" t="s">
        <v>1382</v>
      </c>
    </row>
    <row r="72" spans="1:26" s="119" customFormat="1" ht="15.6">
      <c r="A72" s="131">
        <v>59</v>
      </c>
      <c r="B72" s="128"/>
      <c r="C72" s="111"/>
      <c r="D72" s="112"/>
      <c r="E72" s="113" t="s">
        <v>17</v>
      </c>
      <c r="F72" s="113" t="s">
        <v>15</v>
      </c>
      <c r="G72" s="114" t="s">
        <v>19</v>
      </c>
      <c r="H72" s="114" t="s">
        <v>28</v>
      </c>
      <c r="I72" s="114" t="s">
        <v>24</v>
      </c>
      <c r="J72" s="113">
        <v>3</v>
      </c>
      <c r="K72" s="113"/>
      <c r="L72" s="113"/>
      <c r="M72" s="113"/>
      <c r="N72" s="113"/>
      <c r="O72" s="113"/>
      <c r="P72" s="113" t="s">
        <v>286</v>
      </c>
      <c r="Q72" s="113" t="s">
        <v>290</v>
      </c>
      <c r="R72" s="115"/>
      <c r="S72" s="113"/>
      <c r="T72" s="116"/>
      <c r="U72" s="116"/>
      <c r="V72" s="117"/>
      <c r="W72" s="118"/>
      <c r="X72" s="714" t="s">
        <v>1380</v>
      </c>
      <c r="Y72" s="717" t="s">
        <v>1381</v>
      </c>
      <c r="Z72" s="716" t="s">
        <v>1382</v>
      </c>
    </row>
    <row r="73" spans="1:26" s="119" customFormat="1" ht="15.6">
      <c r="A73" s="131">
        <v>60</v>
      </c>
      <c r="B73" s="128"/>
      <c r="C73" s="111"/>
      <c r="D73" s="112"/>
      <c r="E73" s="113" t="s">
        <v>17</v>
      </c>
      <c r="F73" s="113" t="s">
        <v>15</v>
      </c>
      <c r="G73" s="114" t="s">
        <v>19</v>
      </c>
      <c r="H73" s="114" t="s">
        <v>28</v>
      </c>
      <c r="I73" s="114" t="s">
        <v>24</v>
      </c>
      <c r="J73" s="113">
        <v>3</v>
      </c>
      <c r="K73" s="113"/>
      <c r="L73" s="113"/>
      <c r="M73" s="113"/>
      <c r="N73" s="113"/>
      <c r="O73" s="154"/>
      <c r="P73" s="113" t="s">
        <v>286</v>
      </c>
      <c r="Q73" s="113" t="s">
        <v>290</v>
      </c>
      <c r="R73" s="154"/>
      <c r="S73" s="113"/>
      <c r="T73" s="116"/>
      <c r="U73" s="116"/>
      <c r="V73" s="117"/>
      <c r="W73" s="118"/>
      <c r="X73" s="714" t="s">
        <v>1380</v>
      </c>
      <c r="Y73" s="717" t="s">
        <v>1381</v>
      </c>
      <c r="Z73" s="716" t="s">
        <v>1382</v>
      </c>
    </row>
    <row r="74" spans="1:26" s="119" customFormat="1" ht="15.6">
      <c r="A74" s="131">
        <v>61</v>
      </c>
      <c r="B74" s="128"/>
      <c r="C74" s="111"/>
      <c r="D74" s="112"/>
      <c r="E74" s="113" t="s">
        <v>18</v>
      </c>
      <c r="F74" s="113" t="s">
        <v>14</v>
      </c>
      <c r="G74" s="114" t="s">
        <v>19</v>
      </c>
      <c r="H74" s="114" t="s">
        <v>28</v>
      </c>
      <c r="I74" s="114" t="s">
        <v>24</v>
      </c>
      <c r="J74" s="113">
        <v>3</v>
      </c>
      <c r="K74" s="113"/>
      <c r="L74" s="113"/>
      <c r="M74" s="113"/>
      <c r="N74" s="113"/>
      <c r="O74" s="154"/>
      <c r="P74" s="113" t="s">
        <v>286</v>
      </c>
      <c r="Q74" s="113" t="s">
        <v>290</v>
      </c>
      <c r="R74" s="115"/>
      <c r="S74" s="113"/>
      <c r="T74" s="116"/>
      <c r="U74" s="116"/>
      <c r="V74" s="117"/>
      <c r="W74" s="118"/>
      <c r="X74" s="714" t="s">
        <v>1380</v>
      </c>
      <c r="Y74" s="717" t="s">
        <v>1381</v>
      </c>
      <c r="Z74" s="716" t="s">
        <v>1382</v>
      </c>
    </row>
    <row r="75" spans="1:26" s="119" customFormat="1" ht="15.6">
      <c r="A75" s="131">
        <v>62</v>
      </c>
      <c r="B75" s="128"/>
      <c r="C75" s="111"/>
      <c r="D75" s="112"/>
      <c r="E75" s="113" t="s">
        <v>18</v>
      </c>
      <c r="F75" s="113" t="s">
        <v>15</v>
      </c>
      <c r="G75" s="114" t="s">
        <v>19</v>
      </c>
      <c r="H75" s="114"/>
      <c r="I75" s="114" t="s">
        <v>24</v>
      </c>
      <c r="J75" s="113"/>
      <c r="K75" s="113"/>
      <c r="L75" s="113"/>
      <c r="M75" s="113"/>
      <c r="N75" s="113"/>
      <c r="O75" s="66" t="s">
        <v>28</v>
      </c>
      <c r="P75" s="113" t="s">
        <v>286</v>
      </c>
      <c r="Q75" s="113" t="s">
        <v>290</v>
      </c>
      <c r="R75" s="115" t="s">
        <v>655</v>
      </c>
      <c r="S75" s="113"/>
      <c r="T75" s="116"/>
      <c r="U75" s="116"/>
      <c r="V75" s="117"/>
      <c r="W75" s="118"/>
      <c r="X75" s="714" t="s">
        <v>1380</v>
      </c>
      <c r="Y75" s="717" t="s">
        <v>1381</v>
      </c>
      <c r="Z75" s="716" t="s">
        <v>1382</v>
      </c>
    </row>
    <row r="76" spans="1:26" s="119" customFormat="1" ht="15.6">
      <c r="A76" s="131">
        <v>63</v>
      </c>
      <c r="B76" s="128"/>
      <c r="C76" s="111"/>
      <c r="D76" s="112"/>
      <c r="E76" s="113" t="s">
        <v>18</v>
      </c>
      <c r="F76" s="113" t="s">
        <v>14</v>
      </c>
      <c r="G76" s="114" t="s">
        <v>19</v>
      </c>
      <c r="H76" s="114" t="s">
        <v>28</v>
      </c>
      <c r="I76" s="114" t="s">
        <v>24</v>
      </c>
      <c r="J76" s="113">
        <v>3</v>
      </c>
      <c r="K76" s="113"/>
      <c r="L76" s="113"/>
      <c r="M76" s="154"/>
      <c r="N76" s="113"/>
      <c r="O76" s="113"/>
      <c r="P76" s="113" t="s">
        <v>286</v>
      </c>
      <c r="Q76" s="113" t="s">
        <v>290</v>
      </c>
      <c r="R76" s="115" t="s">
        <v>665</v>
      </c>
      <c r="S76" s="113"/>
      <c r="T76" s="116"/>
      <c r="U76" s="116"/>
      <c r="V76" s="117"/>
      <c r="W76" s="157"/>
      <c r="X76" s="714" t="s">
        <v>1380</v>
      </c>
      <c r="Y76" s="717" t="s">
        <v>1381</v>
      </c>
      <c r="Z76" s="716" t="s">
        <v>1382</v>
      </c>
    </row>
    <row r="77" spans="1:26" s="119" customFormat="1" ht="15.6">
      <c r="A77" s="131">
        <v>64</v>
      </c>
      <c r="B77" s="128"/>
      <c r="C77" s="111"/>
      <c r="D77" s="112"/>
      <c r="E77" s="113" t="s">
        <v>18</v>
      </c>
      <c r="F77" s="113" t="s">
        <v>15</v>
      </c>
      <c r="G77" s="114" t="s">
        <v>19</v>
      </c>
      <c r="H77" s="114" t="s">
        <v>28</v>
      </c>
      <c r="I77" s="114" t="s">
        <v>24</v>
      </c>
      <c r="J77" s="113">
        <v>2</v>
      </c>
      <c r="K77" s="113"/>
      <c r="L77" s="113"/>
      <c r="M77" s="113" t="s">
        <v>50</v>
      </c>
      <c r="N77" s="113"/>
      <c r="O77" s="154"/>
      <c r="P77" s="113" t="s">
        <v>286</v>
      </c>
      <c r="Q77" s="113" t="s">
        <v>290</v>
      </c>
      <c r="R77" s="115" t="s">
        <v>654</v>
      </c>
      <c r="S77" s="113"/>
      <c r="T77" s="116"/>
      <c r="U77" s="116"/>
      <c r="V77" s="117"/>
      <c r="W77" s="118"/>
      <c r="X77" s="714" t="s">
        <v>1380</v>
      </c>
      <c r="Y77" s="717" t="s">
        <v>1381</v>
      </c>
      <c r="Z77" s="716" t="s">
        <v>1382</v>
      </c>
    </row>
    <row r="78" spans="1:26" s="119" customFormat="1" ht="15.6">
      <c r="A78" s="131">
        <v>65</v>
      </c>
      <c r="B78" s="128"/>
      <c r="C78" s="111"/>
      <c r="D78" s="112"/>
      <c r="E78" s="113" t="s">
        <v>17</v>
      </c>
      <c r="F78" s="113" t="s">
        <v>14</v>
      </c>
      <c r="G78" s="114" t="s">
        <v>19</v>
      </c>
      <c r="H78" s="154"/>
      <c r="I78" s="114" t="s">
        <v>24</v>
      </c>
      <c r="J78" s="154"/>
      <c r="K78" s="113"/>
      <c r="L78" s="113"/>
      <c r="M78" s="113"/>
      <c r="N78" s="113"/>
      <c r="O78" s="66" t="s">
        <v>28</v>
      </c>
      <c r="P78" s="113" t="s">
        <v>286</v>
      </c>
      <c r="Q78" s="113" t="s">
        <v>290</v>
      </c>
      <c r="R78" s="115" t="s">
        <v>656</v>
      </c>
      <c r="S78" s="113"/>
      <c r="T78" s="116"/>
      <c r="U78" s="116"/>
      <c r="V78" s="117"/>
      <c r="W78" s="118"/>
      <c r="X78" s="714" t="s">
        <v>1380</v>
      </c>
      <c r="Y78" s="717" t="s">
        <v>1381</v>
      </c>
      <c r="Z78" s="716" t="s">
        <v>1382</v>
      </c>
    </row>
    <row r="79" spans="1:26" s="119" customFormat="1" ht="24">
      <c r="A79" s="131">
        <v>66</v>
      </c>
      <c r="B79" s="128"/>
      <c r="C79" s="111"/>
      <c r="D79" s="112"/>
      <c r="E79" s="113" t="s">
        <v>17</v>
      </c>
      <c r="F79" s="113" t="s">
        <v>14</v>
      </c>
      <c r="G79" s="114" t="s">
        <v>19</v>
      </c>
      <c r="H79" s="114"/>
      <c r="I79" s="114" t="s">
        <v>24</v>
      </c>
      <c r="J79" s="113"/>
      <c r="K79" s="113"/>
      <c r="L79" s="113"/>
      <c r="M79" s="113"/>
      <c r="N79" s="113"/>
      <c r="O79" s="66" t="s">
        <v>28</v>
      </c>
      <c r="P79" s="113" t="s">
        <v>286</v>
      </c>
      <c r="Q79" s="113" t="s">
        <v>290</v>
      </c>
      <c r="R79" s="115" t="s">
        <v>657</v>
      </c>
      <c r="S79" s="113"/>
      <c r="T79" s="116"/>
      <c r="U79" s="116"/>
      <c r="V79" s="117"/>
      <c r="W79" s="118"/>
      <c r="X79" s="714" t="s">
        <v>1380</v>
      </c>
      <c r="Y79" s="717" t="s">
        <v>1381</v>
      </c>
      <c r="Z79" s="716" t="s">
        <v>1382</v>
      </c>
    </row>
    <row r="80" spans="1:26" s="119" customFormat="1" ht="15.6">
      <c r="A80" s="131">
        <v>67</v>
      </c>
      <c r="B80" s="128"/>
      <c r="C80" s="111"/>
      <c r="D80" s="112"/>
      <c r="E80" s="113" t="s">
        <v>17</v>
      </c>
      <c r="F80" s="113" t="s">
        <v>15</v>
      </c>
      <c r="G80" s="114" t="s">
        <v>19</v>
      </c>
      <c r="H80" s="114" t="s">
        <v>28</v>
      </c>
      <c r="I80" s="114" t="s">
        <v>24</v>
      </c>
      <c r="J80" s="113">
        <v>2</v>
      </c>
      <c r="K80" s="113"/>
      <c r="L80" s="113"/>
      <c r="M80" s="113"/>
      <c r="N80" s="113"/>
      <c r="O80" s="113"/>
      <c r="P80" s="113" t="s">
        <v>286</v>
      </c>
      <c r="Q80" s="113" t="s">
        <v>290</v>
      </c>
      <c r="R80" s="155"/>
      <c r="S80" s="113"/>
      <c r="T80" s="116"/>
      <c r="U80" s="116"/>
      <c r="V80" s="117"/>
      <c r="W80" s="118"/>
      <c r="X80" s="714" t="s">
        <v>1380</v>
      </c>
      <c r="Y80" s="717" t="s">
        <v>1381</v>
      </c>
      <c r="Z80" s="716" t="s">
        <v>1382</v>
      </c>
    </row>
    <row r="81" spans="1:26" s="119" customFormat="1" ht="15.6">
      <c r="A81" s="131">
        <v>68</v>
      </c>
      <c r="B81" s="128"/>
      <c r="C81" s="111"/>
      <c r="D81" s="112"/>
      <c r="E81" s="113" t="s">
        <v>18</v>
      </c>
      <c r="F81" s="113" t="s">
        <v>15</v>
      </c>
      <c r="G81" s="138" t="s">
        <v>19</v>
      </c>
      <c r="H81" s="138" t="s">
        <v>28</v>
      </c>
      <c r="I81" s="138" t="s">
        <v>24</v>
      </c>
      <c r="J81" s="113">
        <v>2</v>
      </c>
      <c r="K81" s="113"/>
      <c r="L81" s="113"/>
      <c r="M81" s="113"/>
      <c r="N81" s="113"/>
      <c r="O81" s="113"/>
      <c r="P81" s="113" t="s">
        <v>286</v>
      </c>
      <c r="Q81" s="113" t="s">
        <v>290</v>
      </c>
      <c r="S81" s="113"/>
      <c r="T81" s="116"/>
      <c r="U81" s="116"/>
      <c r="V81" s="117"/>
      <c r="W81" s="118"/>
      <c r="X81" s="714" t="s">
        <v>1380</v>
      </c>
      <c r="Y81" s="717" t="s">
        <v>1381</v>
      </c>
      <c r="Z81" s="716" t="s">
        <v>1382</v>
      </c>
    </row>
    <row r="82" spans="1:26" s="119" customFormat="1" ht="15.6">
      <c r="A82" s="131">
        <v>69</v>
      </c>
      <c r="B82" s="128"/>
      <c r="C82" s="111"/>
      <c r="D82" s="112"/>
      <c r="E82" s="113" t="s">
        <v>18</v>
      </c>
      <c r="F82" s="151" t="s">
        <v>15</v>
      </c>
      <c r="G82" s="96" t="s">
        <v>19</v>
      </c>
      <c r="H82" s="96" t="s">
        <v>28</v>
      </c>
      <c r="I82" s="96" t="s">
        <v>24</v>
      </c>
      <c r="J82" s="124">
        <v>3</v>
      </c>
      <c r="K82" s="113"/>
      <c r="L82" s="113"/>
      <c r="M82" s="113"/>
      <c r="N82" s="113"/>
      <c r="O82" s="113"/>
      <c r="P82" s="113" t="s">
        <v>286</v>
      </c>
      <c r="Q82" s="113" t="s">
        <v>290</v>
      </c>
      <c r="R82" s="115"/>
      <c r="S82" s="113"/>
      <c r="T82" s="116"/>
      <c r="U82" s="116"/>
      <c r="V82" s="117"/>
      <c r="W82" s="118"/>
      <c r="X82" s="714" t="s">
        <v>1380</v>
      </c>
      <c r="Y82" s="717" t="s">
        <v>1381</v>
      </c>
      <c r="Z82" s="716" t="s">
        <v>1382</v>
      </c>
    </row>
    <row r="83" spans="1:26" s="119" customFormat="1" ht="15.6">
      <c r="A83" s="131">
        <v>70</v>
      </c>
      <c r="B83" s="128"/>
      <c r="C83" s="111"/>
      <c r="D83" s="112"/>
      <c r="E83" s="113" t="s">
        <v>17</v>
      </c>
      <c r="F83" s="151" t="s">
        <v>14</v>
      </c>
      <c r="G83" s="96" t="s">
        <v>19</v>
      </c>
      <c r="H83" s="96" t="s">
        <v>28</v>
      </c>
      <c r="I83" s="96" t="s">
        <v>25</v>
      </c>
      <c r="J83" s="124">
        <v>1</v>
      </c>
      <c r="K83" s="113"/>
      <c r="L83" s="113"/>
      <c r="M83" s="113"/>
      <c r="N83" s="113"/>
      <c r="O83" s="113"/>
      <c r="P83" s="113" t="s">
        <v>286</v>
      </c>
      <c r="Q83" s="113" t="s">
        <v>290</v>
      </c>
      <c r="R83" s="115" t="s">
        <v>545</v>
      </c>
      <c r="S83" s="113"/>
      <c r="T83" s="116"/>
      <c r="U83" s="116"/>
      <c r="V83" s="117"/>
      <c r="W83" s="118"/>
      <c r="X83" s="714" t="s">
        <v>1380</v>
      </c>
      <c r="Y83" s="717" t="s">
        <v>1381</v>
      </c>
      <c r="Z83" s="716" t="s">
        <v>1382</v>
      </c>
    </row>
    <row r="84" spans="1:26" s="119" customFormat="1" ht="15.6">
      <c r="A84" s="131">
        <v>71</v>
      </c>
      <c r="B84" s="128"/>
      <c r="C84" s="111"/>
      <c r="D84" s="112"/>
      <c r="E84" s="113" t="s">
        <v>17</v>
      </c>
      <c r="F84" s="113" t="s">
        <v>15</v>
      </c>
      <c r="G84" s="152" t="s">
        <v>19</v>
      </c>
      <c r="H84" s="152"/>
      <c r="I84" s="152" t="s">
        <v>24</v>
      </c>
      <c r="J84" s="113"/>
      <c r="K84" s="113"/>
      <c r="L84" s="113"/>
      <c r="M84" s="113"/>
      <c r="N84" s="113"/>
      <c r="O84" s="66" t="s">
        <v>28</v>
      </c>
      <c r="P84" s="113" t="s">
        <v>286</v>
      </c>
      <c r="Q84" s="113" t="s">
        <v>290</v>
      </c>
      <c r="R84" s="115"/>
      <c r="S84" s="113"/>
      <c r="T84" s="116"/>
      <c r="U84" s="116"/>
      <c r="V84" s="117"/>
      <c r="W84" s="118"/>
      <c r="X84" s="714" t="s">
        <v>1380</v>
      </c>
      <c r="Y84" s="717" t="s">
        <v>1381</v>
      </c>
      <c r="Z84" s="716" t="s">
        <v>1382</v>
      </c>
    </row>
    <row r="85" spans="1:26" s="119" customFormat="1" ht="15.6">
      <c r="A85" s="131">
        <v>72</v>
      </c>
      <c r="B85" s="128"/>
      <c r="C85" s="111"/>
      <c r="D85" s="112"/>
      <c r="E85" s="113" t="s">
        <v>17</v>
      </c>
      <c r="F85" s="113" t="s">
        <v>14</v>
      </c>
      <c r="G85" s="114" t="s">
        <v>19</v>
      </c>
      <c r="H85" s="114" t="s">
        <v>28</v>
      </c>
      <c r="I85" s="114" t="s">
        <v>25</v>
      </c>
      <c r="J85" s="113">
        <v>3</v>
      </c>
      <c r="K85" s="113"/>
      <c r="L85" s="113"/>
      <c r="M85" s="113"/>
      <c r="N85" s="113"/>
      <c r="O85" s="113"/>
      <c r="P85" s="113" t="s">
        <v>286</v>
      </c>
      <c r="Q85" s="113" t="s">
        <v>290</v>
      </c>
      <c r="R85" s="115"/>
      <c r="S85" s="113"/>
      <c r="T85" s="116"/>
      <c r="U85" s="116"/>
      <c r="V85" s="117"/>
      <c r="W85" s="118"/>
      <c r="X85" s="714" t="s">
        <v>1380</v>
      </c>
      <c r="Y85" s="717" t="s">
        <v>1381</v>
      </c>
      <c r="Z85" s="716" t="s">
        <v>1382</v>
      </c>
    </row>
    <row r="86" spans="1:26" s="119" customFormat="1" ht="15.6">
      <c r="A86" s="131">
        <v>73</v>
      </c>
      <c r="B86" s="128"/>
      <c r="C86" s="111"/>
      <c r="D86" s="112"/>
      <c r="E86" s="113" t="s">
        <v>18</v>
      </c>
      <c r="F86" s="113" t="s">
        <v>15</v>
      </c>
      <c r="G86" s="114" t="s">
        <v>19</v>
      </c>
      <c r="H86" s="114"/>
      <c r="I86" s="114" t="s">
        <v>51</v>
      </c>
      <c r="J86" s="113"/>
      <c r="K86" s="113"/>
      <c r="L86" s="113"/>
      <c r="M86" s="113"/>
      <c r="N86" s="113"/>
      <c r="O86" s="66" t="s">
        <v>28</v>
      </c>
      <c r="P86" s="113" t="s">
        <v>286</v>
      </c>
      <c r="Q86" s="113" t="s">
        <v>290</v>
      </c>
      <c r="R86" s="115"/>
      <c r="S86" s="113"/>
      <c r="T86" s="116"/>
      <c r="U86" s="116"/>
      <c r="V86" s="117"/>
      <c r="W86" s="118"/>
      <c r="X86" s="714" t="s">
        <v>1380</v>
      </c>
      <c r="Y86" s="717" t="s">
        <v>1381</v>
      </c>
      <c r="Z86" s="716" t="s">
        <v>1382</v>
      </c>
    </row>
    <row r="87" spans="1:26" s="119" customFormat="1" ht="15.6">
      <c r="A87" s="131">
        <v>74</v>
      </c>
      <c r="B87" s="128"/>
      <c r="C87" s="111"/>
      <c r="D87" s="112"/>
      <c r="E87" s="113" t="s">
        <v>18</v>
      </c>
      <c r="F87" s="113" t="s">
        <v>15</v>
      </c>
      <c r="G87" s="114" t="s">
        <v>19</v>
      </c>
      <c r="H87" s="114" t="s">
        <v>28</v>
      </c>
      <c r="I87" s="114" t="s">
        <v>24</v>
      </c>
      <c r="J87" s="113">
        <v>3</v>
      </c>
      <c r="K87" s="113"/>
      <c r="L87" s="113"/>
      <c r="M87" s="113"/>
      <c r="N87" s="113"/>
      <c r="O87" s="113"/>
      <c r="P87" s="113" t="s">
        <v>286</v>
      </c>
      <c r="Q87" s="113" t="s">
        <v>290</v>
      </c>
      <c r="R87" s="115"/>
      <c r="S87" s="113"/>
      <c r="T87" s="116"/>
      <c r="U87" s="116"/>
      <c r="V87" s="117"/>
      <c r="W87" s="118"/>
      <c r="X87" s="714" t="s">
        <v>1380</v>
      </c>
      <c r="Y87" s="717" t="s">
        <v>1381</v>
      </c>
      <c r="Z87" s="716" t="s">
        <v>1382</v>
      </c>
    </row>
    <row r="88" spans="1:26" s="119" customFormat="1" ht="15.6">
      <c r="A88" s="131">
        <v>75</v>
      </c>
      <c r="B88" s="128"/>
      <c r="C88" s="111"/>
      <c r="D88" s="112"/>
      <c r="E88" s="113" t="s">
        <v>17</v>
      </c>
      <c r="F88" s="113" t="s">
        <v>14</v>
      </c>
      <c r="G88" s="114" t="s">
        <v>19</v>
      </c>
      <c r="H88" s="114"/>
      <c r="I88" s="114" t="s">
        <v>51</v>
      </c>
      <c r="J88" s="113"/>
      <c r="K88" s="113"/>
      <c r="L88" s="113"/>
      <c r="M88" s="113"/>
      <c r="N88" s="113"/>
      <c r="O88" s="66" t="s">
        <v>28</v>
      </c>
      <c r="P88" s="113" t="s">
        <v>287</v>
      </c>
      <c r="Q88" s="113" t="s">
        <v>290</v>
      </c>
      <c r="R88" s="115"/>
      <c r="S88" s="113"/>
      <c r="T88" s="116"/>
      <c r="U88" s="116"/>
      <c r="V88" s="117"/>
      <c r="W88" s="118"/>
      <c r="X88" s="714" t="s">
        <v>1380</v>
      </c>
      <c r="Y88" s="717" t="s">
        <v>1381</v>
      </c>
      <c r="Z88" s="716" t="s">
        <v>1382</v>
      </c>
    </row>
    <row r="89" spans="1:26" s="119" customFormat="1" ht="15.6">
      <c r="A89" s="131">
        <v>76</v>
      </c>
      <c r="B89" s="128"/>
      <c r="C89" s="111"/>
      <c r="D89" s="112"/>
      <c r="E89" s="113" t="s">
        <v>18</v>
      </c>
      <c r="F89" s="113" t="s">
        <v>15</v>
      </c>
      <c r="G89" s="114" t="s">
        <v>19</v>
      </c>
      <c r="H89" s="114"/>
      <c r="I89" s="114" t="s">
        <v>24</v>
      </c>
      <c r="J89" s="113"/>
      <c r="K89" s="113"/>
      <c r="L89" s="113"/>
      <c r="M89" s="113"/>
      <c r="N89" s="113"/>
      <c r="O89" s="66" t="s">
        <v>28</v>
      </c>
      <c r="P89" s="113" t="s">
        <v>286</v>
      </c>
      <c r="Q89" s="113" t="s">
        <v>290</v>
      </c>
      <c r="R89" s="115"/>
      <c r="S89" s="113"/>
      <c r="T89" s="116"/>
      <c r="U89" s="116"/>
      <c r="V89" s="117"/>
      <c r="W89" s="118"/>
      <c r="X89" s="714" t="s">
        <v>1380</v>
      </c>
      <c r="Y89" s="717" t="s">
        <v>1381</v>
      </c>
      <c r="Z89" s="716" t="s">
        <v>1382</v>
      </c>
    </row>
    <row r="90" spans="1:26" s="119" customFormat="1" ht="15.6">
      <c r="A90" s="131">
        <v>77</v>
      </c>
      <c r="B90" s="128"/>
      <c r="C90" s="111"/>
      <c r="D90" s="112"/>
      <c r="E90" s="113" t="s">
        <v>17</v>
      </c>
      <c r="F90" s="113" t="s">
        <v>15</v>
      </c>
      <c r="G90" s="114" t="s">
        <v>19</v>
      </c>
      <c r="H90" s="114"/>
      <c r="I90" s="114" t="s">
        <v>52</v>
      </c>
      <c r="J90" s="113"/>
      <c r="K90" s="113"/>
      <c r="L90" s="113"/>
      <c r="M90" s="113"/>
      <c r="N90" s="113"/>
      <c r="O90" s="153" t="s">
        <v>28</v>
      </c>
      <c r="P90" s="113" t="s">
        <v>287</v>
      </c>
      <c r="Q90" s="113" t="s">
        <v>290</v>
      </c>
      <c r="R90" s="115"/>
      <c r="S90" s="113"/>
      <c r="T90" s="116"/>
      <c r="U90" s="116"/>
      <c r="V90" s="117"/>
      <c r="W90" s="118"/>
      <c r="X90" s="714" t="s">
        <v>1380</v>
      </c>
      <c r="Y90" s="717" t="s">
        <v>1381</v>
      </c>
      <c r="Z90" s="716" t="s">
        <v>1382</v>
      </c>
    </row>
    <row r="91" spans="1:26" s="119" customFormat="1" ht="15.6">
      <c r="A91" s="131">
        <v>78</v>
      </c>
      <c r="B91" s="128"/>
      <c r="C91" s="111"/>
      <c r="D91" s="112"/>
      <c r="E91" s="113" t="s">
        <v>18</v>
      </c>
      <c r="F91" s="113" t="s">
        <v>15</v>
      </c>
      <c r="G91" s="114" t="s">
        <v>19</v>
      </c>
      <c r="H91" s="114" t="s">
        <v>28</v>
      </c>
      <c r="I91" s="114" t="s">
        <v>24</v>
      </c>
      <c r="J91" s="113">
        <v>3</v>
      </c>
      <c r="K91" s="113"/>
      <c r="L91" s="113"/>
      <c r="M91" s="113"/>
      <c r="N91" s="113"/>
      <c r="O91" s="113"/>
      <c r="P91" s="113" t="s">
        <v>287</v>
      </c>
      <c r="Q91" s="113" t="s">
        <v>290</v>
      </c>
      <c r="R91" s="115"/>
      <c r="S91" s="113"/>
      <c r="T91" s="116"/>
      <c r="U91" s="116"/>
      <c r="V91" s="117"/>
      <c r="W91" s="118"/>
      <c r="X91" s="714" t="s">
        <v>1380</v>
      </c>
      <c r="Y91" s="717" t="s">
        <v>1381</v>
      </c>
      <c r="Z91" s="716" t="s">
        <v>1382</v>
      </c>
    </row>
    <row r="92" spans="1:26" s="119" customFormat="1" ht="15.6">
      <c r="A92" s="131">
        <v>79</v>
      </c>
      <c r="B92" s="128"/>
      <c r="C92" s="111"/>
      <c r="D92" s="112"/>
      <c r="E92" s="113" t="s">
        <v>18</v>
      </c>
      <c r="F92" s="113" t="s">
        <v>14</v>
      </c>
      <c r="G92" s="114" t="s">
        <v>19</v>
      </c>
      <c r="H92" s="114" t="s">
        <v>28</v>
      </c>
      <c r="I92" s="114" t="s">
        <v>24</v>
      </c>
      <c r="J92" s="113">
        <v>3</v>
      </c>
      <c r="K92" s="113"/>
      <c r="L92" s="113"/>
      <c r="M92" s="113"/>
      <c r="N92" s="113"/>
      <c r="O92" s="113"/>
      <c r="P92" s="113" t="s">
        <v>287</v>
      </c>
      <c r="Q92" s="113" t="s">
        <v>290</v>
      </c>
      <c r="R92" s="115"/>
      <c r="S92" s="113"/>
      <c r="T92" s="116"/>
      <c r="U92" s="116"/>
      <c r="V92" s="117"/>
      <c r="W92" s="118"/>
      <c r="X92" s="714" t="s">
        <v>1380</v>
      </c>
      <c r="Y92" s="717" t="s">
        <v>1381</v>
      </c>
      <c r="Z92" s="716" t="s">
        <v>1382</v>
      </c>
    </row>
    <row r="93" spans="1:26" s="119" customFormat="1" ht="15.6">
      <c r="A93" s="131">
        <v>80</v>
      </c>
      <c r="B93" s="128"/>
      <c r="C93" s="111"/>
      <c r="D93" s="112"/>
      <c r="E93" s="113" t="s">
        <v>18</v>
      </c>
      <c r="F93" s="113" t="s">
        <v>14</v>
      </c>
      <c r="G93" s="114" t="s">
        <v>19</v>
      </c>
      <c r="H93" s="114" t="s">
        <v>28</v>
      </c>
      <c r="I93" s="114" t="s">
        <v>26</v>
      </c>
      <c r="J93" s="113">
        <v>3</v>
      </c>
      <c r="K93" s="113"/>
      <c r="L93" s="113"/>
      <c r="M93" s="113"/>
      <c r="N93" s="113"/>
      <c r="O93" s="113"/>
      <c r="P93" s="113" t="s">
        <v>287</v>
      </c>
      <c r="Q93" s="113" t="s">
        <v>290</v>
      </c>
      <c r="R93" s="115"/>
      <c r="S93" s="113"/>
      <c r="T93" s="116"/>
      <c r="U93" s="116"/>
      <c r="V93" s="117"/>
      <c r="W93" s="118"/>
      <c r="X93" s="714" t="s">
        <v>1380</v>
      </c>
      <c r="Y93" s="717" t="s">
        <v>1381</v>
      </c>
      <c r="Z93" s="716" t="s">
        <v>1382</v>
      </c>
    </row>
    <row r="94" spans="1:26" s="119" customFormat="1" ht="15.6">
      <c r="A94" s="131">
        <v>81</v>
      </c>
      <c r="B94" s="128"/>
      <c r="C94" s="111"/>
      <c r="D94" s="112"/>
      <c r="E94" s="113" t="s">
        <v>18</v>
      </c>
      <c r="F94" s="113" t="s">
        <v>15</v>
      </c>
      <c r="G94" s="114" t="s">
        <v>19</v>
      </c>
      <c r="H94" s="114" t="s">
        <v>28</v>
      </c>
      <c r="I94" s="114" t="s">
        <v>24</v>
      </c>
      <c r="J94" s="113">
        <v>3</v>
      </c>
      <c r="K94" s="113"/>
      <c r="L94" s="113"/>
      <c r="M94" s="113"/>
      <c r="N94" s="113"/>
      <c r="O94" s="113"/>
      <c r="P94" s="113" t="s">
        <v>287</v>
      </c>
      <c r="Q94" s="113" t="s">
        <v>290</v>
      </c>
      <c r="R94" s="115"/>
      <c r="S94" s="113"/>
      <c r="T94" s="116"/>
      <c r="U94" s="116"/>
      <c r="V94" s="117"/>
      <c r="W94" s="118"/>
      <c r="X94" s="714" t="s">
        <v>1380</v>
      </c>
      <c r="Y94" s="717" t="s">
        <v>1381</v>
      </c>
      <c r="Z94" s="716" t="s">
        <v>1382</v>
      </c>
    </row>
    <row r="95" spans="1:26" s="119" customFormat="1" ht="15.6">
      <c r="A95" s="131">
        <v>82</v>
      </c>
      <c r="B95" s="128"/>
      <c r="C95" s="111"/>
      <c r="D95" s="112"/>
      <c r="E95" s="113" t="s">
        <v>18</v>
      </c>
      <c r="F95" s="113" t="s">
        <v>15</v>
      </c>
      <c r="G95" s="114" t="s">
        <v>56</v>
      </c>
      <c r="H95" s="114" t="s">
        <v>29</v>
      </c>
      <c r="I95" s="108" t="s">
        <v>30</v>
      </c>
      <c r="J95" s="65">
        <v>4</v>
      </c>
      <c r="K95" s="113"/>
      <c r="L95" s="113"/>
      <c r="M95" s="113"/>
      <c r="N95" s="113"/>
      <c r="O95" s="113"/>
      <c r="P95" s="113" t="s">
        <v>286</v>
      </c>
      <c r="Q95" s="113" t="s">
        <v>290</v>
      </c>
      <c r="S95" s="113"/>
      <c r="T95" s="116"/>
      <c r="U95" s="116"/>
      <c r="V95" s="117"/>
      <c r="W95" s="118" t="s">
        <v>663</v>
      </c>
      <c r="X95" s="714" t="s">
        <v>1380</v>
      </c>
      <c r="Y95" s="717" t="s">
        <v>1381</v>
      </c>
      <c r="Z95" s="716" t="s">
        <v>1382</v>
      </c>
    </row>
    <row r="96" spans="1:26" s="119" customFormat="1" ht="15.6">
      <c r="A96" s="131">
        <v>83</v>
      </c>
      <c r="B96" s="128"/>
      <c r="C96" s="111"/>
      <c r="D96" s="112"/>
      <c r="E96" s="113" t="s">
        <v>18</v>
      </c>
      <c r="F96" s="113" t="s">
        <v>14</v>
      </c>
      <c r="G96" s="114" t="s">
        <v>56</v>
      </c>
      <c r="H96" s="114" t="s">
        <v>29</v>
      </c>
      <c r="I96" s="114" t="s">
        <v>30</v>
      </c>
      <c r="J96" s="113">
        <v>4</v>
      </c>
      <c r="K96" s="113" t="s">
        <v>33</v>
      </c>
      <c r="L96" s="113"/>
      <c r="M96" s="113"/>
      <c r="N96" s="113"/>
      <c r="O96" s="113"/>
      <c r="P96" s="113" t="s">
        <v>286</v>
      </c>
      <c r="Q96" s="113" t="s">
        <v>290</v>
      </c>
      <c r="R96" s="154"/>
      <c r="S96" s="113"/>
      <c r="T96" s="116"/>
      <c r="U96" s="116"/>
      <c r="V96" s="117"/>
      <c r="W96" s="118" t="s">
        <v>662</v>
      </c>
      <c r="X96" s="714" t="s">
        <v>1380</v>
      </c>
      <c r="Y96" s="717" t="s">
        <v>1381</v>
      </c>
      <c r="Z96" s="716" t="s">
        <v>1382</v>
      </c>
    </row>
    <row r="97" spans="1:26" s="119" customFormat="1" ht="15.6">
      <c r="A97" s="131">
        <v>84</v>
      </c>
      <c r="B97" s="128"/>
      <c r="C97" s="111"/>
      <c r="D97" s="112"/>
      <c r="E97" s="113" t="s">
        <v>17</v>
      </c>
      <c r="F97" s="113" t="s">
        <v>14</v>
      </c>
      <c r="G97" s="114" t="s">
        <v>19</v>
      </c>
      <c r="H97" s="114" t="s">
        <v>28</v>
      </c>
      <c r="I97" s="114" t="s">
        <v>24</v>
      </c>
      <c r="J97" s="113">
        <v>4</v>
      </c>
      <c r="K97" s="113" t="s">
        <v>33</v>
      </c>
      <c r="L97" s="113"/>
      <c r="M97" s="113"/>
      <c r="N97" s="113"/>
      <c r="O97" s="113"/>
      <c r="P97" s="113" t="s">
        <v>286</v>
      </c>
      <c r="Q97" s="113" t="s">
        <v>290</v>
      </c>
      <c r="R97" s="115"/>
      <c r="S97" s="113"/>
      <c r="T97" s="116"/>
      <c r="U97" s="116"/>
      <c r="V97" s="117"/>
      <c r="W97" s="118"/>
      <c r="X97" s="714" t="s">
        <v>1380</v>
      </c>
      <c r="Y97" s="717" t="s">
        <v>1381</v>
      </c>
      <c r="Z97" s="716" t="s">
        <v>1382</v>
      </c>
    </row>
    <row r="98" spans="1:26" s="119" customFormat="1" ht="15.6">
      <c r="A98" s="131">
        <v>85</v>
      </c>
      <c r="B98" s="128"/>
      <c r="C98" s="111"/>
      <c r="D98" s="112"/>
      <c r="E98" s="113" t="s">
        <v>17</v>
      </c>
      <c r="F98" s="113" t="s">
        <v>15</v>
      </c>
      <c r="G98" s="114" t="s">
        <v>19</v>
      </c>
      <c r="H98" s="99" t="s">
        <v>28</v>
      </c>
      <c r="I98" s="114" t="s">
        <v>25</v>
      </c>
      <c r="J98" s="98">
        <v>4</v>
      </c>
      <c r="K98" s="113" t="s">
        <v>33</v>
      </c>
      <c r="L98" s="113"/>
      <c r="M98" s="113"/>
      <c r="N98" s="113"/>
      <c r="O98" s="113"/>
      <c r="P98" s="113" t="s">
        <v>286</v>
      </c>
      <c r="Q98" s="113" t="s">
        <v>290</v>
      </c>
      <c r="R98" s="115"/>
      <c r="S98" s="113"/>
      <c r="T98" s="116"/>
      <c r="U98" s="116"/>
      <c r="V98" s="117"/>
      <c r="W98" s="118"/>
      <c r="X98" s="714" t="s">
        <v>1380</v>
      </c>
      <c r="Y98" s="717" t="s">
        <v>1381</v>
      </c>
      <c r="Z98" s="716" t="s">
        <v>1382</v>
      </c>
    </row>
    <row r="99" spans="1:26" s="119" customFormat="1" ht="15.6">
      <c r="A99" s="131">
        <v>86</v>
      </c>
      <c r="B99" s="128"/>
      <c r="C99" s="111"/>
      <c r="D99" s="112"/>
      <c r="E99" s="113" t="s">
        <v>17</v>
      </c>
      <c r="F99" s="113" t="s">
        <v>15</v>
      </c>
      <c r="G99" s="114" t="s">
        <v>19</v>
      </c>
      <c r="H99" s="114" t="s">
        <v>28</v>
      </c>
      <c r="I99" s="114" t="s">
        <v>24</v>
      </c>
      <c r="J99" s="113">
        <v>4</v>
      </c>
      <c r="K99" s="113" t="s">
        <v>33</v>
      </c>
      <c r="L99" s="113"/>
      <c r="M99" s="113"/>
      <c r="N99" s="113"/>
      <c r="O99" s="98"/>
      <c r="P99" s="113" t="s">
        <v>286</v>
      </c>
      <c r="Q99" s="113" t="s">
        <v>290</v>
      </c>
      <c r="R99" s="115"/>
      <c r="S99" s="113"/>
      <c r="T99" s="116"/>
      <c r="U99" s="116"/>
      <c r="V99" s="117"/>
      <c r="W99" s="118"/>
      <c r="X99" s="714" t="s">
        <v>1380</v>
      </c>
      <c r="Y99" s="717" t="s">
        <v>1381</v>
      </c>
      <c r="Z99" s="716" t="s">
        <v>1382</v>
      </c>
    </row>
    <row r="100" spans="1:26" s="119" customFormat="1" ht="15.6">
      <c r="A100" s="131">
        <v>87</v>
      </c>
      <c r="B100" s="128"/>
      <c r="C100" s="111"/>
      <c r="D100" s="112"/>
      <c r="E100" s="113" t="s">
        <v>17</v>
      </c>
      <c r="F100" s="113" t="s">
        <v>14</v>
      </c>
      <c r="G100" s="114" t="s">
        <v>19</v>
      </c>
      <c r="H100" s="114" t="s">
        <v>28</v>
      </c>
      <c r="I100" s="114" t="s">
        <v>24</v>
      </c>
      <c r="J100" s="113">
        <v>4</v>
      </c>
      <c r="K100" s="113" t="s">
        <v>33</v>
      </c>
      <c r="L100" s="113"/>
      <c r="M100" s="98"/>
      <c r="N100" s="113"/>
      <c r="O100" s="113"/>
      <c r="P100" s="113" t="s">
        <v>286</v>
      </c>
      <c r="Q100" s="113" t="s">
        <v>290</v>
      </c>
      <c r="R100" s="156" t="s">
        <v>664</v>
      </c>
      <c r="S100" s="113"/>
      <c r="T100" s="116"/>
      <c r="U100" s="116"/>
      <c r="V100" s="117"/>
      <c r="W100" s="154"/>
      <c r="X100" s="714" t="s">
        <v>1380</v>
      </c>
      <c r="Y100" s="717" t="s">
        <v>1381</v>
      </c>
      <c r="Z100" s="716" t="s">
        <v>1382</v>
      </c>
    </row>
    <row r="101" spans="1:26" s="119" customFormat="1" ht="15.6">
      <c r="A101" s="131">
        <v>88</v>
      </c>
      <c r="B101" s="128"/>
      <c r="C101" s="111"/>
      <c r="D101" s="112"/>
      <c r="E101" s="113" t="s">
        <v>18</v>
      </c>
      <c r="F101" s="113" t="s">
        <v>15</v>
      </c>
      <c r="G101" s="114" t="s">
        <v>56</v>
      </c>
      <c r="H101" s="114" t="s">
        <v>29</v>
      </c>
      <c r="I101" s="114" t="s">
        <v>24</v>
      </c>
      <c r="J101" s="113">
        <v>4</v>
      </c>
      <c r="K101" s="113" t="s">
        <v>33</v>
      </c>
      <c r="L101" s="113"/>
      <c r="M101" s="113"/>
      <c r="N101" s="113"/>
      <c r="O101" s="121"/>
      <c r="P101" s="113" t="s">
        <v>286</v>
      </c>
      <c r="Q101" s="113" t="s">
        <v>290</v>
      </c>
      <c r="R101" s="115"/>
      <c r="S101" s="113"/>
      <c r="T101" s="116"/>
      <c r="U101" s="116"/>
      <c r="V101" s="117"/>
      <c r="W101" s="118"/>
      <c r="X101" s="714" t="s">
        <v>1380</v>
      </c>
      <c r="Y101" s="717" t="s">
        <v>1381</v>
      </c>
      <c r="Z101" s="716" t="s">
        <v>1382</v>
      </c>
    </row>
    <row r="102" spans="1:26" s="119" customFormat="1" ht="15.6">
      <c r="A102" s="131">
        <v>89</v>
      </c>
      <c r="B102" s="128"/>
      <c r="C102" s="111"/>
      <c r="D102" s="112"/>
      <c r="E102" s="113" t="s">
        <v>18</v>
      </c>
      <c r="F102" s="113" t="s">
        <v>15</v>
      </c>
      <c r="G102" s="114" t="s">
        <v>19</v>
      </c>
      <c r="H102" s="114" t="s">
        <v>28</v>
      </c>
      <c r="I102" s="114" t="s">
        <v>24</v>
      </c>
      <c r="J102" s="113">
        <v>3</v>
      </c>
      <c r="K102" s="113" t="s">
        <v>33</v>
      </c>
      <c r="L102" s="113"/>
      <c r="M102" s="113"/>
      <c r="N102" s="151"/>
      <c r="O102" s="93"/>
      <c r="P102" s="124" t="s">
        <v>286</v>
      </c>
      <c r="Q102" s="113" t="s">
        <v>290</v>
      </c>
      <c r="R102" s="115"/>
      <c r="S102" s="113"/>
      <c r="T102" s="116"/>
      <c r="U102" s="116"/>
      <c r="V102" s="117"/>
      <c r="W102" s="118"/>
      <c r="X102" s="714" t="s">
        <v>1380</v>
      </c>
      <c r="Y102" s="717" t="s">
        <v>1381</v>
      </c>
      <c r="Z102" s="716" t="s">
        <v>1382</v>
      </c>
    </row>
    <row r="103" spans="1:26" s="119" customFormat="1" ht="15.6">
      <c r="A103" s="131">
        <v>90</v>
      </c>
      <c r="B103" s="128"/>
      <c r="C103" s="111"/>
      <c r="D103" s="112"/>
      <c r="E103" s="113" t="s">
        <v>18</v>
      </c>
      <c r="F103" s="113" t="s">
        <v>15</v>
      </c>
      <c r="G103" s="114" t="s">
        <v>56</v>
      </c>
      <c r="H103" s="114" t="s">
        <v>29</v>
      </c>
      <c r="I103" s="114" t="s">
        <v>24</v>
      </c>
      <c r="J103" s="113">
        <v>4</v>
      </c>
      <c r="K103" s="113" t="s">
        <v>33</v>
      </c>
      <c r="L103" s="113"/>
      <c r="M103" s="113"/>
      <c r="N103" s="151"/>
      <c r="O103" s="93"/>
      <c r="P103" s="124" t="s">
        <v>286</v>
      </c>
      <c r="Q103" s="113" t="s">
        <v>290</v>
      </c>
      <c r="R103" s="155"/>
      <c r="S103" s="113"/>
      <c r="T103" s="116"/>
      <c r="U103" s="116"/>
      <c r="V103" s="117"/>
      <c r="W103" s="118"/>
      <c r="X103" s="714" t="s">
        <v>1380</v>
      </c>
      <c r="Y103" s="717" t="s">
        <v>1381</v>
      </c>
      <c r="Z103" s="716" t="s">
        <v>1382</v>
      </c>
    </row>
    <row r="104" spans="1:26" s="119" customFormat="1" ht="15.6">
      <c r="A104" s="131">
        <v>91</v>
      </c>
      <c r="B104" s="128"/>
      <c r="C104" s="111"/>
      <c r="D104" s="112"/>
      <c r="E104" s="113" t="s">
        <v>17</v>
      </c>
      <c r="F104" s="113" t="s">
        <v>14</v>
      </c>
      <c r="G104" s="114" t="s">
        <v>19</v>
      </c>
      <c r="H104" s="114" t="s">
        <v>28</v>
      </c>
      <c r="I104" s="114" t="s">
        <v>24</v>
      </c>
      <c r="J104" s="113">
        <v>4</v>
      </c>
      <c r="K104" s="113" t="s">
        <v>33</v>
      </c>
      <c r="L104" s="113"/>
      <c r="M104" s="113"/>
      <c r="N104" s="113"/>
      <c r="O104" s="125"/>
      <c r="P104" s="113" t="s">
        <v>286</v>
      </c>
      <c r="Q104" s="113" t="s">
        <v>290</v>
      </c>
      <c r="R104" s="115"/>
      <c r="S104" s="113"/>
      <c r="T104" s="116"/>
      <c r="U104" s="116"/>
      <c r="V104" s="117"/>
      <c r="W104" s="118"/>
      <c r="X104" s="714" t="s">
        <v>1380</v>
      </c>
      <c r="Y104" s="717" t="s">
        <v>1381</v>
      </c>
      <c r="Z104" s="716" t="s">
        <v>1382</v>
      </c>
    </row>
    <row r="105" spans="1:26" s="119" customFormat="1" ht="15.6">
      <c r="A105" s="131">
        <v>92</v>
      </c>
      <c r="B105" s="128"/>
      <c r="C105" s="111"/>
      <c r="D105" s="112"/>
      <c r="E105" s="113" t="s">
        <v>18</v>
      </c>
      <c r="F105" s="113" t="s">
        <v>15</v>
      </c>
      <c r="G105" s="114" t="s">
        <v>56</v>
      </c>
      <c r="H105" s="114" t="s">
        <v>29</v>
      </c>
      <c r="I105" s="114" t="s">
        <v>24</v>
      </c>
      <c r="J105" s="113">
        <v>4</v>
      </c>
      <c r="K105" s="113" t="s">
        <v>33</v>
      </c>
      <c r="L105" s="113"/>
      <c r="M105" s="113"/>
      <c r="N105" s="113"/>
      <c r="O105" s="113"/>
      <c r="P105" s="113" t="s">
        <v>286</v>
      </c>
      <c r="Q105" s="113" t="s">
        <v>290</v>
      </c>
      <c r="R105" s="115"/>
      <c r="S105" s="113"/>
      <c r="T105" s="116"/>
      <c r="U105" s="116"/>
      <c r="V105" s="117"/>
      <c r="W105" s="118"/>
      <c r="X105" s="714" t="s">
        <v>1380</v>
      </c>
      <c r="Y105" s="717" t="s">
        <v>1381</v>
      </c>
      <c r="Z105" s="716" t="s">
        <v>1382</v>
      </c>
    </row>
    <row r="106" spans="1:26" s="119" customFormat="1" ht="15.6">
      <c r="A106" s="131">
        <v>93</v>
      </c>
      <c r="B106" s="128"/>
      <c r="C106" s="111"/>
      <c r="D106" s="112"/>
      <c r="E106" s="113" t="s">
        <v>17</v>
      </c>
      <c r="F106" s="113" t="s">
        <v>14</v>
      </c>
      <c r="G106" s="114" t="s">
        <v>56</v>
      </c>
      <c r="H106" s="114" t="s">
        <v>29</v>
      </c>
      <c r="I106" s="114" t="s">
        <v>24</v>
      </c>
      <c r="J106" s="113">
        <v>4</v>
      </c>
      <c r="K106" s="113" t="s">
        <v>33</v>
      </c>
      <c r="L106" s="113"/>
      <c r="M106" s="113"/>
      <c r="N106" s="113"/>
      <c r="O106" s="113"/>
      <c r="P106" s="113" t="s">
        <v>291</v>
      </c>
      <c r="Q106" s="113" t="s">
        <v>289</v>
      </c>
      <c r="R106" s="115"/>
      <c r="S106" s="113"/>
      <c r="T106" s="116"/>
      <c r="U106" s="116"/>
      <c r="V106" s="117"/>
      <c r="W106" s="118"/>
      <c r="X106" s="714" t="s">
        <v>1380</v>
      </c>
      <c r="Y106" s="717" t="s">
        <v>1381</v>
      </c>
      <c r="Z106" s="716" t="s">
        <v>1382</v>
      </c>
    </row>
    <row r="107" spans="1:26" s="119" customFormat="1" ht="15.6">
      <c r="A107" s="131">
        <v>94</v>
      </c>
      <c r="B107" s="128"/>
      <c r="C107" s="111"/>
      <c r="D107" s="112"/>
      <c r="E107" s="113" t="s">
        <v>18</v>
      </c>
      <c r="F107" s="113" t="s">
        <v>15</v>
      </c>
      <c r="G107" s="114" t="s">
        <v>56</v>
      </c>
      <c r="H107" s="114" t="s">
        <v>29</v>
      </c>
      <c r="I107" s="114" t="s">
        <v>26</v>
      </c>
      <c r="J107" s="113">
        <v>4</v>
      </c>
      <c r="K107" s="113" t="s">
        <v>33</v>
      </c>
      <c r="L107" s="113"/>
      <c r="M107" s="113"/>
      <c r="N107" s="113"/>
      <c r="O107" s="113"/>
      <c r="P107" s="113" t="s">
        <v>291</v>
      </c>
      <c r="Q107" s="113" t="s">
        <v>289</v>
      </c>
      <c r="R107" s="115"/>
      <c r="S107" s="113"/>
      <c r="T107" s="116"/>
      <c r="U107" s="116"/>
      <c r="V107" s="117"/>
      <c r="W107" s="118"/>
      <c r="X107" s="714" t="s">
        <v>1380</v>
      </c>
      <c r="Y107" s="717" t="s">
        <v>1381</v>
      </c>
      <c r="Z107" s="716" t="s">
        <v>1382</v>
      </c>
    </row>
    <row r="108" spans="1:26" s="119" customFormat="1" ht="15.6">
      <c r="A108" s="131">
        <v>95</v>
      </c>
      <c r="B108" s="128"/>
      <c r="C108" s="111"/>
      <c r="D108" s="112"/>
      <c r="E108" s="113" t="s">
        <v>18</v>
      </c>
      <c r="F108" s="113" t="s">
        <v>15</v>
      </c>
      <c r="G108" s="114" t="s">
        <v>19</v>
      </c>
      <c r="H108" s="114" t="s">
        <v>28</v>
      </c>
      <c r="I108" s="114" t="s">
        <v>24</v>
      </c>
      <c r="J108" s="113">
        <v>4</v>
      </c>
      <c r="K108" s="113" t="s">
        <v>33</v>
      </c>
      <c r="L108" s="113"/>
      <c r="M108" s="113"/>
      <c r="N108" s="113"/>
      <c r="O108" s="113"/>
      <c r="P108" s="113" t="s">
        <v>291</v>
      </c>
      <c r="Q108" s="113" t="s">
        <v>289</v>
      </c>
      <c r="R108" s="115"/>
      <c r="S108" s="113"/>
      <c r="T108" s="116"/>
      <c r="U108" s="116"/>
      <c r="V108" s="117"/>
      <c r="W108" s="118"/>
      <c r="X108" s="714" t="s">
        <v>1380</v>
      </c>
      <c r="Y108" s="717" t="s">
        <v>1381</v>
      </c>
      <c r="Z108" s="716" t="s">
        <v>1382</v>
      </c>
    </row>
    <row r="109" spans="1:26" s="119" customFormat="1" ht="15.6">
      <c r="A109" s="131">
        <v>96</v>
      </c>
      <c r="B109" s="128"/>
      <c r="C109" s="111"/>
      <c r="D109" s="112"/>
      <c r="E109" s="113" t="s">
        <v>18</v>
      </c>
      <c r="F109" s="113" t="s">
        <v>14</v>
      </c>
      <c r="G109" s="114" t="s">
        <v>19</v>
      </c>
      <c r="H109" s="114" t="s">
        <v>28</v>
      </c>
      <c r="I109" s="114" t="s">
        <v>24</v>
      </c>
      <c r="J109" s="113">
        <v>4</v>
      </c>
      <c r="K109" s="113" t="s">
        <v>33</v>
      </c>
      <c r="L109" s="113"/>
      <c r="M109" s="113"/>
      <c r="N109" s="113"/>
      <c r="O109" s="113"/>
      <c r="P109" s="113" t="s">
        <v>291</v>
      </c>
      <c r="Q109" s="113" t="s">
        <v>289</v>
      </c>
      <c r="R109" s="115"/>
      <c r="S109" s="113"/>
      <c r="T109" s="116"/>
      <c r="U109" s="116"/>
      <c r="V109" s="117"/>
      <c r="W109" s="118"/>
      <c r="X109" s="714" t="s">
        <v>1380</v>
      </c>
      <c r="Y109" s="717" t="s">
        <v>1381</v>
      </c>
      <c r="Z109" s="716" t="s">
        <v>1382</v>
      </c>
    </row>
    <row r="110" spans="1:26" s="119" customFormat="1" ht="15.6">
      <c r="A110" s="131">
        <v>97</v>
      </c>
      <c r="B110" s="128"/>
      <c r="C110" s="111"/>
      <c r="D110" s="112"/>
      <c r="E110" s="113" t="s">
        <v>18</v>
      </c>
      <c r="F110" s="113" t="s">
        <v>15</v>
      </c>
      <c r="G110" s="114" t="s">
        <v>19</v>
      </c>
      <c r="H110" s="114" t="s">
        <v>28</v>
      </c>
      <c r="I110" s="114" t="s">
        <v>24</v>
      </c>
      <c r="J110" s="113">
        <v>3</v>
      </c>
      <c r="K110" s="113" t="s">
        <v>33</v>
      </c>
      <c r="L110" s="113"/>
      <c r="M110" s="113"/>
      <c r="N110" s="113"/>
      <c r="O110" s="113"/>
      <c r="P110" s="113" t="s">
        <v>291</v>
      </c>
      <c r="Q110" s="113" t="s">
        <v>288</v>
      </c>
      <c r="R110" s="115"/>
      <c r="S110" s="113"/>
      <c r="T110" s="116"/>
      <c r="U110" s="116"/>
      <c r="V110" s="117"/>
      <c r="W110" s="118"/>
      <c r="X110" s="714" t="s">
        <v>1380</v>
      </c>
      <c r="Y110" s="717" t="s">
        <v>1381</v>
      </c>
      <c r="Z110" s="716" t="s">
        <v>1382</v>
      </c>
    </row>
    <row r="111" spans="1:26" s="119" customFormat="1" ht="15.6">
      <c r="A111" s="131">
        <v>98</v>
      </c>
      <c r="B111" s="128"/>
      <c r="C111" s="111"/>
      <c r="D111" s="112"/>
      <c r="E111" s="113" t="s">
        <v>18</v>
      </c>
      <c r="F111" s="113" t="s">
        <v>14</v>
      </c>
      <c r="G111" s="114" t="s">
        <v>19</v>
      </c>
      <c r="H111" s="114" t="s">
        <v>28</v>
      </c>
      <c r="I111" s="114" t="s">
        <v>24</v>
      </c>
      <c r="J111" s="113">
        <v>3</v>
      </c>
      <c r="K111" s="113" t="s">
        <v>33</v>
      </c>
      <c r="L111" s="113"/>
      <c r="M111" s="113"/>
      <c r="N111" s="113"/>
      <c r="O111" s="113"/>
      <c r="P111" s="113" t="s">
        <v>291</v>
      </c>
      <c r="Q111" s="113" t="s">
        <v>288</v>
      </c>
      <c r="R111" s="115"/>
      <c r="S111" s="113"/>
      <c r="T111" s="116"/>
      <c r="U111" s="116"/>
      <c r="V111" s="117"/>
      <c r="W111" s="118"/>
      <c r="X111" s="714" t="s">
        <v>1380</v>
      </c>
      <c r="Y111" s="717" t="s">
        <v>1381</v>
      </c>
      <c r="Z111" s="716" t="s">
        <v>1382</v>
      </c>
    </row>
    <row r="112" spans="1:26" s="119" customFormat="1" ht="15.6">
      <c r="A112" s="131">
        <v>99</v>
      </c>
      <c r="B112" s="128"/>
      <c r="C112" s="111"/>
      <c r="D112" s="112"/>
      <c r="E112" s="113" t="s">
        <v>17</v>
      </c>
      <c r="F112" s="113" t="s">
        <v>14</v>
      </c>
      <c r="G112" s="114" t="s">
        <v>20</v>
      </c>
      <c r="H112" s="114" t="s">
        <v>29</v>
      </c>
      <c r="I112" s="114" t="s">
        <v>25</v>
      </c>
      <c r="J112" s="113">
        <v>4</v>
      </c>
      <c r="K112" s="113" t="s">
        <v>33</v>
      </c>
      <c r="L112" s="113"/>
      <c r="M112" s="113"/>
      <c r="N112" s="113"/>
      <c r="O112" s="113"/>
      <c r="P112" s="113" t="s">
        <v>291</v>
      </c>
      <c r="Q112" s="113" t="s">
        <v>288</v>
      </c>
      <c r="R112" s="115"/>
      <c r="S112" s="113"/>
      <c r="T112" s="116"/>
      <c r="U112" s="116"/>
      <c r="V112" s="117"/>
      <c r="W112" s="118"/>
      <c r="X112" s="714" t="s">
        <v>1380</v>
      </c>
      <c r="Y112" s="717" t="s">
        <v>1381</v>
      </c>
      <c r="Z112" s="716" t="s">
        <v>1382</v>
      </c>
    </row>
    <row r="113" spans="1:26" s="119" customFormat="1" ht="15.6">
      <c r="A113" s="131">
        <v>100</v>
      </c>
      <c r="B113" s="128"/>
      <c r="C113" s="111"/>
      <c r="D113" s="112"/>
      <c r="E113" s="113" t="s">
        <v>18</v>
      </c>
      <c r="F113" s="113" t="s">
        <v>14</v>
      </c>
      <c r="G113" s="114" t="s">
        <v>19</v>
      </c>
      <c r="H113" s="114" t="s">
        <v>28</v>
      </c>
      <c r="I113" s="114" t="s">
        <v>25</v>
      </c>
      <c r="J113" s="113">
        <v>4</v>
      </c>
      <c r="K113" s="113"/>
      <c r="L113" s="113"/>
      <c r="M113" s="113"/>
      <c r="N113" s="113"/>
      <c r="O113" s="113"/>
      <c r="P113" s="113" t="s">
        <v>291</v>
      </c>
      <c r="Q113" s="113" t="s">
        <v>288</v>
      </c>
      <c r="R113" s="115"/>
      <c r="S113" s="113"/>
      <c r="T113" s="116"/>
      <c r="U113" s="116"/>
      <c r="V113" s="117"/>
      <c r="W113" s="118"/>
      <c r="X113" s="714" t="s">
        <v>1380</v>
      </c>
      <c r="Y113" s="717" t="s">
        <v>1381</v>
      </c>
      <c r="Z113" s="716" t="s">
        <v>1382</v>
      </c>
    </row>
    <row r="114" spans="1:26" s="119" customFormat="1" ht="15.6">
      <c r="A114" s="131">
        <v>101</v>
      </c>
      <c r="B114" s="128"/>
      <c r="C114" s="111"/>
      <c r="D114" s="112"/>
      <c r="E114" s="113" t="s">
        <v>18</v>
      </c>
      <c r="F114" s="113" t="s">
        <v>15</v>
      </c>
      <c r="G114" s="114" t="s">
        <v>19</v>
      </c>
      <c r="H114" s="114" t="s">
        <v>28</v>
      </c>
      <c r="I114" s="114" t="s">
        <v>24</v>
      </c>
      <c r="J114" s="113">
        <v>4</v>
      </c>
      <c r="K114" s="113"/>
      <c r="L114" s="113"/>
      <c r="M114" s="113"/>
      <c r="N114" s="113"/>
      <c r="O114" s="113"/>
      <c r="P114" s="113" t="s">
        <v>291</v>
      </c>
      <c r="Q114" s="113" t="s">
        <v>288</v>
      </c>
      <c r="R114" s="115"/>
      <c r="S114" s="113"/>
      <c r="T114" s="116"/>
      <c r="U114" s="116"/>
      <c r="V114" s="117"/>
      <c r="W114" s="118"/>
      <c r="X114" s="714" t="s">
        <v>1380</v>
      </c>
      <c r="Y114" s="717" t="s">
        <v>1381</v>
      </c>
      <c r="Z114" s="716" t="s">
        <v>1382</v>
      </c>
    </row>
    <row r="115" spans="1:26" s="119" customFormat="1" ht="15.6">
      <c r="A115" s="131">
        <v>102</v>
      </c>
      <c r="B115" s="128"/>
      <c r="C115" s="111"/>
      <c r="D115" s="112"/>
      <c r="E115" s="113" t="s">
        <v>18</v>
      </c>
      <c r="F115" s="113" t="s">
        <v>15</v>
      </c>
      <c r="G115" s="114" t="s">
        <v>56</v>
      </c>
      <c r="H115" s="114" t="s">
        <v>29</v>
      </c>
      <c r="I115" s="114" t="s">
        <v>24</v>
      </c>
      <c r="J115" s="113">
        <v>4</v>
      </c>
      <c r="K115" s="113" t="s">
        <v>33</v>
      </c>
      <c r="L115" s="113"/>
      <c r="M115" s="113"/>
      <c r="N115" s="113"/>
      <c r="O115" s="113"/>
      <c r="P115" s="113" t="s">
        <v>291</v>
      </c>
      <c r="Q115" s="113" t="s">
        <v>288</v>
      </c>
      <c r="R115" s="115"/>
      <c r="S115" s="113"/>
      <c r="T115" s="116"/>
      <c r="U115" s="116"/>
      <c r="V115" s="117"/>
      <c r="W115" s="118"/>
      <c r="X115" s="714" t="s">
        <v>1380</v>
      </c>
      <c r="Y115" s="717" t="s">
        <v>1381</v>
      </c>
      <c r="Z115" s="716" t="s">
        <v>1382</v>
      </c>
    </row>
    <row r="116" spans="1:26" s="119" customFormat="1" ht="15.6">
      <c r="A116" s="131">
        <v>103</v>
      </c>
      <c r="B116" s="128"/>
      <c r="C116" s="111"/>
      <c r="D116" s="112"/>
      <c r="E116" s="113" t="s">
        <v>17</v>
      </c>
      <c r="F116" s="113" t="s">
        <v>15</v>
      </c>
      <c r="G116" s="114" t="s">
        <v>56</v>
      </c>
      <c r="H116" s="114" t="s">
        <v>61</v>
      </c>
      <c r="I116" s="114" t="s">
        <v>261</v>
      </c>
      <c r="J116" s="113">
        <v>4</v>
      </c>
      <c r="K116" s="113"/>
      <c r="L116" s="113"/>
      <c r="M116" s="113"/>
      <c r="N116" s="113"/>
      <c r="O116" s="113"/>
      <c r="P116" s="113" t="s">
        <v>291</v>
      </c>
      <c r="Q116" s="113" t="s">
        <v>288</v>
      </c>
      <c r="R116" s="115"/>
      <c r="S116" s="113"/>
      <c r="T116" s="116"/>
      <c r="U116" s="116"/>
      <c r="V116" s="117"/>
      <c r="W116" s="118"/>
      <c r="X116" s="714" t="s">
        <v>1380</v>
      </c>
      <c r="Y116" s="717" t="s">
        <v>1381</v>
      </c>
      <c r="Z116" s="716" t="s">
        <v>1382</v>
      </c>
    </row>
    <row r="117" spans="1:26" s="119" customFormat="1" ht="15.6">
      <c r="A117" s="131">
        <v>104</v>
      </c>
      <c r="B117" s="136"/>
      <c r="C117" s="137"/>
      <c r="D117" s="112"/>
      <c r="E117" s="121" t="s">
        <v>17</v>
      </c>
      <c r="F117" s="113" t="s">
        <v>15</v>
      </c>
      <c r="G117" s="114" t="s">
        <v>56</v>
      </c>
      <c r="H117" s="114" t="s">
        <v>29</v>
      </c>
      <c r="I117" s="114" t="s">
        <v>30</v>
      </c>
      <c r="J117" s="113">
        <v>4</v>
      </c>
      <c r="K117" s="121" t="s">
        <v>33</v>
      </c>
      <c r="L117" s="121"/>
      <c r="M117" s="121"/>
      <c r="N117" s="121"/>
      <c r="O117" s="121"/>
      <c r="P117" s="113" t="s">
        <v>291</v>
      </c>
      <c r="Q117" s="113" t="s">
        <v>288</v>
      </c>
      <c r="R117" s="139"/>
      <c r="S117" s="121"/>
      <c r="T117" s="140"/>
      <c r="U117" s="140"/>
      <c r="V117" s="141"/>
      <c r="W117" s="142" t="s">
        <v>661</v>
      </c>
      <c r="X117" s="714" t="s">
        <v>1380</v>
      </c>
      <c r="Y117" s="717" t="s">
        <v>1381</v>
      </c>
      <c r="Z117" s="716" t="s">
        <v>1382</v>
      </c>
    </row>
    <row r="118" spans="1:26" s="123" customFormat="1" ht="15.6">
      <c r="A118" s="131">
        <v>105</v>
      </c>
      <c r="B118" s="646"/>
      <c r="C118" s="143"/>
      <c r="D118" s="112"/>
      <c r="E118" s="93" t="s">
        <v>17</v>
      </c>
      <c r="F118" s="124" t="s">
        <v>14</v>
      </c>
      <c r="G118" s="114" t="s">
        <v>56</v>
      </c>
      <c r="H118" s="114" t="s">
        <v>29</v>
      </c>
      <c r="I118" s="114" t="s">
        <v>30</v>
      </c>
      <c r="J118" s="113">
        <v>4</v>
      </c>
      <c r="K118" s="93" t="s">
        <v>58</v>
      </c>
      <c r="L118" s="93"/>
      <c r="M118" s="93"/>
      <c r="N118" s="93"/>
      <c r="O118" s="93"/>
      <c r="P118" s="113" t="s">
        <v>291</v>
      </c>
      <c r="Q118" s="113" t="s">
        <v>288</v>
      </c>
      <c r="R118" s="144"/>
      <c r="S118" s="93"/>
      <c r="T118" s="145"/>
      <c r="U118" s="145"/>
      <c r="V118" s="146"/>
      <c r="W118" s="147" t="s">
        <v>660</v>
      </c>
      <c r="X118" s="714" t="s">
        <v>1380</v>
      </c>
      <c r="Y118" s="717" t="s">
        <v>1381</v>
      </c>
      <c r="Z118" s="716" t="s">
        <v>1382</v>
      </c>
    </row>
    <row r="119" spans="1:26" s="123" customFormat="1" ht="15.6">
      <c r="A119" s="131">
        <v>106</v>
      </c>
      <c r="B119" s="646"/>
      <c r="C119" s="143"/>
      <c r="D119" s="112"/>
      <c r="E119" s="93" t="s">
        <v>18</v>
      </c>
      <c r="F119" s="124" t="s">
        <v>15</v>
      </c>
      <c r="G119" s="114" t="s">
        <v>56</v>
      </c>
      <c r="H119" s="114" t="s">
        <v>29</v>
      </c>
      <c r="I119" s="114" t="s">
        <v>26</v>
      </c>
      <c r="J119" s="113">
        <v>4</v>
      </c>
      <c r="K119" s="93" t="s">
        <v>58</v>
      </c>
      <c r="L119" s="93"/>
      <c r="M119" s="93"/>
      <c r="N119" s="93"/>
      <c r="O119" s="93"/>
      <c r="P119" s="113" t="s">
        <v>291</v>
      </c>
      <c r="Q119" s="113" t="s">
        <v>288</v>
      </c>
      <c r="R119" s="144"/>
      <c r="S119" s="93"/>
      <c r="T119" s="145"/>
      <c r="U119" s="145"/>
      <c r="V119" s="146"/>
      <c r="W119" s="147"/>
      <c r="X119" s="714" t="s">
        <v>1380</v>
      </c>
      <c r="Y119" s="717" t="s">
        <v>1381</v>
      </c>
      <c r="Z119" s="716" t="s">
        <v>1382</v>
      </c>
    </row>
    <row r="120" spans="1:26" s="123" customFormat="1" ht="15.6">
      <c r="A120" s="131">
        <v>107</v>
      </c>
      <c r="B120" s="646"/>
      <c r="C120" s="143"/>
      <c r="D120" s="112"/>
      <c r="E120" s="93" t="s">
        <v>17</v>
      </c>
      <c r="F120" s="124" t="s">
        <v>14</v>
      </c>
      <c r="G120" s="114" t="s">
        <v>56</v>
      </c>
      <c r="H120" s="114" t="s">
        <v>29</v>
      </c>
      <c r="I120" s="114" t="s">
        <v>24</v>
      </c>
      <c r="J120" s="113">
        <v>4</v>
      </c>
      <c r="K120" s="93" t="s">
        <v>58</v>
      </c>
      <c r="L120" s="93"/>
      <c r="M120" s="93"/>
      <c r="N120" s="93"/>
      <c r="O120" s="93"/>
      <c r="P120" s="113" t="s">
        <v>291</v>
      </c>
      <c r="Q120" s="113" t="s">
        <v>288</v>
      </c>
      <c r="R120" s="144"/>
      <c r="S120" s="93"/>
      <c r="T120" s="145"/>
      <c r="U120" s="145"/>
      <c r="V120" s="146"/>
      <c r="W120" s="147"/>
      <c r="X120" s="714" t="s">
        <v>1380</v>
      </c>
      <c r="Y120" s="717" t="s">
        <v>1381</v>
      </c>
      <c r="Z120" s="716" t="s">
        <v>1382</v>
      </c>
    </row>
    <row r="121" spans="1:26" s="123" customFormat="1" ht="15.6">
      <c r="A121" s="131">
        <v>108</v>
      </c>
      <c r="B121" s="646"/>
      <c r="C121" s="143"/>
      <c r="D121" s="112"/>
      <c r="E121" s="93" t="s">
        <v>17</v>
      </c>
      <c r="F121" s="124" t="s">
        <v>14</v>
      </c>
      <c r="G121" s="114" t="s">
        <v>19</v>
      </c>
      <c r="H121" s="114" t="s">
        <v>28</v>
      </c>
      <c r="I121" s="114" t="s">
        <v>24</v>
      </c>
      <c r="J121" s="113">
        <v>4</v>
      </c>
      <c r="K121" s="93" t="s">
        <v>58</v>
      </c>
      <c r="L121" s="93"/>
      <c r="M121" s="93"/>
      <c r="N121" s="93"/>
      <c r="O121" s="93"/>
      <c r="P121" s="113" t="s">
        <v>291</v>
      </c>
      <c r="Q121" s="113" t="s">
        <v>288</v>
      </c>
      <c r="R121" s="144"/>
      <c r="S121" s="93"/>
      <c r="T121" s="145"/>
      <c r="U121" s="145"/>
      <c r="V121" s="146"/>
      <c r="W121" s="147"/>
      <c r="X121" s="714" t="s">
        <v>1380</v>
      </c>
      <c r="Y121" s="717" t="s">
        <v>1381</v>
      </c>
      <c r="Z121" s="716" t="s">
        <v>1382</v>
      </c>
    </row>
    <row r="122" spans="1:26" s="123" customFormat="1" ht="15.6">
      <c r="A122" s="131">
        <v>109</v>
      </c>
      <c r="B122" s="646"/>
      <c r="C122" s="143"/>
      <c r="D122" s="112"/>
      <c r="E122" s="93" t="s">
        <v>17</v>
      </c>
      <c r="F122" s="124" t="s">
        <v>15</v>
      </c>
      <c r="G122" s="114" t="s">
        <v>19</v>
      </c>
      <c r="H122" s="114" t="s">
        <v>28</v>
      </c>
      <c r="I122" s="114" t="s">
        <v>26</v>
      </c>
      <c r="J122" s="113">
        <v>4</v>
      </c>
      <c r="K122" s="93" t="s">
        <v>58</v>
      </c>
      <c r="L122" s="93"/>
      <c r="M122" s="93"/>
      <c r="N122" s="93"/>
      <c r="O122" s="93"/>
      <c r="P122" s="113" t="s">
        <v>291</v>
      </c>
      <c r="Q122" s="113" t="s">
        <v>288</v>
      </c>
      <c r="R122" s="144"/>
      <c r="S122" s="93"/>
      <c r="T122" s="145"/>
      <c r="U122" s="145"/>
      <c r="V122" s="146"/>
      <c r="W122" s="147"/>
      <c r="X122" s="714" t="s">
        <v>1380</v>
      </c>
      <c r="Y122" s="717" t="s">
        <v>1381</v>
      </c>
      <c r="Z122" s="716" t="s">
        <v>1382</v>
      </c>
    </row>
    <row r="123" spans="1:26" s="123" customFormat="1" ht="15.6">
      <c r="A123" s="131">
        <v>110</v>
      </c>
      <c r="B123" s="646"/>
      <c r="C123" s="143"/>
      <c r="D123" s="112"/>
      <c r="E123" s="93" t="s">
        <v>17</v>
      </c>
      <c r="F123" s="124" t="s">
        <v>14</v>
      </c>
      <c r="G123" s="114" t="s">
        <v>56</v>
      </c>
      <c r="H123" s="114" t="s">
        <v>29</v>
      </c>
      <c r="I123" s="114" t="s">
        <v>24</v>
      </c>
      <c r="J123" s="113">
        <v>4</v>
      </c>
      <c r="K123" s="93"/>
      <c r="L123" s="93"/>
      <c r="M123" s="93"/>
      <c r="N123" s="93"/>
      <c r="O123" s="93"/>
      <c r="P123" s="113" t="s">
        <v>291</v>
      </c>
      <c r="Q123" s="113" t="s">
        <v>289</v>
      </c>
      <c r="R123" s="144"/>
      <c r="S123" s="93"/>
      <c r="T123" s="145"/>
      <c r="U123" s="145"/>
      <c r="V123" s="146"/>
      <c r="W123" s="147"/>
      <c r="X123" s="714" t="s">
        <v>1380</v>
      </c>
      <c r="Y123" s="717" t="s">
        <v>1381</v>
      </c>
      <c r="Z123" s="716" t="s">
        <v>1382</v>
      </c>
    </row>
    <row r="124" spans="1:26" s="123" customFormat="1" ht="15.6">
      <c r="A124" s="131">
        <v>111</v>
      </c>
      <c r="B124" s="646"/>
      <c r="C124" s="143"/>
      <c r="D124" s="112"/>
      <c r="E124" s="93" t="s">
        <v>17</v>
      </c>
      <c r="F124" s="124" t="s">
        <v>15</v>
      </c>
      <c r="G124" s="114" t="s">
        <v>56</v>
      </c>
      <c r="H124" s="114" t="s">
        <v>29</v>
      </c>
      <c r="I124" s="114" t="s">
        <v>30</v>
      </c>
      <c r="J124" s="113">
        <v>4</v>
      </c>
      <c r="K124" s="93" t="s">
        <v>58</v>
      </c>
      <c r="L124" s="93"/>
      <c r="M124" s="93"/>
      <c r="N124" s="93"/>
      <c r="O124" s="93"/>
      <c r="P124" s="113" t="s">
        <v>291</v>
      </c>
      <c r="Q124" s="113" t="s">
        <v>289</v>
      </c>
      <c r="R124" s="144"/>
      <c r="S124" s="93"/>
      <c r="T124" s="145"/>
      <c r="U124" s="145"/>
      <c r="V124" s="146"/>
      <c r="W124" s="147" t="s">
        <v>659</v>
      </c>
      <c r="X124" s="714" t="s">
        <v>1380</v>
      </c>
      <c r="Y124" s="717" t="s">
        <v>1381</v>
      </c>
      <c r="Z124" s="716" t="s">
        <v>1382</v>
      </c>
    </row>
    <row r="125" spans="1:26" s="123" customFormat="1" ht="15.6">
      <c r="A125" s="131">
        <v>112</v>
      </c>
      <c r="B125" s="646" t="s">
        <v>653</v>
      </c>
      <c r="C125" s="143"/>
      <c r="D125" s="112"/>
      <c r="E125" s="93" t="s">
        <v>17</v>
      </c>
      <c r="F125" s="124" t="s">
        <v>14</v>
      </c>
      <c r="G125" s="114" t="s">
        <v>56</v>
      </c>
      <c r="H125" s="114" t="s">
        <v>29</v>
      </c>
      <c r="I125" s="114" t="s">
        <v>30</v>
      </c>
      <c r="J125" s="113">
        <v>4</v>
      </c>
      <c r="K125" s="93"/>
      <c r="L125" s="93"/>
      <c r="M125" s="93"/>
      <c r="N125" s="93"/>
      <c r="O125" s="93"/>
      <c r="P125" s="113" t="s">
        <v>291</v>
      </c>
      <c r="Q125" s="113" t="s">
        <v>289</v>
      </c>
      <c r="R125" s="144"/>
      <c r="S125" s="93"/>
      <c r="T125" s="145"/>
      <c r="U125" s="145"/>
      <c r="V125" s="146"/>
      <c r="W125" s="147" t="s">
        <v>658</v>
      </c>
      <c r="X125" s="714" t="s">
        <v>1380</v>
      </c>
      <c r="Y125" s="717" t="s">
        <v>1381</v>
      </c>
      <c r="Z125" s="716" t="s">
        <v>1382</v>
      </c>
    </row>
    <row r="126" spans="1:26" s="123" customFormat="1" ht="15.6">
      <c r="A126" s="131">
        <v>113</v>
      </c>
      <c r="B126" s="646"/>
      <c r="C126" s="143"/>
      <c r="D126" s="112"/>
      <c r="E126" s="93" t="s">
        <v>17</v>
      </c>
      <c r="F126" s="124" t="s">
        <v>14</v>
      </c>
      <c r="G126" s="114" t="s">
        <v>19</v>
      </c>
      <c r="H126" s="114" t="s">
        <v>28</v>
      </c>
      <c r="I126" s="114" t="s">
        <v>25</v>
      </c>
      <c r="J126" s="113">
        <v>4</v>
      </c>
      <c r="K126" s="93"/>
      <c r="L126" s="93"/>
      <c r="M126" s="93"/>
      <c r="N126" s="93"/>
      <c r="O126" s="93"/>
      <c r="P126" s="113" t="s">
        <v>286</v>
      </c>
      <c r="Q126" s="113" t="s">
        <v>290</v>
      </c>
      <c r="R126" s="144"/>
      <c r="S126" s="93"/>
      <c r="T126" s="145"/>
      <c r="U126" s="145"/>
      <c r="V126" s="146"/>
      <c r="W126" s="147"/>
      <c r="X126" s="714" t="s">
        <v>1380</v>
      </c>
      <c r="Y126" s="717" t="s">
        <v>1381</v>
      </c>
      <c r="Z126" s="716" t="s">
        <v>1382</v>
      </c>
    </row>
    <row r="127" spans="1:26" s="123" customFormat="1" ht="15.6">
      <c r="A127" s="131">
        <v>114</v>
      </c>
      <c r="B127" s="646"/>
      <c r="C127" s="143"/>
      <c r="D127" s="112"/>
      <c r="E127" s="93" t="s">
        <v>17</v>
      </c>
      <c r="F127" s="150" t="s">
        <v>15</v>
      </c>
      <c r="G127" s="114" t="s">
        <v>19</v>
      </c>
      <c r="H127" s="114" t="s">
        <v>28</v>
      </c>
      <c r="I127" s="114" t="s">
        <v>26</v>
      </c>
      <c r="J127" s="113">
        <v>3</v>
      </c>
      <c r="K127" s="93"/>
      <c r="L127" s="93"/>
      <c r="M127" s="93"/>
      <c r="N127" s="93"/>
      <c r="O127" s="93"/>
      <c r="P127" s="113" t="s">
        <v>286</v>
      </c>
      <c r="Q127" s="113" t="s">
        <v>290</v>
      </c>
      <c r="R127" s="144" t="s">
        <v>652</v>
      </c>
      <c r="S127" s="93"/>
      <c r="T127" s="145"/>
      <c r="U127" s="145"/>
      <c r="V127" s="146"/>
      <c r="W127" s="147"/>
      <c r="X127" s="714" t="s">
        <v>1380</v>
      </c>
      <c r="Y127" s="717" t="s">
        <v>1381</v>
      </c>
      <c r="Z127" s="716" t="s">
        <v>1382</v>
      </c>
    </row>
    <row r="128" spans="1:26" ht="15.6">
      <c r="A128" s="131">
        <v>115</v>
      </c>
      <c r="B128" s="127"/>
      <c r="C128" s="13"/>
      <c r="D128" s="2"/>
      <c r="E128" s="4" t="s">
        <v>17</v>
      </c>
      <c r="F128" s="4" t="s">
        <v>14</v>
      </c>
      <c r="G128" s="1" t="s">
        <v>19</v>
      </c>
      <c r="H128" s="1" t="s">
        <v>28</v>
      </c>
      <c r="I128" s="1" t="s">
        <v>24</v>
      </c>
      <c r="J128" s="4">
        <v>4</v>
      </c>
      <c r="K128" s="4"/>
      <c r="L128" s="4"/>
      <c r="M128" s="4"/>
      <c r="N128" s="4"/>
      <c r="O128" s="4"/>
      <c r="P128" s="4" t="s">
        <v>287</v>
      </c>
      <c r="Q128" s="4" t="s">
        <v>290</v>
      </c>
      <c r="R128" s="19"/>
      <c r="S128" s="4"/>
      <c r="T128" s="5"/>
      <c r="U128" s="5"/>
      <c r="V128" s="14"/>
      <c r="W128" s="15"/>
      <c r="X128" s="714" t="s">
        <v>1380</v>
      </c>
      <c r="Y128" s="717" t="s">
        <v>1381</v>
      </c>
      <c r="Z128" s="716" t="s">
        <v>1382</v>
      </c>
    </row>
    <row r="129" spans="1:26" ht="15.6">
      <c r="A129" s="131">
        <v>116</v>
      </c>
      <c r="B129" s="127"/>
      <c r="C129" s="13"/>
      <c r="D129" s="2"/>
      <c r="E129" s="4" t="s">
        <v>17</v>
      </c>
      <c r="F129" s="4" t="s">
        <v>15</v>
      </c>
      <c r="G129" s="1" t="s">
        <v>19</v>
      </c>
      <c r="H129" s="1" t="s">
        <v>28</v>
      </c>
      <c r="I129" s="1" t="s">
        <v>24</v>
      </c>
      <c r="J129" s="4">
        <v>4</v>
      </c>
      <c r="K129" s="4"/>
      <c r="L129" s="4"/>
      <c r="M129" s="4"/>
      <c r="N129" s="4"/>
      <c r="O129" s="4"/>
      <c r="P129" s="4" t="s">
        <v>287</v>
      </c>
      <c r="Q129" s="4" t="s">
        <v>290</v>
      </c>
      <c r="R129" s="19"/>
      <c r="S129" s="4"/>
      <c r="T129" s="5"/>
      <c r="U129" s="5"/>
      <c r="V129" s="14"/>
      <c r="W129" s="15"/>
      <c r="X129" s="714" t="s">
        <v>1380</v>
      </c>
      <c r="Y129" s="717" t="s">
        <v>1381</v>
      </c>
      <c r="Z129" s="716" t="s">
        <v>1382</v>
      </c>
    </row>
    <row r="130" spans="1:26" ht="15.6">
      <c r="A130" s="131">
        <v>117</v>
      </c>
      <c r="B130" s="127"/>
      <c r="C130" s="13"/>
      <c r="D130" s="2"/>
      <c r="E130" s="4" t="s">
        <v>18</v>
      </c>
      <c r="F130" s="4" t="s">
        <v>15</v>
      </c>
      <c r="G130" s="1" t="s">
        <v>19</v>
      </c>
      <c r="H130" s="1" t="s">
        <v>28</v>
      </c>
      <c r="I130" s="1" t="s">
        <v>24</v>
      </c>
      <c r="J130" s="4">
        <v>4</v>
      </c>
      <c r="K130" s="4"/>
      <c r="L130" s="4"/>
      <c r="M130" s="4"/>
      <c r="N130" s="4"/>
      <c r="O130" s="4"/>
      <c r="P130" s="4" t="s">
        <v>287</v>
      </c>
      <c r="Q130" s="4" t="s">
        <v>290</v>
      </c>
      <c r="R130" s="19"/>
      <c r="S130" s="4"/>
      <c r="T130" s="5"/>
      <c r="U130" s="5"/>
      <c r="V130" s="14"/>
      <c r="W130" s="15"/>
      <c r="X130" s="714" t="s">
        <v>1380</v>
      </c>
      <c r="Y130" s="717" t="s">
        <v>1381</v>
      </c>
      <c r="Z130" s="716" t="s">
        <v>1382</v>
      </c>
    </row>
    <row r="131" spans="1:26" ht="15.6">
      <c r="A131" s="131">
        <v>118</v>
      </c>
      <c r="B131" s="127"/>
      <c r="C131" s="13"/>
      <c r="D131" s="2"/>
      <c r="E131" s="4" t="s">
        <v>17</v>
      </c>
      <c r="F131" s="4" t="s">
        <v>14</v>
      </c>
      <c r="G131" s="1" t="s">
        <v>19</v>
      </c>
      <c r="H131" s="1" t="s">
        <v>28</v>
      </c>
      <c r="I131" s="1" t="s">
        <v>24</v>
      </c>
      <c r="J131" s="4">
        <v>4</v>
      </c>
      <c r="K131" s="4"/>
      <c r="L131" s="4"/>
      <c r="M131" s="4"/>
      <c r="N131" s="4"/>
      <c r="O131" s="4"/>
      <c r="P131" s="4" t="s">
        <v>287</v>
      </c>
      <c r="Q131" s="4" t="s">
        <v>290</v>
      </c>
      <c r="R131" s="19"/>
      <c r="S131" s="4"/>
      <c r="T131" s="5"/>
      <c r="U131" s="5"/>
      <c r="V131" s="14"/>
      <c r="W131" s="15"/>
      <c r="X131" s="714" t="s">
        <v>1380</v>
      </c>
      <c r="Y131" s="717" t="s">
        <v>1381</v>
      </c>
      <c r="Z131" s="716" t="s">
        <v>1382</v>
      </c>
    </row>
    <row r="132" spans="1:26" ht="15.6">
      <c r="A132" s="131">
        <v>119</v>
      </c>
      <c r="B132" s="127"/>
      <c r="C132" s="13"/>
      <c r="D132" s="2"/>
      <c r="E132" s="4" t="s">
        <v>18</v>
      </c>
      <c r="F132" s="4" t="s">
        <v>15</v>
      </c>
      <c r="G132" s="1" t="s">
        <v>19</v>
      </c>
      <c r="H132" s="1" t="s">
        <v>28</v>
      </c>
      <c r="I132" s="1" t="s">
        <v>24</v>
      </c>
      <c r="J132" s="4">
        <v>4</v>
      </c>
      <c r="K132" s="4"/>
      <c r="L132" s="4"/>
      <c r="M132" s="4"/>
      <c r="N132" s="4"/>
      <c r="O132" s="4"/>
      <c r="P132" s="4" t="s">
        <v>286</v>
      </c>
      <c r="Q132" s="4" t="s">
        <v>290</v>
      </c>
      <c r="R132" s="19"/>
      <c r="S132" s="4"/>
      <c r="T132" s="5"/>
      <c r="U132" s="5"/>
      <c r="V132" s="14"/>
      <c r="W132" s="15"/>
      <c r="X132" s="714" t="s">
        <v>1380</v>
      </c>
      <c r="Y132" s="717" t="s">
        <v>1381</v>
      </c>
      <c r="Z132" s="716" t="s">
        <v>1382</v>
      </c>
    </row>
    <row r="133" spans="1:26" ht="15.6">
      <c r="A133" s="131">
        <v>120</v>
      </c>
      <c r="B133" s="127"/>
      <c r="C133" s="13"/>
      <c r="D133" s="2"/>
      <c r="E133" s="4" t="s">
        <v>17</v>
      </c>
      <c r="F133" s="4" t="s">
        <v>14</v>
      </c>
      <c r="G133" s="1" t="s">
        <v>19</v>
      </c>
      <c r="H133" s="1" t="s">
        <v>28</v>
      </c>
      <c r="I133" s="1" t="s">
        <v>24</v>
      </c>
      <c r="J133" s="4">
        <v>2</v>
      </c>
      <c r="K133" s="4"/>
      <c r="L133" s="4"/>
      <c r="M133" s="4"/>
      <c r="N133" s="4"/>
      <c r="O133" s="4"/>
      <c r="P133" s="4" t="s">
        <v>286</v>
      </c>
      <c r="Q133" s="4" t="s">
        <v>290</v>
      </c>
      <c r="R133" s="19"/>
      <c r="S133" s="4"/>
      <c r="T133" s="5"/>
      <c r="U133" s="5"/>
      <c r="V133" s="14"/>
      <c r="W133" s="15"/>
      <c r="X133" s="714" t="s">
        <v>1380</v>
      </c>
      <c r="Y133" s="717" t="s">
        <v>1381</v>
      </c>
      <c r="Z133" s="716" t="s">
        <v>1382</v>
      </c>
    </row>
    <row r="134" spans="1:26" ht="15.6">
      <c r="A134" s="131">
        <v>121</v>
      </c>
      <c r="B134" s="127"/>
      <c r="C134" s="13"/>
      <c r="D134" s="2"/>
      <c r="E134" s="4" t="s">
        <v>18</v>
      </c>
      <c r="F134" s="4" t="s">
        <v>14</v>
      </c>
      <c r="G134" s="1" t="s">
        <v>19</v>
      </c>
      <c r="H134" s="1" t="s">
        <v>28</v>
      </c>
      <c r="I134" s="1" t="s">
        <v>24</v>
      </c>
      <c r="J134" s="4">
        <v>4</v>
      </c>
      <c r="K134" s="4"/>
      <c r="L134" s="4"/>
      <c r="M134" s="4"/>
      <c r="N134" s="4"/>
      <c r="O134" s="4"/>
      <c r="P134" s="4" t="s">
        <v>286</v>
      </c>
      <c r="Q134" s="4" t="s">
        <v>290</v>
      </c>
      <c r="R134" s="19"/>
      <c r="S134" s="4"/>
      <c r="T134" s="5"/>
      <c r="U134" s="5"/>
      <c r="V134" s="14"/>
      <c r="W134" s="15"/>
      <c r="X134" s="714" t="s">
        <v>1380</v>
      </c>
      <c r="Y134" s="717" t="s">
        <v>1381</v>
      </c>
      <c r="Z134" s="716" t="s">
        <v>1382</v>
      </c>
    </row>
    <row r="135" spans="1:26" ht="15.6">
      <c r="A135" s="131">
        <v>122</v>
      </c>
      <c r="B135" s="127"/>
      <c r="C135" s="13"/>
      <c r="D135" s="2"/>
      <c r="E135" s="4" t="s">
        <v>17</v>
      </c>
      <c r="F135" s="4" t="s">
        <v>14</v>
      </c>
      <c r="G135" s="1" t="s">
        <v>19</v>
      </c>
      <c r="H135" s="1" t="s">
        <v>28</v>
      </c>
      <c r="I135" s="1" t="s">
        <v>24</v>
      </c>
      <c r="J135" s="4">
        <v>3</v>
      </c>
      <c r="K135" s="4"/>
      <c r="L135" s="4"/>
      <c r="M135" s="4"/>
      <c r="N135" s="4"/>
      <c r="O135" s="4"/>
      <c r="P135" s="4" t="s">
        <v>287</v>
      </c>
      <c r="Q135" s="4" t="s">
        <v>290</v>
      </c>
      <c r="R135" s="19"/>
      <c r="S135" s="4"/>
      <c r="T135" s="5"/>
      <c r="U135" s="5"/>
      <c r="V135" s="14"/>
      <c r="W135" s="15"/>
      <c r="X135" s="714" t="s">
        <v>1380</v>
      </c>
      <c r="Y135" s="717" t="s">
        <v>1381</v>
      </c>
      <c r="Z135" s="716" t="s">
        <v>1382</v>
      </c>
    </row>
    <row r="136" spans="1:26" ht="15.6">
      <c r="A136" s="131">
        <v>123</v>
      </c>
      <c r="B136" s="127"/>
      <c r="C136" s="13"/>
      <c r="D136" s="2"/>
      <c r="E136" s="4" t="s">
        <v>17</v>
      </c>
      <c r="F136" s="4" t="s">
        <v>14</v>
      </c>
      <c r="G136" s="1" t="s">
        <v>19</v>
      </c>
      <c r="H136" s="1" t="s">
        <v>28</v>
      </c>
      <c r="I136" s="1" t="s">
        <v>24</v>
      </c>
      <c r="J136" s="4">
        <v>4</v>
      </c>
      <c r="K136" s="4"/>
      <c r="L136" s="4"/>
      <c r="M136" s="4"/>
      <c r="N136" s="4"/>
      <c r="O136" s="4"/>
      <c r="P136" s="4" t="s">
        <v>287</v>
      </c>
      <c r="Q136" s="4" t="s">
        <v>290</v>
      </c>
      <c r="R136" s="19"/>
      <c r="S136" s="4"/>
      <c r="T136" s="5"/>
      <c r="U136" s="5"/>
      <c r="V136" s="14"/>
      <c r="W136" s="15"/>
      <c r="X136" s="714" t="s">
        <v>1380</v>
      </c>
      <c r="Y136" s="717" t="s">
        <v>1381</v>
      </c>
      <c r="Z136" s="716" t="s">
        <v>1382</v>
      </c>
    </row>
    <row r="137" spans="1:26" ht="15.6">
      <c r="A137" s="131">
        <v>124</v>
      </c>
      <c r="B137" s="127"/>
      <c r="C137" s="13"/>
      <c r="D137" s="2"/>
      <c r="E137" s="4" t="s">
        <v>17</v>
      </c>
      <c r="F137" s="4" t="s">
        <v>15</v>
      </c>
      <c r="G137" s="1" t="s">
        <v>19</v>
      </c>
      <c r="H137" s="1" t="s">
        <v>28</v>
      </c>
      <c r="I137" s="1" t="s">
        <v>24</v>
      </c>
      <c r="J137" s="4">
        <v>4</v>
      </c>
      <c r="K137" s="4"/>
      <c r="L137" s="4"/>
      <c r="M137" s="4"/>
      <c r="N137" s="4"/>
      <c r="O137" s="4"/>
      <c r="P137" s="4" t="s">
        <v>287</v>
      </c>
      <c r="Q137" s="4" t="s">
        <v>290</v>
      </c>
      <c r="R137" s="19"/>
      <c r="S137" s="4"/>
      <c r="T137" s="5"/>
      <c r="U137" s="5"/>
      <c r="V137" s="14"/>
      <c r="W137" s="15"/>
      <c r="X137" s="714" t="s">
        <v>1380</v>
      </c>
      <c r="Y137" s="717" t="s">
        <v>1381</v>
      </c>
      <c r="Z137" s="716" t="s">
        <v>1382</v>
      </c>
    </row>
    <row r="138" spans="1:26" ht="15.6">
      <c r="A138" s="131">
        <v>125</v>
      </c>
      <c r="B138" s="127"/>
      <c r="C138" s="13"/>
      <c r="D138" s="2"/>
      <c r="E138" s="4" t="s">
        <v>18</v>
      </c>
      <c r="F138" s="4" t="s">
        <v>14</v>
      </c>
      <c r="G138" s="1" t="s">
        <v>19</v>
      </c>
      <c r="H138" s="1" t="s">
        <v>28</v>
      </c>
      <c r="I138" s="1" t="s">
        <v>25</v>
      </c>
      <c r="J138" s="4">
        <v>4</v>
      </c>
      <c r="K138" s="4"/>
      <c r="L138" s="4"/>
      <c r="M138" s="4"/>
      <c r="N138" s="4"/>
      <c r="O138" s="4"/>
      <c r="P138" s="4" t="s">
        <v>286</v>
      </c>
      <c r="Q138" s="4" t="s">
        <v>290</v>
      </c>
      <c r="R138" s="19"/>
      <c r="S138" s="4"/>
      <c r="T138" s="5"/>
      <c r="U138" s="5"/>
      <c r="V138" s="14"/>
      <c r="W138" s="15"/>
      <c r="X138" s="714" t="s">
        <v>1380</v>
      </c>
      <c r="Y138" s="717" t="s">
        <v>1381</v>
      </c>
      <c r="Z138" s="716" t="s">
        <v>1382</v>
      </c>
    </row>
    <row r="139" spans="1:26" ht="15.6">
      <c r="A139" s="131">
        <v>126</v>
      </c>
      <c r="B139" s="127"/>
      <c r="C139" s="13"/>
      <c r="D139" s="107"/>
      <c r="E139" s="4" t="s">
        <v>18</v>
      </c>
      <c r="F139" s="4" t="s">
        <v>15</v>
      </c>
      <c r="G139" s="1" t="s">
        <v>19</v>
      </c>
      <c r="H139" s="1" t="s">
        <v>28</v>
      </c>
      <c r="I139" s="1" t="s">
        <v>26</v>
      </c>
      <c r="J139" s="4">
        <v>4</v>
      </c>
      <c r="K139" s="4"/>
      <c r="L139" s="4"/>
      <c r="M139" s="4"/>
      <c r="N139" s="4"/>
      <c r="O139" s="4"/>
      <c r="P139" s="4" t="s">
        <v>286</v>
      </c>
      <c r="Q139" s="4" t="s">
        <v>290</v>
      </c>
      <c r="R139" s="19"/>
      <c r="S139" s="4"/>
      <c r="T139" s="5"/>
      <c r="U139" s="5"/>
      <c r="V139" s="14"/>
      <c r="W139" s="15"/>
      <c r="X139" s="714" t="s">
        <v>1380</v>
      </c>
      <c r="Y139" s="717" t="s">
        <v>1381</v>
      </c>
      <c r="Z139" s="716" t="s">
        <v>1382</v>
      </c>
    </row>
    <row r="140" spans="1:26" ht="15.6">
      <c r="A140" s="131">
        <v>127</v>
      </c>
      <c r="B140" s="127"/>
      <c r="C140" s="13"/>
      <c r="D140" s="2"/>
      <c r="E140" s="4" t="s">
        <v>18</v>
      </c>
      <c r="F140" s="4" t="s">
        <v>14</v>
      </c>
      <c r="G140" s="1" t="s">
        <v>19</v>
      </c>
      <c r="H140" s="1" t="s">
        <v>28</v>
      </c>
      <c r="I140" s="1" t="s">
        <v>24</v>
      </c>
      <c r="J140" s="4">
        <v>4</v>
      </c>
      <c r="K140" s="4"/>
      <c r="L140" s="4"/>
      <c r="M140" s="4"/>
      <c r="N140" s="4"/>
      <c r="O140" s="4"/>
      <c r="P140" s="4" t="s">
        <v>286</v>
      </c>
      <c r="Q140" s="4" t="s">
        <v>290</v>
      </c>
      <c r="R140" s="19"/>
      <c r="S140" s="4"/>
      <c r="T140" s="5"/>
      <c r="U140" s="5"/>
      <c r="V140" s="14"/>
      <c r="W140" s="15"/>
      <c r="X140" s="714" t="s">
        <v>1380</v>
      </c>
      <c r="Y140" s="717" t="s">
        <v>1381</v>
      </c>
      <c r="Z140" s="716" t="s">
        <v>1382</v>
      </c>
    </row>
    <row r="141" spans="1:26" ht="15.6">
      <c r="A141" s="131">
        <v>128</v>
      </c>
      <c r="B141" s="127"/>
      <c r="C141" s="13"/>
      <c r="D141" s="2"/>
      <c r="E141" s="4" t="s">
        <v>18</v>
      </c>
      <c r="F141" s="4" t="s">
        <v>15</v>
      </c>
      <c r="G141" s="1" t="s">
        <v>19</v>
      </c>
      <c r="H141" s="1" t="s">
        <v>28</v>
      </c>
      <c r="I141" s="1" t="s">
        <v>24</v>
      </c>
      <c r="J141" s="4">
        <v>3</v>
      </c>
      <c r="K141" s="4"/>
      <c r="L141" s="4"/>
      <c r="M141" s="4"/>
      <c r="N141" s="4"/>
      <c r="O141" s="4"/>
      <c r="P141" s="4" t="s">
        <v>286</v>
      </c>
      <c r="Q141" s="4" t="s">
        <v>290</v>
      </c>
      <c r="R141" s="19"/>
      <c r="S141" s="4"/>
      <c r="T141" s="5"/>
      <c r="U141" s="5"/>
      <c r="V141" s="14"/>
      <c r="W141" s="15"/>
      <c r="X141" s="714" t="s">
        <v>1380</v>
      </c>
      <c r="Y141" s="717" t="s">
        <v>1381</v>
      </c>
      <c r="Z141" s="716" t="s">
        <v>1382</v>
      </c>
    </row>
    <row r="142" spans="1:26" ht="15.6">
      <c r="A142" s="131">
        <v>129</v>
      </c>
      <c r="B142" s="127"/>
      <c r="C142" s="13"/>
      <c r="D142" s="2"/>
      <c r="E142" s="4" t="s">
        <v>17</v>
      </c>
      <c r="F142" s="4" t="s">
        <v>14</v>
      </c>
      <c r="G142" s="1" t="s">
        <v>19</v>
      </c>
      <c r="H142" s="1" t="s">
        <v>28</v>
      </c>
      <c r="I142" s="1" t="s">
        <v>24</v>
      </c>
      <c r="J142" s="4">
        <v>4</v>
      </c>
      <c r="K142" s="4"/>
      <c r="L142" s="4"/>
      <c r="M142" s="4"/>
      <c r="N142" s="4"/>
      <c r="O142" s="4"/>
      <c r="P142" s="4" t="s">
        <v>286</v>
      </c>
      <c r="Q142" s="4" t="s">
        <v>290</v>
      </c>
      <c r="R142" s="19"/>
      <c r="S142" s="4"/>
      <c r="T142" s="5"/>
      <c r="U142" s="5"/>
      <c r="V142" s="14"/>
      <c r="W142" s="15"/>
      <c r="X142" s="714" t="s">
        <v>1380</v>
      </c>
      <c r="Y142" s="717" t="s">
        <v>1381</v>
      </c>
      <c r="Z142" s="716" t="s">
        <v>1382</v>
      </c>
    </row>
    <row r="143" spans="1:26" ht="15.6">
      <c r="A143" s="131">
        <v>130</v>
      </c>
      <c r="B143" s="127"/>
      <c r="C143" s="13"/>
      <c r="D143" s="2"/>
      <c r="E143" s="4" t="s">
        <v>17</v>
      </c>
      <c r="F143" s="4" t="s">
        <v>14</v>
      </c>
      <c r="G143" s="1" t="s">
        <v>262</v>
      </c>
      <c r="H143" s="1" t="s">
        <v>28</v>
      </c>
      <c r="I143" s="1" t="s">
        <v>24</v>
      </c>
      <c r="J143" s="4">
        <v>2</v>
      </c>
      <c r="K143" s="4" t="s">
        <v>33</v>
      </c>
      <c r="L143" s="4"/>
      <c r="M143" s="4"/>
      <c r="N143" s="4"/>
      <c r="O143" s="4"/>
      <c r="P143" s="4" t="s">
        <v>286</v>
      </c>
      <c r="Q143" s="4" t="s">
        <v>290</v>
      </c>
      <c r="R143" s="19"/>
      <c r="S143" s="4"/>
      <c r="T143" s="5"/>
      <c r="U143" s="5"/>
      <c r="V143" s="14"/>
      <c r="W143" s="15"/>
      <c r="X143" s="714" t="s">
        <v>1380</v>
      </c>
      <c r="Y143" s="717" t="s">
        <v>1381</v>
      </c>
      <c r="Z143" s="716" t="s">
        <v>1382</v>
      </c>
    </row>
    <row r="144" spans="1:26" ht="15.6">
      <c r="A144" s="131">
        <v>131</v>
      </c>
      <c r="B144" s="127"/>
      <c r="C144" s="13"/>
      <c r="D144" s="2"/>
      <c r="E144" s="4" t="s">
        <v>17</v>
      </c>
      <c r="F144" s="4" t="s">
        <v>15</v>
      </c>
      <c r="G144" s="1" t="s">
        <v>262</v>
      </c>
      <c r="H144" s="1" t="s">
        <v>28</v>
      </c>
      <c r="I144" s="1" t="s">
        <v>24</v>
      </c>
      <c r="J144" s="4">
        <v>2</v>
      </c>
      <c r="K144" s="4" t="s">
        <v>33</v>
      </c>
      <c r="L144" s="4"/>
      <c r="M144" s="4"/>
      <c r="N144" s="4"/>
      <c r="O144" s="4"/>
      <c r="P144" s="4" t="s">
        <v>286</v>
      </c>
      <c r="Q144" s="4" t="s">
        <v>290</v>
      </c>
      <c r="R144" s="19"/>
      <c r="S144" s="4"/>
      <c r="T144" s="5"/>
      <c r="U144" s="5"/>
      <c r="V144" s="14"/>
      <c r="W144" s="15"/>
      <c r="X144" s="714" t="s">
        <v>1380</v>
      </c>
      <c r="Y144" s="717" t="s">
        <v>1381</v>
      </c>
      <c r="Z144" s="716" t="s">
        <v>1382</v>
      </c>
    </row>
    <row r="145" spans="1:26" ht="15.6">
      <c r="A145" s="131">
        <v>132</v>
      </c>
      <c r="B145" s="127"/>
      <c r="C145" s="13"/>
      <c r="D145" s="2"/>
      <c r="E145" s="4" t="s">
        <v>17</v>
      </c>
      <c r="F145" s="4" t="s">
        <v>14</v>
      </c>
      <c r="G145" s="1" t="s">
        <v>19</v>
      </c>
      <c r="H145" s="1"/>
      <c r="I145" s="1" t="s">
        <v>24</v>
      </c>
      <c r="J145" s="4"/>
      <c r="K145" s="4"/>
      <c r="L145" s="4"/>
      <c r="M145" s="4"/>
      <c r="N145" s="4"/>
      <c r="O145" s="66" t="s">
        <v>28</v>
      </c>
      <c r="P145" s="4" t="s">
        <v>286</v>
      </c>
      <c r="Q145" s="4" t="s">
        <v>290</v>
      </c>
      <c r="R145" s="19" t="s">
        <v>614</v>
      </c>
      <c r="S145" s="4"/>
      <c r="T145" s="5"/>
      <c r="U145" s="5"/>
      <c r="V145" s="14"/>
      <c r="W145" s="15"/>
      <c r="X145" s="714" t="s">
        <v>1380</v>
      </c>
      <c r="Y145" s="717" t="s">
        <v>1381</v>
      </c>
      <c r="Z145" s="716" t="s">
        <v>1382</v>
      </c>
    </row>
    <row r="146" spans="1:26" ht="15.6">
      <c r="A146" s="131">
        <v>133</v>
      </c>
      <c r="B146" s="127"/>
      <c r="C146" s="13"/>
      <c r="D146" s="2"/>
      <c r="E146" s="4" t="s">
        <v>18</v>
      </c>
      <c r="F146" s="4" t="s">
        <v>15</v>
      </c>
      <c r="G146" s="1" t="s">
        <v>19</v>
      </c>
      <c r="H146" s="1" t="s">
        <v>28</v>
      </c>
      <c r="I146" s="1" t="s">
        <v>24</v>
      </c>
      <c r="J146" s="4">
        <v>3</v>
      </c>
      <c r="K146" s="4"/>
      <c r="L146" s="4"/>
      <c r="M146" s="4"/>
      <c r="N146" s="4"/>
      <c r="O146" s="4"/>
      <c r="P146" s="4" t="s">
        <v>286</v>
      </c>
      <c r="Q146" s="4" t="s">
        <v>290</v>
      </c>
      <c r="R146" s="19"/>
      <c r="S146" s="4"/>
      <c r="T146" s="5"/>
      <c r="U146" s="5"/>
      <c r="V146" s="14"/>
      <c r="W146" s="15"/>
      <c r="X146" s="714" t="s">
        <v>1380</v>
      </c>
      <c r="Y146" s="717" t="s">
        <v>1381</v>
      </c>
      <c r="Z146" s="716" t="s">
        <v>1382</v>
      </c>
    </row>
    <row r="147" spans="1:26" ht="15.6">
      <c r="A147" s="131">
        <v>134</v>
      </c>
      <c r="B147" s="127"/>
      <c r="C147" s="13"/>
      <c r="D147" s="2"/>
      <c r="E147" s="4" t="s">
        <v>18</v>
      </c>
      <c r="F147" s="4" t="s">
        <v>14</v>
      </c>
      <c r="G147" s="1" t="s">
        <v>19</v>
      </c>
      <c r="H147" s="1" t="s">
        <v>28</v>
      </c>
      <c r="I147" s="1" t="s">
        <v>26</v>
      </c>
      <c r="J147" s="4">
        <v>2</v>
      </c>
      <c r="K147" s="4"/>
      <c r="L147" s="4"/>
      <c r="M147" s="4"/>
      <c r="N147" s="4"/>
      <c r="O147" s="4"/>
      <c r="P147" s="4" t="s">
        <v>287</v>
      </c>
      <c r="Q147" s="4" t="s">
        <v>290</v>
      </c>
      <c r="R147" s="19"/>
      <c r="S147" s="4"/>
      <c r="T147" s="5"/>
      <c r="U147" s="5"/>
      <c r="V147" s="14"/>
      <c r="W147" s="15"/>
      <c r="X147" s="714" t="s">
        <v>1380</v>
      </c>
      <c r="Y147" s="717" t="s">
        <v>1381</v>
      </c>
      <c r="Z147" s="716" t="s">
        <v>1382</v>
      </c>
    </row>
    <row r="148" spans="1:26" ht="24">
      <c r="A148" s="131">
        <v>135</v>
      </c>
      <c r="B148" s="127"/>
      <c r="C148" s="13"/>
      <c r="D148" s="107"/>
      <c r="E148" s="4" t="s">
        <v>17</v>
      </c>
      <c r="F148" s="4" t="s">
        <v>14</v>
      </c>
      <c r="G148" s="1" t="s">
        <v>19</v>
      </c>
      <c r="H148" s="1" t="s">
        <v>28</v>
      </c>
      <c r="I148" s="1" t="s">
        <v>26</v>
      </c>
      <c r="J148" s="4">
        <v>4</v>
      </c>
      <c r="K148" s="4"/>
      <c r="L148" s="4"/>
      <c r="M148" s="4"/>
      <c r="N148" s="4"/>
      <c r="O148" s="4"/>
      <c r="P148" s="4" t="s">
        <v>286</v>
      </c>
      <c r="Q148" s="4" t="s">
        <v>290</v>
      </c>
      <c r="R148" s="19" t="s">
        <v>615</v>
      </c>
      <c r="S148" s="4"/>
      <c r="T148" s="5"/>
      <c r="U148" s="5"/>
      <c r="V148" s="14"/>
      <c r="W148" s="15"/>
      <c r="X148" s="714" t="s">
        <v>1380</v>
      </c>
      <c r="Y148" s="717" t="s">
        <v>1381</v>
      </c>
      <c r="Z148" s="716" t="s">
        <v>1382</v>
      </c>
    </row>
    <row r="149" spans="1:26" ht="15.6">
      <c r="A149" s="131">
        <v>136</v>
      </c>
      <c r="B149" s="127"/>
      <c r="C149" s="13"/>
      <c r="D149" s="2"/>
      <c r="E149" s="4" t="s">
        <v>18</v>
      </c>
      <c r="F149" s="4" t="s">
        <v>15</v>
      </c>
      <c r="G149" s="1" t="s">
        <v>19</v>
      </c>
      <c r="H149" s="1" t="s">
        <v>28</v>
      </c>
      <c r="I149" s="1" t="s">
        <v>24</v>
      </c>
      <c r="J149" s="4">
        <v>4</v>
      </c>
      <c r="K149" s="4"/>
      <c r="L149" s="4"/>
      <c r="M149" s="4"/>
      <c r="N149" s="4"/>
      <c r="O149" s="4"/>
      <c r="P149" s="4" t="s">
        <v>286</v>
      </c>
      <c r="Q149" s="4" t="s">
        <v>290</v>
      </c>
      <c r="R149" s="19"/>
      <c r="S149" s="4"/>
      <c r="T149" s="5"/>
      <c r="U149" s="5"/>
      <c r="V149" s="14"/>
      <c r="W149" s="15"/>
      <c r="X149" s="714" t="s">
        <v>1380</v>
      </c>
      <c r="Y149" s="717" t="s">
        <v>1381</v>
      </c>
      <c r="Z149" s="716" t="s">
        <v>1382</v>
      </c>
    </row>
    <row r="150" spans="1:26" ht="15.6">
      <c r="A150" s="131">
        <v>137</v>
      </c>
      <c r="B150" s="127"/>
      <c r="C150" s="13"/>
      <c r="D150" s="2"/>
      <c r="E150" s="4" t="s">
        <v>17</v>
      </c>
      <c r="F150" s="4" t="s">
        <v>14</v>
      </c>
      <c r="G150" s="1" t="s">
        <v>19</v>
      </c>
      <c r="H150" s="1" t="s">
        <v>28</v>
      </c>
      <c r="I150" s="1" t="s">
        <v>24</v>
      </c>
      <c r="J150" s="4">
        <v>3</v>
      </c>
      <c r="K150" s="4"/>
      <c r="L150" s="4"/>
      <c r="M150" s="4"/>
      <c r="N150" s="4"/>
      <c r="O150" s="66" t="s">
        <v>28</v>
      </c>
      <c r="P150" s="4" t="s">
        <v>287</v>
      </c>
      <c r="Q150" s="4" t="s">
        <v>290</v>
      </c>
      <c r="R150" s="19"/>
      <c r="S150" s="4"/>
      <c r="T150" s="5"/>
      <c r="U150" s="5"/>
      <c r="V150" s="14"/>
      <c r="W150" s="15"/>
      <c r="X150" s="714" t="s">
        <v>1380</v>
      </c>
      <c r="Y150" s="717" t="s">
        <v>1381</v>
      </c>
      <c r="Z150" s="716" t="s">
        <v>1382</v>
      </c>
    </row>
    <row r="151" spans="1:26" ht="15.6">
      <c r="A151" s="131">
        <v>138</v>
      </c>
      <c r="B151" s="127"/>
      <c r="C151" s="13"/>
      <c r="D151" s="2"/>
      <c r="E151" s="4" t="s">
        <v>17</v>
      </c>
      <c r="F151" s="4" t="s">
        <v>15</v>
      </c>
      <c r="G151" s="1" t="s">
        <v>19</v>
      </c>
      <c r="H151" s="1" t="s">
        <v>28</v>
      </c>
      <c r="I151" s="1" t="s">
        <v>51</v>
      </c>
      <c r="J151" s="4"/>
      <c r="K151" s="4"/>
      <c r="L151" s="4"/>
      <c r="M151" s="4"/>
      <c r="N151" s="4"/>
      <c r="O151" s="4"/>
      <c r="P151" s="4" t="s">
        <v>287</v>
      </c>
      <c r="Q151" s="4" t="s">
        <v>290</v>
      </c>
      <c r="R151" s="19"/>
      <c r="S151" s="4"/>
      <c r="T151" s="5"/>
      <c r="U151" s="5"/>
      <c r="V151" s="14"/>
      <c r="W151" s="15"/>
      <c r="X151" s="714" t="s">
        <v>1380</v>
      </c>
      <c r="Y151" s="717" t="s">
        <v>1381</v>
      </c>
      <c r="Z151" s="716" t="s">
        <v>1382</v>
      </c>
    </row>
    <row r="152" spans="1:26" ht="15.6">
      <c r="A152" s="131">
        <v>139</v>
      </c>
      <c r="B152" s="127"/>
      <c r="C152" s="13"/>
      <c r="D152" s="2"/>
      <c r="E152" s="4" t="s">
        <v>18</v>
      </c>
      <c r="F152" s="4" t="s">
        <v>14</v>
      </c>
      <c r="G152" s="1" t="s">
        <v>19</v>
      </c>
      <c r="H152" s="1" t="s">
        <v>28</v>
      </c>
      <c r="I152" s="1" t="s">
        <v>24</v>
      </c>
      <c r="J152" s="4">
        <v>4</v>
      </c>
      <c r="K152" s="4"/>
      <c r="L152" s="4"/>
      <c r="M152" s="4"/>
      <c r="N152" s="4"/>
      <c r="O152" s="4"/>
      <c r="P152" s="4" t="s">
        <v>287</v>
      </c>
      <c r="Q152" s="4" t="s">
        <v>290</v>
      </c>
      <c r="R152" s="19"/>
      <c r="S152" s="4"/>
      <c r="T152" s="5"/>
      <c r="U152" s="5"/>
      <c r="V152" s="14"/>
      <c r="W152" s="15"/>
      <c r="X152" s="714" t="s">
        <v>1380</v>
      </c>
      <c r="Y152" s="717" t="s">
        <v>1381</v>
      </c>
      <c r="Z152" s="716" t="s">
        <v>1382</v>
      </c>
    </row>
    <row r="153" spans="1:26" ht="15.6">
      <c r="A153" s="131">
        <v>140</v>
      </c>
      <c r="B153" s="127"/>
      <c r="C153" s="13"/>
      <c r="D153" s="2"/>
      <c r="E153" s="4" t="s">
        <v>18</v>
      </c>
      <c r="F153" s="4" t="s">
        <v>15</v>
      </c>
      <c r="G153" s="1" t="s">
        <v>19</v>
      </c>
      <c r="H153" s="1" t="s">
        <v>28</v>
      </c>
      <c r="I153" s="1" t="s">
        <v>24</v>
      </c>
      <c r="J153" s="4">
        <v>4</v>
      </c>
      <c r="K153" s="4"/>
      <c r="L153" s="4"/>
      <c r="M153" s="4"/>
      <c r="N153" s="4"/>
      <c r="O153" s="4"/>
      <c r="P153" s="4" t="s">
        <v>287</v>
      </c>
      <c r="Q153" s="4" t="s">
        <v>290</v>
      </c>
      <c r="R153" s="19"/>
      <c r="S153" s="4"/>
      <c r="T153" s="5"/>
      <c r="U153" s="5"/>
      <c r="V153" s="14"/>
      <c r="W153" s="15"/>
      <c r="X153" s="714" t="s">
        <v>1380</v>
      </c>
      <c r="Y153" s="717" t="s">
        <v>1381</v>
      </c>
      <c r="Z153" s="716" t="s">
        <v>1382</v>
      </c>
    </row>
    <row r="154" spans="1:26" ht="15.6">
      <c r="A154" s="131">
        <v>141</v>
      </c>
      <c r="B154" s="127"/>
      <c r="C154" s="13"/>
      <c r="D154" s="2"/>
      <c r="E154" s="4" t="s">
        <v>17</v>
      </c>
      <c r="F154" s="4" t="s">
        <v>14</v>
      </c>
      <c r="G154" s="1" t="s">
        <v>19</v>
      </c>
      <c r="H154" s="1" t="s">
        <v>28</v>
      </c>
      <c r="I154" s="1" t="s">
        <v>24</v>
      </c>
      <c r="J154" s="4">
        <v>4</v>
      </c>
      <c r="K154" s="4"/>
      <c r="L154" s="4"/>
      <c r="M154" s="4"/>
      <c r="N154" s="4"/>
      <c r="O154" s="4"/>
      <c r="P154" s="4" t="s">
        <v>287</v>
      </c>
      <c r="Q154" s="4" t="s">
        <v>290</v>
      </c>
      <c r="R154" s="19"/>
      <c r="S154" s="4"/>
      <c r="T154" s="5"/>
      <c r="U154" s="5"/>
      <c r="V154" s="14"/>
      <c r="W154" s="15"/>
      <c r="X154" s="714" t="s">
        <v>1380</v>
      </c>
      <c r="Y154" s="717" t="s">
        <v>1381</v>
      </c>
      <c r="Z154" s="716" t="s">
        <v>1382</v>
      </c>
    </row>
    <row r="155" spans="1:26" ht="15.6">
      <c r="A155" s="131">
        <v>142</v>
      </c>
      <c r="B155" s="127"/>
      <c r="C155" s="13"/>
      <c r="D155" s="2"/>
      <c r="E155" s="4" t="s">
        <v>17</v>
      </c>
      <c r="F155" s="4" t="s">
        <v>15</v>
      </c>
      <c r="G155" s="1" t="s">
        <v>19</v>
      </c>
      <c r="H155" s="1" t="s">
        <v>28</v>
      </c>
      <c r="I155" s="1" t="s">
        <v>24</v>
      </c>
      <c r="J155" s="4"/>
      <c r="K155" s="4"/>
      <c r="L155" s="4"/>
      <c r="M155" s="4"/>
      <c r="N155" s="4"/>
      <c r="O155" s="66" t="s">
        <v>28</v>
      </c>
      <c r="P155" s="4" t="s">
        <v>287</v>
      </c>
      <c r="Q155" s="4" t="s">
        <v>290</v>
      </c>
      <c r="R155" s="19"/>
      <c r="S155" s="4"/>
      <c r="T155" s="5"/>
      <c r="U155" s="5"/>
      <c r="V155" s="14"/>
      <c r="W155" s="15"/>
      <c r="X155" s="714" t="s">
        <v>1380</v>
      </c>
      <c r="Y155" s="717" t="s">
        <v>1381</v>
      </c>
      <c r="Z155" s="716" t="s">
        <v>1382</v>
      </c>
    </row>
    <row r="156" spans="1:26" ht="15.6">
      <c r="A156" s="131">
        <v>143</v>
      </c>
      <c r="B156" s="127"/>
      <c r="C156" s="13"/>
      <c r="D156" s="2"/>
      <c r="E156" s="4" t="s">
        <v>18</v>
      </c>
      <c r="F156" s="4" t="s">
        <v>15</v>
      </c>
      <c r="G156" s="1" t="s">
        <v>19</v>
      </c>
      <c r="H156" s="1" t="s">
        <v>28</v>
      </c>
      <c r="I156" s="1" t="s">
        <v>24</v>
      </c>
      <c r="J156" s="4">
        <v>4</v>
      </c>
      <c r="K156" s="4"/>
      <c r="L156" s="4"/>
      <c r="M156" s="4"/>
      <c r="N156" s="4"/>
      <c r="O156" s="4"/>
      <c r="P156" s="4" t="s">
        <v>287</v>
      </c>
      <c r="Q156" s="4" t="s">
        <v>290</v>
      </c>
      <c r="R156" s="19"/>
      <c r="S156" s="4"/>
      <c r="T156" s="5"/>
      <c r="U156" s="5"/>
      <c r="V156" s="14"/>
      <c r="W156" s="15"/>
      <c r="X156" s="714" t="s">
        <v>1380</v>
      </c>
      <c r="Y156" s="717" t="s">
        <v>1381</v>
      </c>
      <c r="Z156" s="716" t="s">
        <v>1382</v>
      </c>
    </row>
    <row r="157" spans="1:26" ht="15.6">
      <c r="A157" s="131">
        <v>144</v>
      </c>
      <c r="B157" s="127"/>
      <c r="C157" s="13"/>
      <c r="D157" s="2"/>
      <c r="E157" s="4" t="s">
        <v>18</v>
      </c>
      <c r="F157" s="4" t="s">
        <v>14</v>
      </c>
      <c r="G157" s="1" t="s">
        <v>19</v>
      </c>
      <c r="H157" s="1" t="s">
        <v>28</v>
      </c>
      <c r="I157" s="1" t="s">
        <v>24</v>
      </c>
      <c r="J157" s="4">
        <v>4</v>
      </c>
      <c r="K157" s="4"/>
      <c r="L157" s="4"/>
      <c r="M157" s="4"/>
      <c r="N157" s="4"/>
      <c r="O157" s="4"/>
      <c r="P157" s="4" t="s">
        <v>287</v>
      </c>
      <c r="Q157" s="4" t="s">
        <v>290</v>
      </c>
      <c r="R157" s="19"/>
      <c r="S157" s="4"/>
      <c r="T157" s="5"/>
      <c r="U157" s="5"/>
      <c r="V157" s="14"/>
      <c r="W157" s="15"/>
      <c r="X157" s="714" t="s">
        <v>1380</v>
      </c>
      <c r="Y157" s="717" t="s">
        <v>1381</v>
      </c>
      <c r="Z157" s="716" t="s">
        <v>1382</v>
      </c>
    </row>
    <row r="158" spans="1:26" ht="15.6">
      <c r="A158" s="131">
        <v>145</v>
      </c>
      <c r="B158" s="127"/>
      <c r="C158" s="13"/>
      <c r="D158" s="2"/>
      <c r="E158" s="4" t="s">
        <v>17</v>
      </c>
      <c r="F158" s="4" t="s">
        <v>15</v>
      </c>
      <c r="G158" s="1" t="s">
        <v>19</v>
      </c>
      <c r="H158" s="1" t="s">
        <v>28</v>
      </c>
      <c r="I158" s="1" t="s">
        <v>24</v>
      </c>
      <c r="J158" s="4">
        <v>4</v>
      </c>
      <c r="K158" s="4"/>
      <c r="L158" s="4"/>
      <c r="M158" s="4"/>
      <c r="N158" s="4"/>
      <c r="O158" s="4"/>
      <c r="P158" s="4" t="s">
        <v>287</v>
      </c>
      <c r="Q158" s="4" t="s">
        <v>290</v>
      </c>
      <c r="R158" s="19"/>
      <c r="S158" s="4"/>
      <c r="T158" s="5"/>
      <c r="U158" s="5"/>
      <c r="V158" s="14"/>
      <c r="W158" s="15"/>
      <c r="X158" s="714" t="s">
        <v>1380</v>
      </c>
      <c r="Y158" s="717" t="s">
        <v>1381</v>
      </c>
      <c r="Z158" s="716" t="s">
        <v>1382</v>
      </c>
    </row>
    <row r="159" spans="1:26" ht="15.6">
      <c r="A159" s="131">
        <v>146</v>
      </c>
      <c r="B159" s="127"/>
      <c r="C159" s="13"/>
      <c r="D159" s="2"/>
      <c r="E159" s="4" t="s">
        <v>17</v>
      </c>
      <c r="F159" s="4" t="s">
        <v>14</v>
      </c>
      <c r="G159" s="1" t="s">
        <v>19</v>
      </c>
      <c r="H159" s="1" t="s">
        <v>28</v>
      </c>
      <c r="I159" s="1" t="s">
        <v>24</v>
      </c>
      <c r="J159" s="4"/>
      <c r="K159" s="4"/>
      <c r="L159" s="4"/>
      <c r="M159" s="4"/>
      <c r="N159" s="4"/>
      <c r="O159" s="4"/>
      <c r="P159" s="4" t="s">
        <v>287</v>
      </c>
      <c r="Q159" s="4" t="s">
        <v>290</v>
      </c>
      <c r="R159" s="19"/>
      <c r="S159" s="4"/>
      <c r="T159" s="5"/>
      <c r="U159" s="5"/>
      <c r="V159" s="14"/>
      <c r="W159" s="15"/>
      <c r="X159" s="714" t="s">
        <v>1380</v>
      </c>
      <c r="Y159" s="717" t="s">
        <v>1381</v>
      </c>
      <c r="Z159" s="716" t="s">
        <v>1382</v>
      </c>
    </row>
    <row r="160" spans="1:26" ht="15.6">
      <c r="A160" s="131">
        <v>147</v>
      </c>
      <c r="B160" s="127"/>
      <c r="C160" s="13"/>
      <c r="D160" s="2"/>
      <c r="E160" s="4" t="s">
        <v>17</v>
      </c>
      <c r="F160" s="4" t="s">
        <v>15</v>
      </c>
      <c r="G160" s="1" t="s">
        <v>19</v>
      </c>
      <c r="H160" s="1"/>
      <c r="I160" s="1" t="s">
        <v>52</v>
      </c>
      <c r="J160" s="4"/>
      <c r="K160" s="4"/>
      <c r="L160" s="4"/>
      <c r="M160" s="4"/>
      <c r="N160" s="4"/>
      <c r="O160" s="66" t="s">
        <v>28</v>
      </c>
      <c r="P160" s="4" t="s">
        <v>287</v>
      </c>
      <c r="Q160" s="4" t="s">
        <v>290</v>
      </c>
      <c r="R160" s="19"/>
      <c r="S160" s="4"/>
      <c r="T160" s="5"/>
      <c r="U160" s="5"/>
      <c r="V160" s="14"/>
      <c r="W160" s="15"/>
      <c r="X160" s="714" t="s">
        <v>1380</v>
      </c>
      <c r="Y160" s="717" t="s">
        <v>1381</v>
      </c>
      <c r="Z160" s="716" t="s">
        <v>1382</v>
      </c>
    </row>
    <row r="161" spans="1:26" ht="15.6">
      <c r="A161" s="131">
        <v>148</v>
      </c>
      <c r="B161" s="127"/>
      <c r="C161" s="13"/>
      <c r="D161" s="2"/>
      <c r="E161" s="4" t="s">
        <v>18</v>
      </c>
      <c r="F161" s="4" t="s">
        <v>15</v>
      </c>
      <c r="G161" s="1" t="s">
        <v>19</v>
      </c>
      <c r="H161" s="1" t="s">
        <v>28</v>
      </c>
      <c r="I161" s="1" t="s">
        <v>24</v>
      </c>
      <c r="J161" s="4">
        <v>4</v>
      </c>
      <c r="K161" s="4"/>
      <c r="L161" s="4"/>
      <c r="M161" s="4"/>
      <c r="N161" s="4"/>
      <c r="O161" s="4"/>
      <c r="P161" s="4" t="s">
        <v>286</v>
      </c>
      <c r="Q161" s="4" t="s">
        <v>290</v>
      </c>
      <c r="R161" s="19"/>
      <c r="S161" s="4"/>
      <c r="T161" s="5"/>
      <c r="U161" s="5"/>
      <c r="V161" s="14"/>
      <c r="W161" s="15"/>
      <c r="X161" s="714" t="s">
        <v>1380</v>
      </c>
      <c r="Y161" s="717" t="s">
        <v>1381</v>
      </c>
      <c r="Z161" s="716" t="s">
        <v>1382</v>
      </c>
    </row>
    <row r="162" spans="1:26" ht="15.6">
      <c r="A162" s="131">
        <v>149</v>
      </c>
      <c r="B162" s="127"/>
      <c r="C162" s="13"/>
      <c r="D162" s="2"/>
      <c r="E162" s="4" t="s">
        <v>18</v>
      </c>
      <c r="F162" s="4" t="s">
        <v>14</v>
      </c>
      <c r="G162" s="1" t="s">
        <v>19</v>
      </c>
      <c r="H162" s="1" t="s">
        <v>28</v>
      </c>
      <c r="I162" s="1" t="s">
        <v>24</v>
      </c>
      <c r="J162" s="4">
        <v>4</v>
      </c>
      <c r="K162" s="4"/>
      <c r="L162" s="4"/>
      <c r="M162" s="4"/>
      <c r="N162" s="4"/>
      <c r="O162" s="4"/>
      <c r="P162" s="4" t="s">
        <v>286</v>
      </c>
      <c r="Q162" s="4" t="s">
        <v>290</v>
      </c>
      <c r="R162" s="19"/>
      <c r="S162" s="4"/>
      <c r="T162" s="5"/>
      <c r="U162" s="5"/>
      <c r="V162" s="14"/>
      <c r="W162" s="15"/>
      <c r="X162" s="714" t="s">
        <v>1380</v>
      </c>
      <c r="Y162" s="717" t="s">
        <v>1381</v>
      </c>
      <c r="Z162" s="716" t="s">
        <v>1382</v>
      </c>
    </row>
    <row r="163" spans="1:26" ht="15.6">
      <c r="A163" s="131">
        <v>150</v>
      </c>
      <c r="B163" s="127"/>
      <c r="C163" s="13"/>
      <c r="D163" s="2"/>
      <c r="E163" s="4" t="s">
        <v>18</v>
      </c>
      <c r="F163" s="4" t="s">
        <v>14</v>
      </c>
      <c r="G163" s="1" t="s">
        <v>19</v>
      </c>
      <c r="H163" s="1" t="s">
        <v>28</v>
      </c>
      <c r="I163" s="1" t="s">
        <v>25</v>
      </c>
      <c r="J163" s="4">
        <v>4</v>
      </c>
      <c r="K163" s="4"/>
      <c r="L163" s="4"/>
      <c r="M163" s="4"/>
      <c r="N163" s="4"/>
      <c r="O163" s="4"/>
      <c r="P163" s="4" t="s">
        <v>286</v>
      </c>
      <c r="Q163" s="4" t="s">
        <v>290</v>
      </c>
      <c r="R163" s="19"/>
      <c r="S163" s="4"/>
      <c r="T163" s="5"/>
      <c r="U163" s="5"/>
      <c r="V163" s="14"/>
      <c r="W163" s="15"/>
      <c r="X163" s="714" t="s">
        <v>1380</v>
      </c>
      <c r="Y163" s="717" t="s">
        <v>1381</v>
      </c>
      <c r="Z163" s="716" t="s">
        <v>1382</v>
      </c>
    </row>
    <row r="164" spans="1:26" ht="15.6">
      <c r="A164" s="131">
        <v>151</v>
      </c>
      <c r="B164" s="127"/>
      <c r="C164" s="13"/>
      <c r="D164" s="2"/>
      <c r="E164" s="4" t="s">
        <v>18</v>
      </c>
      <c r="F164" s="4" t="s">
        <v>14</v>
      </c>
      <c r="G164" s="1" t="s">
        <v>19</v>
      </c>
      <c r="H164" s="1" t="s">
        <v>28</v>
      </c>
      <c r="I164" s="1" t="s">
        <v>24</v>
      </c>
      <c r="J164" s="4">
        <v>4</v>
      </c>
      <c r="K164" s="4"/>
      <c r="L164" s="4"/>
      <c r="M164" s="4"/>
      <c r="N164" s="4"/>
      <c r="O164" s="4"/>
      <c r="P164" s="4" t="s">
        <v>286</v>
      </c>
      <c r="Q164" s="4" t="s">
        <v>290</v>
      </c>
      <c r="R164" s="19"/>
      <c r="S164" s="4"/>
      <c r="T164" s="5"/>
      <c r="U164" s="5"/>
      <c r="V164" s="14"/>
      <c r="W164" s="15"/>
      <c r="X164" s="714" t="s">
        <v>1380</v>
      </c>
      <c r="Y164" s="717" t="s">
        <v>1381</v>
      </c>
      <c r="Z164" s="716" t="s">
        <v>1382</v>
      </c>
    </row>
    <row r="165" spans="1:26" ht="15.6">
      <c r="A165" s="131">
        <v>152</v>
      </c>
      <c r="B165" s="127"/>
      <c r="C165" s="13"/>
      <c r="D165" s="2"/>
      <c r="E165" s="4" t="s">
        <v>18</v>
      </c>
      <c r="F165" s="4" t="s">
        <v>14</v>
      </c>
      <c r="G165" s="1" t="s">
        <v>19</v>
      </c>
      <c r="H165" s="1" t="s">
        <v>28</v>
      </c>
      <c r="I165" s="1" t="s">
        <v>24</v>
      </c>
      <c r="J165" s="4">
        <v>4</v>
      </c>
      <c r="K165" s="4"/>
      <c r="L165" s="4"/>
      <c r="M165" s="4"/>
      <c r="N165" s="4"/>
      <c r="O165" s="4"/>
      <c r="P165" s="4" t="s">
        <v>287</v>
      </c>
      <c r="Q165" s="4" t="s">
        <v>290</v>
      </c>
      <c r="R165" s="19"/>
      <c r="S165" s="4"/>
      <c r="T165" s="5"/>
      <c r="U165" s="5"/>
      <c r="V165" s="14"/>
      <c r="W165" s="15"/>
      <c r="X165" s="714" t="s">
        <v>1380</v>
      </c>
      <c r="Y165" s="717" t="s">
        <v>1381</v>
      </c>
      <c r="Z165" s="716" t="s">
        <v>1382</v>
      </c>
    </row>
    <row r="166" spans="1:26" ht="15.6">
      <c r="A166" s="131">
        <v>153</v>
      </c>
      <c r="B166" s="127"/>
      <c r="C166" s="13"/>
      <c r="D166" s="2"/>
      <c r="E166" s="4" t="s">
        <v>18</v>
      </c>
      <c r="F166" s="4" t="s">
        <v>15</v>
      </c>
      <c r="G166" s="1" t="s">
        <v>19</v>
      </c>
      <c r="H166" s="1" t="s">
        <v>28</v>
      </c>
      <c r="I166" s="1" t="s">
        <v>26</v>
      </c>
      <c r="J166" s="4">
        <v>4</v>
      </c>
      <c r="K166" s="4"/>
      <c r="L166" s="4"/>
      <c r="M166" s="4"/>
      <c r="N166" s="4"/>
      <c r="O166" s="4"/>
      <c r="P166" s="4" t="s">
        <v>287</v>
      </c>
      <c r="Q166" s="4" t="s">
        <v>290</v>
      </c>
      <c r="R166" s="19"/>
      <c r="S166" s="4"/>
      <c r="T166" s="5"/>
      <c r="U166" s="5"/>
      <c r="V166" s="14"/>
      <c r="W166" s="15"/>
      <c r="X166" s="714" t="s">
        <v>1380</v>
      </c>
      <c r="Y166" s="717" t="s">
        <v>1381</v>
      </c>
      <c r="Z166" s="716" t="s">
        <v>1382</v>
      </c>
    </row>
    <row r="167" spans="1:26" ht="15.6">
      <c r="A167" s="131">
        <v>154</v>
      </c>
      <c r="B167" s="127"/>
      <c r="C167" s="13"/>
      <c r="D167" s="2"/>
      <c r="E167" s="4" t="s">
        <v>17</v>
      </c>
      <c r="F167" s="4" t="s">
        <v>14</v>
      </c>
      <c r="G167" s="1" t="s">
        <v>19</v>
      </c>
      <c r="H167" s="1"/>
      <c r="I167" s="108" t="s">
        <v>24</v>
      </c>
      <c r="J167" s="4"/>
      <c r="K167" s="4"/>
      <c r="L167" s="4"/>
      <c r="M167" s="4"/>
      <c r="N167" s="4"/>
      <c r="O167" s="66" t="s">
        <v>28</v>
      </c>
      <c r="P167" s="4" t="s">
        <v>287</v>
      </c>
      <c r="Q167" s="4" t="s">
        <v>290</v>
      </c>
      <c r="R167" s="19"/>
      <c r="S167" s="4"/>
      <c r="T167" s="5"/>
      <c r="U167" s="5"/>
      <c r="V167" s="14"/>
      <c r="W167" s="15"/>
      <c r="X167" s="714" t="s">
        <v>1380</v>
      </c>
      <c r="Y167" s="717" t="s">
        <v>1381</v>
      </c>
      <c r="Z167" s="716" t="s">
        <v>1382</v>
      </c>
    </row>
    <row r="168" spans="1:26" ht="15.6">
      <c r="A168" s="131">
        <v>155</v>
      </c>
      <c r="B168" s="127"/>
      <c r="C168" s="13"/>
      <c r="D168" s="2"/>
      <c r="E168" s="4" t="s">
        <v>17</v>
      </c>
      <c r="F168" s="4" t="s">
        <v>15</v>
      </c>
      <c r="G168" s="1" t="s">
        <v>19</v>
      </c>
      <c r="H168" s="1"/>
      <c r="I168" s="1" t="s">
        <v>24</v>
      </c>
      <c r="J168" s="4"/>
      <c r="K168" s="4"/>
      <c r="L168" s="4"/>
      <c r="M168" s="4"/>
      <c r="N168" s="4"/>
      <c r="O168" s="66" t="s">
        <v>28</v>
      </c>
      <c r="P168" s="4" t="s">
        <v>287</v>
      </c>
      <c r="Q168" s="4" t="s">
        <v>290</v>
      </c>
      <c r="R168" s="19"/>
      <c r="S168" s="4"/>
      <c r="T168" s="5"/>
      <c r="U168" s="5"/>
      <c r="V168" s="14"/>
      <c r="W168" s="15"/>
      <c r="X168" s="714" t="s">
        <v>1380</v>
      </c>
      <c r="Y168" s="717" t="s">
        <v>1381</v>
      </c>
      <c r="Z168" s="716" t="s">
        <v>1382</v>
      </c>
    </row>
    <row r="169" spans="1:26" ht="15.6">
      <c r="A169" s="131">
        <v>156</v>
      </c>
      <c r="B169" s="127"/>
      <c r="C169" s="13"/>
      <c r="D169" s="2"/>
      <c r="E169" s="4" t="s">
        <v>18</v>
      </c>
      <c r="F169" s="4" t="s">
        <v>15</v>
      </c>
      <c r="G169" s="1" t="s">
        <v>19</v>
      </c>
      <c r="H169" s="1" t="s">
        <v>28</v>
      </c>
      <c r="I169" s="1" t="s">
        <v>24</v>
      </c>
      <c r="J169" s="4">
        <v>4</v>
      </c>
      <c r="K169" s="4"/>
      <c r="L169" s="4"/>
      <c r="M169" s="4"/>
      <c r="N169" s="4"/>
      <c r="O169" s="4"/>
      <c r="P169" s="4" t="s">
        <v>287</v>
      </c>
      <c r="Q169" s="4" t="s">
        <v>290</v>
      </c>
      <c r="R169" s="19"/>
      <c r="S169" s="4"/>
      <c r="T169" s="5"/>
      <c r="U169" s="5"/>
      <c r="V169" s="14"/>
      <c r="W169" s="15"/>
      <c r="X169" s="714" t="s">
        <v>1380</v>
      </c>
      <c r="Y169" s="717" t="s">
        <v>1381</v>
      </c>
      <c r="Z169" s="716" t="s">
        <v>1382</v>
      </c>
    </row>
    <row r="170" spans="1:26" ht="15.6">
      <c r="A170" s="131">
        <v>157</v>
      </c>
      <c r="B170" s="127"/>
      <c r="C170" s="13"/>
      <c r="D170" s="2"/>
      <c r="E170" s="4" t="s">
        <v>18</v>
      </c>
      <c r="F170" s="4" t="s">
        <v>14</v>
      </c>
      <c r="G170" s="1" t="s">
        <v>19</v>
      </c>
      <c r="H170" s="1" t="s">
        <v>28</v>
      </c>
      <c r="I170" s="1" t="s">
        <v>24</v>
      </c>
      <c r="J170" s="4">
        <v>4</v>
      </c>
      <c r="K170" s="4"/>
      <c r="L170" s="4"/>
      <c r="M170" s="4"/>
      <c r="N170" s="4"/>
      <c r="O170" s="4"/>
      <c r="P170" s="4" t="s">
        <v>287</v>
      </c>
      <c r="Q170" s="4" t="s">
        <v>290</v>
      </c>
      <c r="R170" s="19"/>
      <c r="S170" s="4"/>
      <c r="T170" s="5"/>
      <c r="U170" s="5"/>
      <c r="V170" s="14"/>
      <c r="W170" s="15"/>
      <c r="X170" s="714" t="s">
        <v>1380</v>
      </c>
      <c r="Y170" s="717" t="s">
        <v>1381</v>
      </c>
      <c r="Z170" s="716" t="s">
        <v>1382</v>
      </c>
    </row>
    <row r="171" spans="1:26" ht="15.6">
      <c r="A171" s="131">
        <v>158</v>
      </c>
      <c r="B171" s="127"/>
      <c r="C171" s="13"/>
      <c r="D171" s="2"/>
      <c r="E171" s="4" t="s">
        <v>17</v>
      </c>
      <c r="F171" s="4" t="s">
        <v>14</v>
      </c>
      <c r="G171" s="1" t="s">
        <v>19</v>
      </c>
      <c r="H171" s="1" t="s">
        <v>28</v>
      </c>
      <c r="I171" s="1" t="s">
        <v>26</v>
      </c>
      <c r="J171" s="4">
        <v>4</v>
      </c>
      <c r="K171" s="4"/>
      <c r="L171" s="4"/>
      <c r="M171" s="4"/>
      <c r="N171" s="4"/>
      <c r="O171" s="4"/>
      <c r="P171" s="4" t="s">
        <v>286</v>
      </c>
      <c r="Q171" s="4" t="s">
        <v>290</v>
      </c>
      <c r="R171" s="19"/>
      <c r="S171" s="4"/>
      <c r="T171" s="5"/>
      <c r="U171" s="5"/>
      <c r="V171" s="14"/>
      <c r="W171" s="15"/>
      <c r="X171" s="714" t="s">
        <v>1380</v>
      </c>
      <c r="Y171" s="717" t="s">
        <v>1381</v>
      </c>
      <c r="Z171" s="716" t="s">
        <v>1382</v>
      </c>
    </row>
    <row r="172" spans="1:26" ht="15.6">
      <c r="A172" s="131">
        <v>159</v>
      </c>
      <c r="B172" s="127"/>
      <c r="C172" s="13"/>
      <c r="D172" s="2"/>
      <c r="E172" s="4" t="s">
        <v>17</v>
      </c>
      <c r="F172" s="4" t="s">
        <v>15</v>
      </c>
      <c r="G172" s="1" t="s">
        <v>19</v>
      </c>
      <c r="H172" s="1" t="s">
        <v>28</v>
      </c>
      <c r="I172" s="1" t="s">
        <v>24</v>
      </c>
      <c r="J172" s="4">
        <v>4</v>
      </c>
      <c r="K172" s="4"/>
      <c r="L172" s="4"/>
      <c r="M172" s="4"/>
      <c r="N172" s="4"/>
      <c r="O172" s="4"/>
      <c r="P172" s="4" t="s">
        <v>286</v>
      </c>
      <c r="Q172" s="4" t="s">
        <v>290</v>
      </c>
      <c r="R172" s="19"/>
      <c r="S172" s="4"/>
      <c r="T172" s="5"/>
      <c r="U172" s="5"/>
      <c r="V172" s="14"/>
      <c r="W172" s="15"/>
      <c r="X172" s="714" t="s">
        <v>1380</v>
      </c>
      <c r="Y172" s="717" t="s">
        <v>1381</v>
      </c>
      <c r="Z172" s="716" t="s">
        <v>1382</v>
      </c>
    </row>
    <row r="173" spans="1:26" ht="15.6">
      <c r="A173" s="131">
        <v>160</v>
      </c>
      <c r="B173" s="127"/>
      <c r="C173" s="13"/>
      <c r="D173" s="2"/>
      <c r="E173" s="4" t="s">
        <v>17</v>
      </c>
      <c r="F173" s="4" t="s">
        <v>14</v>
      </c>
      <c r="G173" s="1" t="s">
        <v>19</v>
      </c>
      <c r="H173" s="1" t="s">
        <v>28</v>
      </c>
      <c r="I173" s="1" t="s">
        <v>24</v>
      </c>
      <c r="J173" s="4">
        <v>4</v>
      </c>
      <c r="K173" s="4"/>
      <c r="L173" s="4"/>
      <c r="M173" s="4"/>
      <c r="N173" s="4"/>
      <c r="O173" s="4"/>
      <c r="P173" s="4" t="s">
        <v>286</v>
      </c>
      <c r="Q173" s="4" t="s">
        <v>290</v>
      </c>
      <c r="R173" s="19"/>
      <c r="S173" s="4"/>
      <c r="T173" s="5"/>
      <c r="U173" s="5"/>
      <c r="V173" s="14"/>
      <c r="W173" s="15"/>
      <c r="X173" s="714" t="s">
        <v>1380</v>
      </c>
      <c r="Y173" s="717" t="s">
        <v>1381</v>
      </c>
      <c r="Z173" s="716" t="s">
        <v>1382</v>
      </c>
    </row>
    <row r="174" spans="1:26" ht="15.6">
      <c r="A174" s="131">
        <v>161</v>
      </c>
      <c r="B174" s="127"/>
      <c r="C174" s="13"/>
      <c r="D174" s="2"/>
      <c r="E174" s="4" t="s">
        <v>17</v>
      </c>
      <c r="F174" s="4" t="s">
        <v>15</v>
      </c>
      <c r="G174" s="1" t="s">
        <v>19</v>
      </c>
      <c r="H174" s="1" t="s">
        <v>28</v>
      </c>
      <c r="I174" s="1" t="s">
        <v>25</v>
      </c>
      <c r="J174" s="4">
        <v>4</v>
      </c>
      <c r="K174" s="4"/>
      <c r="L174" s="4"/>
      <c r="M174" s="4"/>
      <c r="N174" s="4"/>
      <c r="O174" s="4"/>
      <c r="P174" s="4" t="s">
        <v>286</v>
      </c>
      <c r="Q174" s="4" t="s">
        <v>290</v>
      </c>
      <c r="R174" s="19"/>
      <c r="S174" s="4"/>
      <c r="T174" s="5"/>
      <c r="U174" s="5"/>
      <c r="V174" s="14"/>
      <c r="W174" s="15"/>
      <c r="X174" s="714" t="s">
        <v>1380</v>
      </c>
      <c r="Y174" s="717" t="s">
        <v>1381</v>
      </c>
      <c r="Z174" s="716" t="s">
        <v>1382</v>
      </c>
    </row>
    <row r="175" spans="1:26" ht="15.6">
      <c r="A175" s="131">
        <v>162</v>
      </c>
      <c r="B175" s="127"/>
      <c r="C175" s="13"/>
      <c r="D175" s="2"/>
      <c r="E175" s="4" t="s">
        <v>17</v>
      </c>
      <c r="F175" s="4" t="s">
        <v>15</v>
      </c>
      <c r="G175" s="1" t="s">
        <v>19</v>
      </c>
      <c r="H175" s="1" t="s">
        <v>28</v>
      </c>
      <c r="I175" s="1" t="s">
        <v>24</v>
      </c>
      <c r="J175" s="4">
        <v>4</v>
      </c>
      <c r="K175" s="4"/>
      <c r="L175" s="4"/>
      <c r="M175" s="4"/>
      <c r="N175" s="4"/>
      <c r="O175" s="4"/>
      <c r="P175" s="4" t="s">
        <v>286</v>
      </c>
      <c r="Q175" s="4" t="s">
        <v>290</v>
      </c>
      <c r="R175" s="19"/>
      <c r="S175" s="4"/>
      <c r="T175" s="5"/>
      <c r="U175" s="5"/>
      <c r="V175" s="14"/>
      <c r="W175" s="15"/>
      <c r="X175" s="714" t="s">
        <v>1380</v>
      </c>
      <c r="Y175" s="717" t="s">
        <v>1381</v>
      </c>
      <c r="Z175" s="716" t="s">
        <v>1382</v>
      </c>
    </row>
    <row r="176" spans="1:26" ht="15.6">
      <c r="A176" s="131">
        <v>163</v>
      </c>
      <c r="B176" s="127"/>
      <c r="C176" s="13"/>
      <c r="D176" s="2"/>
      <c r="E176" s="4" t="s">
        <v>18</v>
      </c>
      <c r="F176" s="4" t="s">
        <v>15</v>
      </c>
      <c r="G176" s="1" t="s">
        <v>19</v>
      </c>
      <c r="H176" s="1"/>
      <c r="I176" s="1" t="s">
        <v>52</v>
      </c>
      <c r="J176" s="4"/>
      <c r="K176" s="4"/>
      <c r="L176" s="4"/>
      <c r="M176" s="4"/>
      <c r="N176" s="4"/>
      <c r="O176" s="66" t="s">
        <v>28</v>
      </c>
      <c r="P176" s="4" t="s">
        <v>287</v>
      </c>
      <c r="Q176" s="4" t="s">
        <v>290</v>
      </c>
      <c r="R176" s="19"/>
      <c r="S176" s="4"/>
      <c r="T176" s="5"/>
      <c r="U176" s="5"/>
      <c r="V176" s="14"/>
      <c r="W176" s="15"/>
      <c r="X176" s="714" t="s">
        <v>1380</v>
      </c>
      <c r="Y176" s="717" t="s">
        <v>1381</v>
      </c>
      <c r="Z176" s="716" t="s">
        <v>1382</v>
      </c>
    </row>
    <row r="177" spans="1:26" ht="15.6">
      <c r="A177" s="131">
        <v>164</v>
      </c>
      <c r="B177" s="127"/>
      <c r="C177" s="13"/>
      <c r="D177" s="2"/>
      <c r="E177" s="4" t="s">
        <v>18</v>
      </c>
      <c r="F177" s="4" t="s">
        <v>14</v>
      </c>
      <c r="G177" s="1" t="s">
        <v>19</v>
      </c>
      <c r="H177" s="1" t="s">
        <v>28</v>
      </c>
      <c r="I177" s="1" t="s">
        <v>24</v>
      </c>
      <c r="J177" s="4">
        <v>4</v>
      </c>
      <c r="K177" s="4"/>
      <c r="L177" s="4"/>
      <c r="M177" s="4"/>
      <c r="N177" s="4"/>
      <c r="O177" s="4"/>
      <c r="P177" s="4" t="s">
        <v>287</v>
      </c>
      <c r="Q177" s="4" t="s">
        <v>290</v>
      </c>
      <c r="R177" s="19"/>
      <c r="S177" s="4"/>
      <c r="T177" s="5"/>
      <c r="U177" s="5"/>
      <c r="V177" s="14"/>
      <c r="W177" s="15"/>
      <c r="X177" s="714" t="s">
        <v>1380</v>
      </c>
      <c r="Y177" s="717" t="s">
        <v>1381</v>
      </c>
      <c r="Z177" s="716" t="s">
        <v>1382</v>
      </c>
    </row>
    <row r="178" spans="1:26" ht="15.6">
      <c r="A178" s="131">
        <v>165</v>
      </c>
      <c r="B178" s="127"/>
      <c r="C178" s="13"/>
      <c r="D178" s="2"/>
      <c r="E178" s="4" t="s">
        <v>18</v>
      </c>
      <c r="F178" s="4" t="s">
        <v>15</v>
      </c>
      <c r="G178" s="1" t="s">
        <v>19</v>
      </c>
      <c r="H178" s="1"/>
      <c r="I178" s="1" t="s">
        <v>24</v>
      </c>
      <c r="J178" s="4"/>
      <c r="K178" s="4"/>
      <c r="L178" s="4"/>
      <c r="M178" s="4"/>
      <c r="N178" s="4"/>
      <c r="O178" s="66" t="s">
        <v>28</v>
      </c>
      <c r="P178" s="4" t="s">
        <v>287</v>
      </c>
      <c r="Q178" s="4" t="s">
        <v>290</v>
      </c>
      <c r="R178" s="19"/>
      <c r="S178" s="4"/>
      <c r="T178" s="5"/>
      <c r="U178" s="5"/>
      <c r="V178" s="14"/>
      <c r="W178" s="15"/>
      <c r="X178" s="714" t="s">
        <v>1380</v>
      </c>
      <c r="Y178" s="717" t="s">
        <v>1381</v>
      </c>
      <c r="Z178" s="716" t="s">
        <v>1382</v>
      </c>
    </row>
    <row r="179" spans="1:26" ht="15.6">
      <c r="A179" s="131">
        <v>166</v>
      </c>
      <c r="B179" s="127"/>
      <c r="C179" s="13"/>
      <c r="D179" s="2"/>
      <c r="E179" s="4" t="s">
        <v>17</v>
      </c>
      <c r="F179" s="4" t="s">
        <v>14</v>
      </c>
      <c r="G179" s="1" t="s">
        <v>19</v>
      </c>
      <c r="H179" s="1" t="s">
        <v>28</v>
      </c>
      <c r="I179" s="1" t="s">
        <v>24</v>
      </c>
      <c r="J179" s="4">
        <v>4</v>
      </c>
      <c r="K179" s="4"/>
      <c r="L179" s="4"/>
      <c r="M179" s="4"/>
      <c r="N179" s="4"/>
      <c r="O179" s="4"/>
      <c r="P179" s="4" t="s">
        <v>287</v>
      </c>
      <c r="Q179" s="4" t="s">
        <v>290</v>
      </c>
      <c r="R179" s="19"/>
      <c r="S179" s="4"/>
      <c r="T179" s="5"/>
      <c r="U179" s="5"/>
      <c r="V179" s="14"/>
      <c r="W179" s="15"/>
      <c r="X179" s="714" t="s">
        <v>1380</v>
      </c>
      <c r="Y179" s="717" t="s">
        <v>1381</v>
      </c>
      <c r="Z179" s="716" t="s">
        <v>1382</v>
      </c>
    </row>
    <row r="180" spans="1:26" ht="15.6">
      <c r="A180" s="131">
        <v>167</v>
      </c>
      <c r="B180" s="127"/>
      <c r="C180" s="13"/>
      <c r="D180" s="2"/>
      <c r="E180" s="4" t="s">
        <v>17</v>
      </c>
      <c r="F180" s="4" t="s">
        <v>15</v>
      </c>
      <c r="G180" s="1" t="s">
        <v>19</v>
      </c>
      <c r="H180" s="1" t="s">
        <v>28</v>
      </c>
      <c r="I180" s="1" t="s">
        <v>24</v>
      </c>
      <c r="J180" s="4">
        <v>4</v>
      </c>
      <c r="K180" s="4"/>
      <c r="L180" s="4"/>
      <c r="M180" s="4"/>
      <c r="N180" s="4"/>
      <c r="O180" s="4"/>
      <c r="P180" s="4" t="s">
        <v>287</v>
      </c>
      <c r="Q180" s="4" t="s">
        <v>290</v>
      </c>
      <c r="R180" s="19"/>
      <c r="S180" s="4"/>
      <c r="T180" s="5"/>
      <c r="U180" s="5"/>
      <c r="V180" s="14"/>
      <c r="W180" s="15"/>
      <c r="X180" s="714" t="s">
        <v>1380</v>
      </c>
      <c r="Y180" s="717" t="s">
        <v>1381</v>
      </c>
      <c r="Z180" s="716" t="s">
        <v>1382</v>
      </c>
    </row>
    <row r="181" spans="1:26" ht="15.6">
      <c r="A181" s="131">
        <v>168</v>
      </c>
      <c r="B181" s="127"/>
      <c r="C181" s="13"/>
      <c r="D181" s="2"/>
      <c r="E181" s="4" t="s">
        <v>18</v>
      </c>
      <c r="F181" s="4" t="s">
        <v>14</v>
      </c>
      <c r="G181" s="1" t="s">
        <v>19</v>
      </c>
      <c r="H181" s="1" t="s">
        <v>28</v>
      </c>
      <c r="I181" s="1" t="s">
        <v>24</v>
      </c>
      <c r="J181" s="4">
        <v>4</v>
      </c>
      <c r="K181" s="4"/>
      <c r="L181" s="4"/>
      <c r="M181" s="4"/>
      <c r="N181" s="4"/>
      <c r="O181" s="4"/>
      <c r="P181" s="4" t="s">
        <v>287</v>
      </c>
      <c r="Q181" s="4" t="s">
        <v>290</v>
      </c>
      <c r="R181" s="19"/>
      <c r="S181" s="4"/>
      <c r="T181" s="5"/>
      <c r="U181" s="5"/>
      <c r="V181" s="14"/>
      <c r="W181" s="15"/>
      <c r="X181" s="714" t="s">
        <v>1380</v>
      </c>
      <c r="Y181" s="717" t="s">
        <v>1381</v>
      </c>
      <c r="Z181" s="716" t="s">
        <v>1382</v>
      </c>
    </row>
    <row r="182" spans="1:26" ht="15.6">
      <c r="A182" s="131">
        <v>169</v>
      </c>
      <c r="B182" s="127"/>
      <c r="C182" s="13"/>
      <c r="D182" s="2"/>
      <c r="E182" s="4" t="s">
        <v>18</v>
      </c>
      <c r="F182" s="4" t="s">
        <v>15</v>
      </c>
      <c r="G182" s="1" t="s">
        <v>19</v>
      </c>
      <c r="H182" s="1" t="s">
        <v>28</v>
      </c>
      <c r="I182" s="1" t="s">
        <v>24</v>
      </c>
      <c r="J182" s="4">
        <v>4</v>
      </c>
      <c r="K182" s="4"/>
      <c r="L182" s="4"/>
      <c r="M182" s="4"/>
      <c r="N182" s="4"/>
      <c r="O182" s="4"/>
      <c r="P182" s="4" t="s">
        <v>287</v>
      </c>
      <c r="Q182" s="4" t="s">
        <v>290</v>
      </c>
      <c r="R182" s="19"/>
      <c r="S182" s="4"/>
      <c r="T182" s="5"/>
      <c r="U182" s="5"/>
      <c r="V182" s="14"/>
      <c r="W182" s="15"/>
      <c r="X182" s="714" t="s">
        <v>1380</v>
      </c>
      <c r="Y182" s="717" t="s">
        <v>1381</v>
      </c>
      <c r="Z182" s="716" t="s">
        <v>1382</v>
      </c>
    </row>
    <row r="183" spans="1:26" ht="36">
      <c r="A183" s="131">
        <v>170</v>
      </c>
      <c r="B183" s="127"/>
      <c r="C183" s="13"/>
      <c r="D183" s="2"/>
      <c r="E183" s="4" t="s">
        <v>18</v>
      </c>
      <c r="F183" s="4" t="s">
        <v>14</v>
      </c>
      <c r="G183" s="1" t="s">
        <v>19</v>
      </c>
      <c r="H183" s="1"/>
      <c r="I183" s="1" t="s">
        <v>24</v>
      </c>
      <c r="J183" s="4"/>
      <c r="K183" s="4"/>
      <c r="L183" s="4"/>
      <c r="M183" s="4"/>
      <c r="N183" s="4"/>
      <c r="O183" s="66" t="s">
        <v>28</v>
      </c>
      <c r="P183" s="4" t="s">
        <v>287</v>
      </c>
      <c r="Q183" s="4" t="s">
        <v>290</v>
      </c>
      <c r="R183" s="19" t="s">
        <v>616</v>
      </c>
      <c r="S183" s="4"/>
      <c r="T183" s="5"/>
      <c r="U183" s="5"/>
      <c r="V183" s="14"/>
      <c r="W183" s="15"/>
      <c r="X183" s="714" t="s">
        <v>1380</v>
      </c>
      <c r="Y183" s="717" t="s">
        <v>1381</v>
      </c>
      <c r="Z183" s="716" t="s">
        <v>1382</v>
      </c>
    </row>
    <row r="184" spans="1:26" ht="15.6">
      <c r="A184" s="131">
        <v>171</v>
      </c>
      <c r="B184" s="127"/>
      <c r="C184" s="13"/>
      <c r="D184" s="2"/>
      <c r="E184" s="4" t="s">
        <v>17</v>
      </c>
      <c r="F184" s="4" t="s">
        <v>14</v>
      </c>
      <c r="G184" s="1" t="s">
        <v>19</v>
      </c>
      <c r="H184" s="1" t="s">
        <v>28</v>
      </c>
      <c r="I184" s="1" t="s">
        <v>24</v>
      </c>
      <c r="J184" s="4">
        <v>4</v>
      </c>
      <c r="K184" s="4"/>
      <c r="L184" s="4"/>
      <c r="M184" s="4"/>
      <c r="N184" s="4"/>
      <c r="O184" s="4"/>
      <c r="P184" s="4" t="s">
        <v>291</v>
      </c>
      <c r="Q184" s="4" t="s">
        <v>288</v>
      </c>
      <c r="R184" s="19"/>
      <c r="S184" s="4"/>
      <c r="T184" s="5"/>
      <c r="U184" s="5"/>
      <c r="V184" s="14"/>
      <c r="W184" s="15"/>
      <c r="X184" s="714" t="s">
        <v>1380</v>
      </c>
      <c r="Y184" s="717" t="s">
        <v>1381</v>
      </c>
      <c r="Z184" s="716" t="s">
        <v>1382</v>
      </c>
    </row>
    <row r="185" spans="1:26" ht="36">
      <c r="A185" s="131">
        <v>172</v>
      </c>
      <c r="B185" s="127"/>
      <c r="C185" s="13"/>
      <c r="D185" s="2"/>
      <c r="E185" s="4" t="s">
        <v>17</v>
      </c>
      <c r="F185" s="4" t="s">
        <v>15</v>
      </c>
      <c r="G185" s="1" t="s">
        <v>19</v>
      </c>
      <c r="H185" s="1" t="s">
        <v>28</v>
      </c>
      <c r="I185" s="1" t="s">
        <v>24</v>
      </c>
      <c r="J185" s="4">
        <v>4</v>
      </c>
      <c r="K185" s="4"/>
      <c r="L185" s="4"/>
      <c r="M185" s="4"/>
      <c r="N185" s="4"/>
      <c r="O185" s="4"/>
      <c r="P185" s="4" t="s">
        <v>291</v>
      </c>
      <c r="Q185" s="4" t="s">
        <v>288</v>
      </c>
      <c r="R185" s="19" t="s">
        <v>619</v>
      </c>
      <c r="S185" s="4"/>
      <c r="T185" s="5"/>
      <c r="U185" s="5"/>
      <c r="V185" s="14"/>
      <c r="W185" s="15" t="s">
        <v>617</v>
      </c>
      <c r="X185" s="714" t="s">
        <v>1380</v>
      </c>
      <c r="Y185" s="717" t="s">
        <v>1381</v>
      </c>
      <c r="Z185" s="716" t="s">
        <v>1382</v>
      </c>
    </row>
    <row r="186" spans="1:26" ht="15.6">
      <c r="A186" s="131">
        <v>173</v>
      </c>
      <c r="B186" s="127"/>
      <c r="C186" s="13"/>
      <c r="D186" s="2"/>
      <c r="E186" s="4" t="s">
        <v>18</v>
      </c>
      <c r="F186" s="4" t="s">
        <v>14</v>
      </c>
      <c r="G186" s="1" t="s">
        <v>56</v>
      </c>
      <c r="H186" s="1" t="s">
        <v>29</v>
      </c>
      <c r="I186" s="1" t="s">
        <v>30</v>
      </c>
      <c r="J186" s="4">
        <v>4</v>
      </c>
      <c r="K186" s="4"/>
      <c r="L186" s="4"/>
      <c r="M186" s="4"/>
      <c r="N186" s="4"/>
      <c r="O186" s="4"/>
      <c r="P186" s="4" t="s">
        <v>291</v>
      </c>
      <c r="Q186" s="4" t="s">
        <v>288</v>
      </c>
      <c r="R186" s="19" t="s">
        <v>620</v>
      </c>
      <c r="S186" s="4"/>
      <c r="T186" s="5"/>
      <c r="U186" s="5"/>
      <c r="V186" s="14"/>
      <c r="W186" s="15" t="s">
        <v>618</v>
      </c>
      <c r="X186" s="714" t="s">
        <v>1380</v>
      </c>
      <c r="Y186" s="717" t="s">
        <v>1381</v>
      </c>
      <c r="Z186" s="716" t="s">
        <v>1382</v>
      </c>
    </row>
    <row r="187" spans="1:26" ht="15.6">
      <c r="A187" s="131">
        <v>174</v>
      </c>
      <c r="B187" s="127"/>
      <c r="C187" s="13"/>
      <c r="D187" s="2"/>
      <c r="E187" s="4" t="s">
        <v>18</v>
      </c>
      <c r="F187" s="4" t="s">
        <v>15</v>
      </c>
      <c r="G187" s="1" t="s">
        <v>56</v>
      </c>
      <c r="H187" s="1" t="s">
        <v>29</v>
      </c>
      <c r="I187" s="1" t="s">
        <v>30</v>
      </c>
      <c r="J187" s="4">
        <v>4</v>
      </c>
      <c r="K187" s="4"/>
      <c r="L187" s="4"/>
      <c r="M187" s="4"/>
      <c r="N187" s="4"/>
      <c r="O187" s="4"/>
      <c r="P187" s="4" t="s">
        <v>291</v>
      </c>
      <c r="Q187" s="4" t="s">
        <v>288</v>
      </c>
      <c r="R187" s="19"/>
      <c r="S187" s="4"/>
      <c r="T187" s="5"/>
      <c r="U187" s="5"/>
      <c r="V187" s="14"/>
      <c r="W187" s="15"/>
      <c r="X187" s="714" t="s">
        <v>1380</v>
      </c>
      <c r="Y187" s="717" t="s">
        <v>1381</v>
      </c>
      <c r="Z187" s="716" t="s">
        <v>1382</v>
      </c>
    </row>
    <row r="188" spans="1:26" ht="15.6">
      <c r="A188" s="131">
        <v>175</v>
      </c>
      <c r="B188" s="127"/>
      <c r="C188" s="13"/>
      <c r="D188" s="2"/>
      <c r="E188" s="4" t="s">
        <v>18</v>
      </c>
      <c r="F188" s="4" t="s">
        <v>15</v>
      </c>
      <c r="G188" s="1" t="s">
        <v>56</v>
      </c>
      <c r="H188" s="1" t="s">
        <v>29</v>
      </c>
      <c r="I188" s="1" t="s">
        <v>24</v>
      </c>
      <c r="J188" s="4">
        <v>4</v>
      </c>
      <c r="K188" s="4" t="s">
        <v>33</v>
      </c>
      <c r="L188" s="4"/>
      <c r="M188" s="4"/>
      <c r="N188" s="4"/>
      <c r="O188" s="4"/>
      <c r="P188" s="4" t="s">
        <v>286</v>
      </c>
      <c r="Q188" s="4" t="s">
        <v>290</v>
      </c>
      <c r="R188" s="19"/>
      <c r="S188" s="4"/>
      <c r="T188" s="5"/>
      <c r="U188" s="5"/>
      <c r="V188" s="14"/>
      <c r="W188" s="15"/>
      <c r="X188" s="714" t="s">
        <v>1380</v>
      </c>
      <c r="Y188" s="717" t="s">
        <v>1381</v>
      </c>
      <c r="Z188" s="716" t="s">
        <v>1382</v>
      </c>
    </row>
    <row r="189" spans="1:26" ht="15.6">
      <c r="A189" s="131">
        <v>176</v>
      </c>
      <c r="B189" s="127"/>
      <c r="C189" s="13"/>
      <c r="D189" s="2"/>
      <c r="E189" s="4" t="s">
        <v>17</v>
      </c>
      <c r="F189" s="4" t="s">
        <v>14</v>
      </c>
      <c r="G189" s="1" t="s">
        <v>56</v>
      </c>
      <c r="H189" s="1" t="s">
        <v>29</v>
      </c>
      <c r="I189" s="1" t="s">
        <v>24</v>
      </c>
      <c r="J189" s="4">
        <v>4</v>
      </c>
      <c r="K189" s="4" t="s">
        <v>33</v>
      </c>
      <c r="L189" s="4"/>
      <c r="M189" s="4"/>
      <c r="N189" s="4"/>
      <c r="O189" s="4"/>
      <c r="P189" s="4" t="s">
        <v>286</v>
      </c>
      <c r="Q189" s="4" t="s">
        <v>290</v>
      </c>
      <c r="R189" s="19"/>
      <c r="S189" s="4"/>
      <c r="T189" s="5"/>
      <c r="U189" s="5"/>
      <c r="V189" s="14"/>
      <c r="W189" s="15"/>
      <c r="X189" s="714" t="s">
        <v>1380</v>
      </c>
      <c r="Y189" s="717" t="s">
        <v>1381</v>
      </c>
      <c r="Z189" s="716" t="s">
        <v>1382</v>
      </c>
    </row>
    <row r="190" spans="1:26" ht="15.6">
      <c r="A190" s="131">
        <v>177</v>
      </c>
      <c r="B190" s="127"/>
      <c r="C190" s="13"/>
      <c r="D190" s="2"/>
      <c r="E190" s="4" t="s">
        <v>17</v>
      </c>
      <c r="F190" s="4" t="s">
        <v>14</v>
      </c>
      <c r="G190" s="1" t="s">
        <v>19</v>
      </c>
      <c r="H190" s="1" t="s">
        <v>28</v>
      </c>
      <c r="I190" s="1" t="s">
        <v>25</v>
      </c>
      <c r="J190" s="4">
        <v>4</v>
      </c>
      <c r="K190" s="4" t="s">
        <v>33</v>
      </c>
      <c r="L190" s="4"/>
      <c r="M190" s="4"/>
      <c r="N190" s="4"/>
      <c r="O190" s="4"/>
      <c r="P190" s="4" t="s">
        <v>286</v>
      </c>
      <c r="Q190" s="4" t="s">
        <v>290</v>
      </c>
      <c r="R190" s="19"/>
      <c r="S190" s="4"/>
      <c r="T190" s="5"/>
      <c r="U190" s="5"/>
      <c r="V190" s="14"/>
      <c r="W190" s="15"/>
      <c r="X190" s="714" t="s">
        <v>1380</v>
      </c>
      <c r="Y190" s="717" t="s">
        <v>1381</v>
      </c>
      <c r="Z190" s="716" t="s">
        <v>1382</v>
      </c>
    </row>
    <row r="191" spans="1:26" ht="15.6">
      <c r="A191" s="131">
        <v>178</v>
      </c>
      <c r="B191" s="127"/>
      <c r="C191" s="13"/>
      <c r="D191" s="2"/>
      <c r="E191" s="4" t="s">
        <v>18</v>
      </c>
      <c r="F191" s="4" t="s">
        <v>14</v>
      </c>
      <c r="G191" s="1" t="s">
        <v>19</v>
      </c>
      <c r="H191" s="1" t="s">
        <v>28</v>
      </c>
      <c r="I191" s="1" t="s">
        <v>24</v>
      </c>
      <c r="J191" s="4">
        <v>4</v>
      </c>
      <c r="K191" s="4" t="s">
        <v>33</v>
      </c>
      <c r="L191" s="4"/>
      <c r="M191" s="4"/>
      <c r="N191" s="4"/>
      <c r="O191" s="4"/>
      <c r="P191" s="4" t="s">
        <v>286</v>
      </c>
      <c r="Q191" s="4" t="s">
        <v>290</v>
      </c>
      <c r="R191" s="19"/>
      <c r="S191" s="4"/>
      <c r="T191" s="5"/>
      <c r="U191" s="5"/>
      <c r="V191" s="14"/>
      <c r="W191" s="15"/>
      <c r="X191" s="714" t="s">
        <v>1380</v>
      </c>
      <c r="Y191" s="717" t="s">
        <v>1381</v>
      </c>
      <c r="Z191" s="716" t="s">
        <v>1382</v>
      </c>
    </row>
    <row r="192" spans="1:26" ht="15.6">
      <c r="A192" s="131">
        <v>179</v>
      </c>
      <c r="B192" s="127"/>
      <c r="C192" s="13"/>
      <c r="D192" s="2"/>
      <c r="E192" s="4" t="s">
        <v>18</v>
      </c>
      <c r="F192" s="4" t="s">
        <v>15</v>
      </c>
      <c r="G192" s="1" t="s">
        <v>19</v>
      </c>
      <c r="H192" s="1" t="s">
        <v>28</v>
      </c>
      <c r="I192" s="1" t="s">
        <v>26</v>
      </c>
      <c r="J192" s="4">
        <v>4</v>
      </c>
      <c r="K192" s="4" t="s">
        <v>33</v>
      </c>
      <c r="L192" s="4"/>
      <c r="M192" s="4"/>
      <c r="N192" s="4"/>
      <c r="O192" s="4"/>
      <c r="P192" s="4" t="s">
        <v>286</v>
      </c>
      <c r="Q192" s="4" t="s">
        <v>290</v>
      </c>
      <c r="R192" s="19"/>
      <c r="S192" s="4"/>
      <c r="T192" s="5"/>
      <c r="U192" s="5"/>
      <c r="V192" s="14"/>
      <c r="W192" s="15"/>
      <c r="X192" s="714" t="s">
        <v>1380</v>
      </c>
      <c r="Y192" s="717" t="s">
        <v>1381</v>
      </c>
      <c r="Z192" s="716" t="s">
        <v>1382</v>
      </c>
    </row>
    <row r="193" spans="1:26" ht="15.6">
      <c r="A193" s="131">
        <v>180</v>
      </c>
      <c r="B193" s="127"/>
      <c r="C193" s="13"/>
      <c r="D193" s="2"/>
      <c r="E193" s="4" t="s">
        <v>18</v>
      </c>
      <c r="F193" s="4" t="s">
        <v>14</v>
      </c>
      <c r="G193" s="1" t="s">
        <v>19</v>
      </c>
      <c r="H193" s="1" t="s">
        <v>28</v>
      </c>
      <c r="I193" s="1" t="s">
        <v>24</v>
      </c>
      <c r="J193" s="4">
        <v>4</v>
      </c>
      <c r="K193" s="4" t="s">
        <v>33</v>
      </c>
      <c r="L193" s="4"/>
      <c r="M193" s="4"/>
      <c r="N193" s="4"/>
      <c r="O193" s="4"/>
      <c r="P193" s="4" t="s">
        <v>286</v>
      </c>
      <c r="Q193" s="4" t="s">
        <v>290</v>
      </c>
      <c r="R193" s="19"/>
      <c r="S193" s="4"/>
      <c r="T193" s="5"/>
      <c r="U193" s="5"/>
      <c r="V193" s="14"/>
      <c r="W193" s="15"/>
      <c r="X193" s="714" t="s">
        <v>1380</v>
      </c>
      <c r="Y193" s="717" t="s">
        <v>1381</v>
      </c>
      <c r="Z193" s="716" t="s">
        <v>1382</v>
      </c>
    </row>
    <row r="194" spans="1:26" ht="15.6">
      <c r="A194" s="131">
        <v>181</v>
      </c>
      <c r="B194" s="127"/>
      <c r="C194" s="13"/>
      <c r="D194" s="2"/>
      <c r="E194" s="4" t="s">
        <v>18</v>
      </c>
      <c r="F194" s="4" t="s">
        <v>14</v>
      </c>
      <c r="G194" s="1" t="s">
        <v>262</v>
      </c>
      <c r="H194" s="1" t="s">
        <v>28</v>
      </c>
      <c r="I194" s="1" t="s">
        <v>24</v>
      </c>
      <c r="J194" s="4">
        <v>1</v>
      </c>
      <c r="K194" s="4"/>
      <c r="L194" s="4"/>
      <c r="M194" s="4"/>
      <c r="N194" s="4" t="s">
        <v>39</v>
      </c>
      <c r="O194" s="4"/>
      <c r="P194" s="4" t="s">
        <v>286</v>
      </c>
      <c r="Q194" s="4" t="s">
        <v>290</v>
      </c>
      <c r="R194" s="19" t="s">
        <v>621</v>
      </c>
      <c r="S194" s="4"/>
      <c r="T194" s="5"/>
      <c r="U194" s="5"/>
      <c r="V194" s="14"/>
      <c r="W194" s="15"/>
      <c r="X194" s="714" t="s">
        <v>1380</v>
      </c>
      <c r="Y194" s="717" t="s">
        <v>1381</v>
      </c>
      <c r="Z194" s="716" t="s">
        <v>1382</v>
      </c>
    </row>
    <row r="195" spans="1:26" ht="15.6">
      <c r="A195" s="131">
        <v>182</v>
      </c>
      <c r="B195" s="127"/>
      <c r="C195" s="13"/>
      <c r="D195" s="2"/>
      <c r="E195" s="4" t="s">
        <v>18</v>
      </c>
      <c r="F195" s="4" t="s">
        <v>15</v>
      </c>
      <c r="G195" s="1" t="s">
        <v>262</v>
      </c>
      <c r="H195" s="1" t="s">
        <v>28</v>
      </c>
      <c r="I195" s="1" t="s">
        <v>24</v>
      </c>
      <c r="J195" s="4">
        <v>1</v>
      </c>
      <c r="K195" s="4"/>
      <c r="L195" s="4"/>
      <c r="M195" s="4"/>
      <c r="N195" s="4" t="s">
        <v>39</v>
      </c>
      <c r="O195" s="4"/>
      <c r="P195" s="4" t="s">
        <v>286</v>
      </c>
      <c r="Q195" s="4" t="s">
        <v>290</v>
      </c>
      <c r="R195" s="19" t="s">
        <v>620</v>
      </c>
      <c r="S195" s="4"/>
      <c r="T195" s="5"/>
      <c r="U195" s="5"/>
      <c r="V195" s="14"/>
      <c r="W195" s="15"/>
      <c r="X195" s="714" t="s">
        <v>1380</v>
      </c>
      <c r="Y195" s="717" t="s">
        <v>1381</v>
      </c>
      <c r="Z195" s="716" t="s">
        <v>1382</v>
      </c>
    </row>
    <row r="196" spans="1:26" ht="15.6">
      <c r="A196" s="131">
        <v>183</v>
      </c>
      <c r="B196" s="127"/>
      <c r="C196" s="13"/>
      <c r="D196" s="2"/>
      <c r="E196" s="4" t="s">
        <v>18</v>
      </c>
      <c r="F196" s="4" t="s">
        <v>14</v>
      </c>
      <c r="G196" s="1" t="s">
        <v>19</v>
      </c>
      <c r="H196" s="1" t="s">
        <v>28</v>
      </c>
      <c r="I196" s="1" t="s">
        <v>26</v>
      </c>
      <c r="J196" s="4">
        <v>4</v>
      </c>
      <c r="K196" s="4" t="s">
        <v>33</v>
      </c>
      <c r="L196" s="4"/>
      <c r="M196" s="4"/>
      <c r="N196" s="4"/>
      <c r="O196" s="4"/>
      <c r="P196" s="4" t="s">
        <v>286</v>
      </c>
      <c r="Q196" s="4" t="s">
        <v>290</v>
      </c>
      <c r="R196" s="19"/>
      <c r="S196" s="4"/>
      <c r="T196" s="5"/>
      <c r="U196" s="5"/>
      <c r="V196" s="14"/>
      <c r="W196" s="15"/>
      <c r="X196" s="714" t="s">
        <v>1380</v>
      </c>
      <c r="Y196" s="717" t="s">
        <v>1381</v>
      </c>
      <c r="Z196" s="716" t="s">
        <v>1382</v>
      </c>
    </row>
    <row r="197" spans="1:26" ht="15.6">
      <c r="A197" s="131">
        <v>184</v>
      </c>
      <c r="B197" s="127"/>
      <c r="C197" s="13"/>
      <c r="D197" s="2"/>
      <c r="E197" s="4" t="s">
        <v>18</v>
      </c>
      <c r="F197" s="4" t="s">
        <v>15</v>
      </c>
      <c r="G197" s="1" t="s">
        <v>19</v>
      </c>
      <c r="H197" s="1" t="s">
        <v>28</v>
      </c>
      <c r="I197" s="1" t="s">
        <v>25</v>
      </c>
      <c r="J197" s="4">
        <v>4</v>
      </c>
      <c r="K197" s="4"/>
      <c r="L197" s="4"/>
      <c r="M197" s="4"/>
      <c r="N197" s="4"/>
      <c r="O197" s="4"/>
      <c r="P197" s="4" t="s">
        <v>286</v>
      </c>
      <c r="Q197" s="4" t="s">
        <v>290</v>
      </c>
      <c r="R197" s="19"/>
      <c r="S197" s="4"/>
      <c r="T197" s="5"/>
      <c r="U197" s="5"/>
      <c r="V197" s="14"/>
      <c r="W197" s="15"/>
      <c r="X197" s="714" t="s">
        <v>1380</v>
      </c>
      <c r="Y197" s="717" t="s">
        <v>1381</v>
      </c>
      <c r="Z197" s="716" t="s">
        <v>1382</v>
      </c>
    </row>
    <row r="198" spans="1:26" ht="15.6">
      <c r="A198" s="131">
        <v>185</v>
      </c>
      <c r="B198" s="127"/>
      <c r="C198" s="13"/>
      <c r="D198" s="2"/>
      <c r="E198" s="4" t="s">
        <v>17</v>
      </c>
      <c r="F198" s="4" t="s">
        <v>14</v>
      </c>
      <c r="G198" s="1" t="s">
        <v>19</v>
      </c>
      <c r="H198" s="1"/>
      <c r="I198" s="1" t="s">
        <v>52</v>
      </c>
      <c r="J198" s="4"/>
      <c r="K198" s="4" t="s">
        <v>33</v>
      </c>
      <c r="L198" s="4"/>
      <c r="M198" s="4"/>
      <c r="N198" s="4"/>
      <c r="O198" s="66" t="s">
        <v>28</v>
      </c>
      <c r="P198" s="4" t="s">
        <v>286</v>
      </c>
      <c r="Q198" s="4" t="s">
        <v>290</v>
      </c>
      <c r="R198" s="19"/>
      <c r="S198" s="4"/>
      <c r="T198" s="5"/>
      <c r="U198" s="5"/>
      <c r="V198" s="14"/>
      <c r="W198" s="15"/>
      <c r="X198" s="714" t="s">
        <v>1380</v>
      </c>
      <c r="Y198" s="717" t="s">
        <v>1381</v>
      </c>
      <c r="Z198" s="716" t="s">
        <v>1382</v>
      </c>
    </row>
    <row r="199" spans="1:26" ht="15.6">
      <c r="A199" s="131">
        <v>186</v>
      </c>
      <c r="B199" s="127"/>
      <c r="C199" s="13"/>
      <c r="D199" s="2"/>
      <c r="E199" s="4" t="s">
        <v>17</v>
      </c>
      <c r="F199" s="4" t="s">
        <v>14</v>
      </c>
      <c r="G199" s="1" t="s">
        <v>19</v>
      </c>
      <c r="H199" s="1" t="s">
        <v>28</v>
      </c>
      <c r="I199" s="1" t="s">
        <v>24</v>
      </c>
      <c r="J199" s="4">
        <v>4</v>
      </c>
      <c r="K199" s="4" t="s">
        <v>33</v>
      </c>
      <c r="L199" s="4"/>
      <c r="M199" s="4"/>
      <c r="N199" s="4"/>
      <c r="O199" s="4"/>
      <c r="P199" s="4" t="s">
        <v>286</v>
      </c>
      <c r="Q199" s="4" t="s">
        <v>290</v>
      </c>
      <c r="R199" s="19"/>
      <c r="S199" s="4"/>
      <c r="T199" s="5"/>
      <c r="U199" s="5"/>
      <c r="V199" s="14"/>
      <c r="W199" s="15"/>
      <c r="X199" s="714" t="s">
        <v>1380</v>
      </c>
      <c r="Y199" s="717" t="s">
        <v>1381</v>
      </c>
      <c r="Z199" s="716" t="s">
        <v>1382</v>
      </c>
    </row>
    <row r="200" spans="1:26" ht="15.6">
      <c r="A200" s="131">
        <v>187</v>
      </c>
      <c r="B200" s="127"/>
      <c r="C200" s="13"/>
      <c r="D200" s="2"/>
      <c r="E200" s="4" t="s">
        <v>17</v>
      </c>
      <c r="F200" s="4" t="s">
        <v>15</v>
      </c>
      <c r="G200" s="1" t="s">
        <v>19</v>
      </c>
      <c r="H200" s="1" t="s">
        <v>28</v>
      </c>
      <c r="I200" s="1" t="s">
        <v>24</v>
      </c>
      <c r="J200" s="4">
        <v>4</v>
      </c>
      <c r="K200" s="4" t="s">
        <v>33</v>
      </c>
      <c r="L200" s="4"/>
      <c r="M200" s="4"/>
      <c r="N200" s="4"/>
      <c r="O200" s="4"/>
      <c r="P200" s="4" t="s">
        <v>286</v>
      </c>
      <c r="Q200" s="4" t="s">
        <v>290</v>
      </c>
      <c r="R200" s="19"/>
      <c r="S200" s="4"/>
      <c r="T200" s="5"/>
      <c r="U200" s="5"/>
      <c r="V200" s="14"/>
      <c r="W200" s="15"/>
      <c r="X200" s="714" t="s">
        <v>1380</v>
      </c>
      <c r="Y200" s="717" t="s">
        <v>1381</v>
      </c>
      <c r="Z200" s="716" t="s">
        <v>1382</v>
      </c>
    </row>
    <row r="201" spans="1:26" ht="15.6">
      <c r="A201" s="131">
        <v>188</v>
      </c>
      <c r="B201" s="127"/>
      <c r="C201" s="13"/>
      <c r="D201" s="2"/>
      <c r="E201" s="4" t="s">
        <v>17</v>
      </c>
      <c r="F201" s="4" t="s">
        <v>14</v>
      </c>
      <c r="G201" s="1" t="s">
        <v>19</v>
      </c>
      <c r="H201" s="1" t="s">
        <v>28</v>
      </c>
      <c r="I201" s="1" t="s">
        <v>24</v>
      </c>
      <c r="J201" s="4">
        <v>4</v>
      </c>
      <c r="K201" s="4" t="s">
        <v>33</v>
      </c>
      <c r="L201" s="4"/>
      <c r="M201" s="4"/>
      <c r="N201" s="4"/>
      <c r="O201" s="4"/>
      <c r="P201" s="4" t="s">
        <v>286</v>
      </c>
      <c r="Q201" s="4" t="s">
        <v>290</v>
      </c>
      <c r="R201" s="19"/>
      <c r="S201" s="4"/>
      <c r="T201" s="5"/>
      <c r="U201" s="5"/>
      <c r="V201" s="14"/>
      <c r="W201" s="15"/>
      <c r="X201" s="714" t="s">
        <v>1380</v>
      </c>
      <c r="Y201" s="717" t="s">
        <v>1381</v>
      </c>
      <c r="Z201" s="716" t="s">
        <v>1382</v>
      </c>
    </row>
    <row r="202" spans="1:26" ht="15.6">
      <c r="A202" s="131">
        <v>189</v>
      </c>
      <c r="B202" s="127"/>
      <c r="C202" s="13"/>
      <c r="D202" s="2"/>
      <c r="E202" s="4" t="s">
        <v>17</v>
      </c>
      <c r="F202" s="4" t="s">
        <v>14</v>
      </c>
      <c r="G202" s="1" t="s">
        <v>19</v>
      </c>
      <c r="H202" s="1" t="s">
        <v>28</v>
      </c>
      <c r="I202" s="1" t="s">
        <v>52</v>
      </c>
      <c r="J202" s="4"/>
      <c r="K202" s="4" t="s">
        <v>33</v>
      </c>
      <c r="L202" s="4"/>
      <c r="M202" s="4"/>
      <c r="N202" s="4"/>
      <c r="O202" s="66" t="s">
        <v>28</v>
      </c>
      <c r="P202" s="4" t="s">
        <v>286</v>
      </c>
      <c r="Q202" s="4" t="s">
        <v>290</v>
      </c>
      <c r="R202" s="19" t="s">
        <v>622</v>
      </c>
      <c r="S202" s="4"/>
      <c r="T202" s="5"/>
      <c r="U202" s="5"/>
      <c r="V202" s="14"/>
      <c r="W202" s="15"/>
      <c r="X202" s="714" t="s">
        <v>1380</v>
      </c>
      <c r="Y202" s="717" t="s">
        <v>1381</v>
      </c>
      <c r="Z202" s="716" t="s">
        <v>1382</v>
      </c>
    </row>
    <row r="203" spans="1:26" ht="15.6">
      <c r="A203" s="131">
        <v>190</v>
      </c>
      <c r="B203" s="127"/>
      <c r="C203" s="13"/>
      <c r="D203" s="2"/>
      <c r="E203" s="4" t="s">
        <v>18</v>
      </c>
      <c r="F203" s="4" t="s">
        <v>14</v>
      </c>
      <c r="G203" s="1" t="s">
        <v>19</v>
      </c>
      <c r="H203" s="1"/>
      <c r="I203" s="1" t="s">
        <v>24</v>
      </c>
      <c r="J203" s="4"/>
      <c r="K203" s="4" t="s">
        <v>33</v>
      </c>
      <c r="L203" s="4"/>
      <c r="M203" s="4"/>
      <c r="N203" s="4"/>
      <c r="O203" s="66" t="s">
        <v>28</v>
      </c>
      <c r="P203" s="4" t="s">
        <v>286</v>
      </c>
      <c r="Q203" s="4" t="s">
        <v>290</v>
      </c>
      <c r="R203" s="19"/>
      <c r="S203" s="4"/>
      <c r="T203" s="5"/>
      <c r="U203" s="5"/>
      <c r="V203" s="14"/>
      <c r="W203" s="15"/>
      <c r="X203" s="714" t="s">
        <v>1380</v>
      </c>
      <c r="Y203" s="717" t="s">
        <v>1381</v>
      </c>
      <c r="Z203" s="716" t="s">
        <v>1382</v>
      </c>
    </row>
    <row r="204" spans="1:26" ht="15.6">
      <c r="A204" s="131">
        <v>191</v>
      </c>
      <c r="B204" s="127"/>
      <c r="C204" s="13"/>
      <c r="D204" s="2"/>
      <c r="E204" s="4" t="s">
        <v>18</v>
      </c>
      <c r="F204" s="4" t="s">
        <v>15</v>
      </c>
      <c r="G204" s="1" t="s">
        <v>19</v>
      </c>
      <c r="H204" s="1" t="s">
        <v>28</v>
      </c>
      <c r="I204" s="1" t="s">
        <v>24</v>
      </c>
      <c r="J204" s="4">
        <v>4</v>
      </c>
      <c r="K204" s="4" t="s">
        <v>33</v>
      </c>
      <c r="L204" s="4"/>
      <c r="M204" s="4"/>
      <c r="N204" s="4"/>
      <c r="O204" s="4"/>
      <c r="P204" s="4" t="s">
        <v>286</v>
      </c>
      <c r="Q204" s="4" t="s">
        <v>290</v>
      </c>
      <c r="R204" s="19"/>
      <c r="S204" s="4"/>
      <c r="T204" s="5"/>
      <c r="U204" s="5"/>
      <c r="V204" s="14"/>
      <c r="W204" s="15"/>
      <c r="X204" s="714" t="s">
        <v>1380</v>
      </c>
      <c r="Y204" s="717" t="s">
        <v>1381</v>
      </c>
      <c r="Z204" s="716" t="s">
        <v>1382</v>
      </c>
    </row>
    <row r="205" spans="1:26" ht="15.6">
      <c r="A205" s="131">
        <v>192</v>
      </c>
      <c r="B205" s="127"/>
      <c r="C205" s="13"/>
      <c r="D205" s="2"/>
      <c r="E205" s="4" t="s">
        <v>17</v>
      </c>
      <c r="F205" s="4" t="s">
        <v>14</v>
      </c>
      <c r="G205" s="1" t="s">
        <v>19</v>
      </c>
      <c r="H205" s="1" t="s">
        <v>28</v>
      </c>
      <c r="I205" s="1" t="s">
        <v>24</v>
      </c>
      <c r="J205" s="4">
        <v>4</v>
      </c>
      <c r="K205" s="4" t="s">
        <v>33</v>
      </c>
      <c r="L205" s="4"/>
      <c r="M205" s="4"/>
      <c r="N205" s="4"/>
      <c r="O205" s="4"/>
      <c r="P205" s="4" t="s">
        <v>286</v>
      </c>
      <c r="Q205" s="4" t="s">
        <v>290</v>
      </c>
      <c r="R205" s="19"/>
      <c r="S205" s="4"/>
      <c r="T205" s="5"/>
      <c r="U205" s="5"/>
      <c r="V205" s="14"/>
      <c r="W205" s="15"/>
      <c r="X205" s="714" t="s">
        <v>1380</v>
      </c>
      <c r="Y205" s="717" t="s">
        <v>1381</v>
      </c>
      <c r="Z205" s="716" t="s">
        <v>1382</v>
      </c>
    </row>
    <row r="206" spans="1:26" ht="15.6">
      <c r="A206" s="131">
        <v>193</v>
      </c>
      <c r="B206" s="127"/>
      <c r="C206" s="13"/>
      <c r="D206" s="2"/>
      <c r="E206" s="4" t="s">
        <v>17</v>
      </c>
      <c r="F206" s="4" t="s">
        <v>15</v>
      </c>
      <c r="G206" s="1" t="s">
        <v>19</v>
      </c>
      <c r="H206" s="1" t="s">
        <v>28</v>
      </c>
      <c r="I206" s="1" t="s">
        <v>24</v>
      </c>
      <c r="J206" s="4">
        <v>4</v>
      </c>
      <c r="K206" s="4" t="s">
        <v>33</v>
      </c>
      <c r="L206" s="4"/>
      <c r="M206" s="4"/>
      <c r="N206" s="4"/>
      <c r="O206" s="4"/>
      <c r="P206" s="4" t="s">
        <v>286</v>
      </c>
      <c r="Q206" s="4" t="s">
        <v>290</v>
      </c>
      <c r="R206" s="19"/>
      <c r="S206" s="4"/>
      <c r="T206" s="5"/>
      <c r="U206" s="5"/>
      <c r="V206" s="14"/>
      <c r="W206" s="15"/>
      <c r="X206" s="714" t="s">
        <v>1380</v>
      </c>
      <c r="Y206" s="717" t="s">
        <v>1381</v>
      </c>
      <c r="Z206" s="716" t="s">
        <v>1382</v>
      </c>
    </row>
    <row r="207" spans="1:26" ht="15.6">
      <c r="A207" s="131">
        <v>194</v>
      </c>
      <c r="B207" s="127"/>
      <c r="C207" s="13"/>
      <c r="D207" s="2"/>
      <c r="E207" s="4" t="s">
        <v>17</v>
      </c>
      <c r="F207" s="4" t="s">
        <v>14</v>
      </c>
      <c r="G207" s="1" t="s">
        <v>262</v>
      </c>
      <c r="H207" s="1"/>
      <c r="I207" s="1" t="s">
        <v>24</v>
      </c>
      <c r="J207" s="4"/>
      <c r="K207" s="4" t="s">
        <v>33</v>
      </c>
      <c r="L207" s="4"/>
      <c r="M207" s="4"/>
      <c r="N207" s="4"/>
      <c r="O207" s="66" t="s">
        <v>28</v>
      </c>
      <c r="P207" s="4" t="s">
        <v>291</v>
      </c>
      <c r="Q207" s="4" t="s">
        <v>288</v>
      </c>
      <c r="R207" s="19"/>
      <c r="S207" s="4"/>
      <c r="T207" s="5"/>
      <c r="U207" s="5"/>
      <c r="V207" s="14"/>
      <c r="W207" s="15"/>
      <c r="X207" s="714" t="s">
        <v>1380</v>
      </c>
      <c r="Y207" s="717" t="s">
        <v>1381</v>
      </c>
      <c r="Z207" s="716" t="s">
        <v>1382</v>
      </c>
    </row>
    <row r="208" spans="1:26" ht="15.6">
      <c r="A208" s="131">
        <v>195</v>
      </c>
      <c r="B208" s="127"/>
      <c r="C208" s="13"/>
      <c r="D208" s="2"/>
      <c r="E208" s="4" t="s">
        <v>17</v>
      </c>
      <c r="F208" s="4" t="s">
        <v>14</v>
      </c>
      <c r="G208" s="1" t="s">
        <v>262</v>
      </c>
      <c r="H208" s="1" t="s">
        <v>28</v>
      </c>
      <c r="I208" s="1" t="s">
        <v>25</v>
      </c>
      <c r="J208" s="69">
        <v>1</v>
      </c>
      <c r="K208" s="69"/>
      <c r="L208" s="4"/>
      <c r="M208" s="4"/>
      <c r="N208" s="4"/>
      <c r="O208" s="4"/>
      <c r="P208" s="4" t="s">
        <v>291</v>
      </c>
      <c r="Q208" s="4" t="s">
        <v>288</v>
      </c>
      <c r="R208" s="19" t="s">
        <v>545</v>
      </c>
      <c r="S208" s="4"/>
      <c r="T208" s="5"/>
      <c r="U208" s="5"/>
      <c r="V208" s="14"/>
      <c r="W208" s="15"/>
      <c r="X208" s="714" t="s">
        <v>1380</v>
      </c>
      <c r="Y208" s="717" t="s">
        <v>1381</v>
      </c>
      <c r="Z208" s="716" t="s">
        <v>1382</v>
      </c>
    </row>
    <row r="209" spans="1:26" ht="15.6">
      <c r="A209" s="131">
        <v>196</v>
      </c>
      <c r="B209" s="127"/>
      <c r="C209" s="13"/>
      <c r="D209" s="2"/>
      <c r="E209" s="4" t="s">
        <v>17</v>
      </c>
      <c r="F209" s="4" t="s">
        <v>14</v>
      </c>
      <c r="G209" s="1" t="s">
        <v>56</v>
      </c>
      <c r="H209" s="1" t="s">
        <v>29</v>
      </c>
      <c r="I209" s="110" t="s">
        <v>25</v>
      </c>
      <c r="J209" s="93">
        <v>4</v>
      </c>
      <c r="K209" s="11"/>
      <c r="L209" s="68" t="s">
        <v>33</v>
      </c>
      <c r="M209" s="4"/>
      <c r="N209" s="4"/>
      <c r="O209" s="4"/>
      <c r="P209" s="4" t="s">
        <v>291</v>
      </c>
      <c r="Q209" s="4" t="s">
        <v>288</v>
      </c>
      <c r="R209" s="19" t="s">
        <v>623</v>
      </c>
      <c r="S209" s="4"/>
      <c r="T209" s="5"/>
      <c r="U209" s="5"/>
      <c r="V209" s="14"/>
      <c r="W209" s="15"/>
      <c r="X209" s="714" t="s">
        <v>1380</v>
      </c>
      <c r="Y209" s="717" t="s">
        <v>1381</v>
      </c>
      <c r="Z209" s="716" t="s">
        <v>1382</v>
      </c>
    </row>
    <row r="210" spans="1:26" ht="15.6">
      <c r="A210" s="131">
        <v>197</v>
      </c>
      <c r="B210" s="127"/>
      <c r="C210" s="13"/>
      <c r="D210" s="2"/>
      <c r="E210" s="4" t="s">
        <v>17</v>
      </c>
      <c r="F210" s="4" t="s">
        <v>14</v>
      </c>
      <c r="G210" s="1" t="s">
        <v>56</v>
      </c>
      <c r="H210" s="1" t="s">
        <v>29</v>
      </c>
      <c r="I210" s="1" t="s">
        <v>30</v>
      </c>
      <c r="J210" s="109">
        <v>4</v>
      </c>
      <c r="K210" s="11"/>
      <c r="L210" s="68"/>
      <c r="M210" s="4"/>
      <c r="N210" s="4"/>
      <c r="O210" s="4"/>
      <c r="P210" s="4" t="s">
        <v>291</v>
      </c>
      <c r="Q210" s="4" t="s">
        <v>288</v>
      </c>
      <c r="R210" s="19" t="s">
        <v>620</v>
      </c>
      <c r="S210" s="4"/>
      <c r="T210" s="5"/>
      <c r="U210" s="5"/>
      <c r="V210" s="14"/>
      <c r="W210" s="15" t="s">
        <v>625</v>
      </c>
      <c r="X210" s="714" t="s">
        <v>1380</v>
      </c>
      <c r="Y210" s="717" t="s">
        <v>1381</v>
      </c>
      <c r="Z210" s="716" t="s">
        <v>1382</v>
      </c>
    </row>
    <row r="211" spans="1:26" ht="15.6">
      <c r="A211" s="131">
        <v>198</v>
      </c>
      <c r="B211" s="127"/>
      <c r="C211" s="13"/>
      <c r="D211" s="2"/>
      <c r="E211" s="4" t="s">
        <v>17</v>
      </c>
      <c r="F211" s="4" t="s">
        <v>14</v>
      </c>
      <c r="G211" s="1" t="s">
        <v>56</v>
      </c>
      <c r="H211" s="1" t="s">
        <v>29</v>
      </c>
      <c r="I211" s="1" t="s">
        <v>30</v>
      </c>
      <c r="J211" s="4">
        <v>4</v>
      </c>
      <c r="K211" s="71" t="s">
        <v>33</v>
      </c>
      <c r="L211" s="4"/>
      <c r="M211" s="4"/>
      <c r="N211" s="4"/>
      <c r="O211" s="4"/>
      <c r="P211" s="4" t="s">
        <v>291</v>
      </c>
      <c r="Q211" s="4" t="s">
        <v>288</v>
      </c>
      <c r="R211" s="19" t="s">
        <v>620</v>
      </c>
      <c r="S211" s="4"/>
      <c r="T211" s="5"/>
      <c r="U211" s="5"/>
      <c r="V211" s="14"/>
      <c r="W211" s="15" t="s">
        <v>624</v>
      </c>
      <c r="X211" s="714" t="s">
        <v>1380</v>
      </c>
      <c r="Y211" s="717" t="s">
        <v>1381</v>
      </c>
      <c r="Z211" s="716" t="s">
        <v>1382</v>
      </c>
    </row>
    <row r="212" spans="1:26" ht="24">
      <c r="A212" s="131">
        <v>199</v>
      </c>
      <c r="B212" s="127"/>
      <c r="C212" s="13"/>
      <c r="D212" s="2"/>
      <c r="E212" s="4" t="s">
        <v>17</v>
      </c>
      <c r="F212" s="4" t="s">
        <v>16</v>
      </c>
      <c r="G212" s="1" t="s">
        <v>56</v>
      </c>
      <c r="H212" s="1" t="s">
        <v>61</v>
      </c>
      <c r="I212" s="1" t="s">
        <v>261</v>
      </c>
      <c r="J212" s="4">
        <v>4</v>
      </c>
      <c r="K212" s="4"/>
      <c r="L212" s="4"/>
      <c r="M212" s="4"/>
      <c r="N212" s="4"/>
      <c r="O212" s="4"/>
      <c r="P212" s="4" t="s">
        <v>291</v>
      </c>
      <c r="Q212" s="4" t="s">
        <v>288</v>
      </c>
      <c r="R212" s="19" t="s">
        <v>626</v>
      </c>
      <c r="S212" s="4"/>
      <c r="T212" s="5"/>
      <c r="U212" s="5"/>
      <c r="V212" s="14"/>
      <c r="W212" s="15"/>
      <c r="X212" s="714" t="s">
        <v>1380</v>
      </c>
      <c r="Y212" s="717" t="s">
        <v>1381</v>
      </c>
      <c r="Z212" s="716" t="s">
        <v>1382</v>
      </c>
    </row>
    <row r="213" spans="1:26" ht="15.6">
      <c r="A213" s="131">
        <v>200</v>
      </c>
      <c r="B213" s="127"/>
      <c r="C213" s="13"/>
      <c r="D213" s="2"/>
      <c r="E213" s="4" t="s">
        <v>18</v>
      </c>
      <c r="F213" s="4" t="s">
        <v>15</v>
      </c>
      <c r="G213" s="1" t="s">
        <v>56</v>
      </c>
      <c r="H213" s="1" t="s">
        <v>29</v>
      </c>
      <c r="I213" s="1" t="s">
        <v>24</v>
      </c>
      <c r="J213" s="4">
        <v>4</v>
      </c>
      <c r="K213" s="4" t="s">
        <v>33</v>
      </c>
      <c r="L213" s="4"/>
      <c r="M213" s="4"/>
      <c r="N213" s="4"/>
      <c r="O213" s="4"/>
      <c r="P213" s="4" t="s">
        <v>291</v>
      </c>
      <c r="Q213" s="4" t="s">
        <v>288</v>
      </c>
      <c r="R213" s="19"/>
      <c r="S213" s="4"/>
      <c r="T213" s="5"/>
      <c r="U213" s="5"/>
      <c r="V213" s="14"/>
      <c r="W213" s="15"/>
      <c r="X213" s="714" t="s">
        <v>1380</v>
      </c>
      <c r="Y213" s="717" t="s">
        <v>1381</v>
      </c>
      <c r="Z213" s="716" t="s">
        <v>1382</v>
      </c>
    </row>
    <row r="214" spans="1:26" ht="15.6">
      <c r="A214" s="131">
        <v>201</v>
      </c>
      <c r="B214" s="127"/>
      <c r="C214" s="13"/>
      <c r="D214" s="2"/>
      <c r="E214" s="4" t="s">
        <v>18</v>
      </c>
      <c r="F214" s="4" t="s">
        <v>15</v>
      </c>
      <c r="G214" s="1" t="s">
        <v>23</v>
      </c>
      <c r="H214" s="1" t="s">
        <v>29</v>
      </c>
      <c r="I214" s="1" t="s">
        <v>26</v>
      </c>
      <c r="J214" s="4">
        <v>4</v>
      </c>
      <c r="K214" s="4"/>
      <c r="L214" s="4"/>
      <c r="M214" s="4"/>
      <c r="N214" s="4"/>
      <c r="O214" s="4"/>
      <c r="P214" s="4" t="s">
        <v>291</v>
      </c>
      <c r="Q214" s="4" t="s">
        <v>288</v>
      </c>
      <c r="R214" s="19" t="s">
        <v>627</v>
      </c>
      <c r="S214" s="4"/>
      <c r="T214" s="5"/>
      <c r="U214" s="5"/>
      <c r="V214" s="14"/>
      <c r="W214" s="15"/>
      <c r="X214" s="714" t="s">
        <v>1380</v>
      </c>
      <c r="Y214" s="717" t="s">
        <v>1381</v>
      </c>
      <c r="Z214" s="716" t="s">
        <v>1382</v>
      </c>
    </row>
    <row r="215" spans="1:26" ht="15.6">
      <c r="A215" s="131">
        <v>202</v>
      </c>
      <c r="B215" s="127"/>
      <c r="C215" s="13"/>
      <c r="D215" s="2"/>
      <c r="E215" s="4" t="s">
        <v>17</v>
      </c>
      <c r="F215" s="4" t="s">
        <v>14</v>
      </c>
      <c r="G215" s="1" t="s">
        <v>19</v>
      </c>
      <c r="H215" s="1" t="s">
        <v>28</v>
      </c>
      <c r="I215" s="1" t="s">
        <v>26</v>
      </c>
      <c r="J215" s="4">
        <v>4</v>
      </c>
      <c r="K215" s="4"/>
      <c r="L215" s="4"/>
      <c r="M215" s="4"/>
      <c r="N215" s="4"/>
      <c r="O215" s="4"/>
      <c r="P215" s="4" t="s">
        <v>291</v>
      </c>
      <c r="Q215" s="4" t="s">
        <v>288</v>
      </c>
      <c r="R215" s="19"/>
      <c r="S215" s="4"/>
      <c r="T215" s="5"/>
      <c r="U215" s="5"/>
      <c r="V215" s="14"/>
      <c r="W215" s="15"/>
      <c r="X215" s="714" t="s">
        <v>1380</v>
      </c>
      <c r="Y215" s="717" t="s">
        <v>1381</v>
      </c>
      <c r="Z215" s="716" t="s">
        <v>1382</v>
      </c>
    </row>
    <row r="216" spans="1:26" ht="15.6">
      <c r="A216" s="131">
        <v>203</v>
      </c>
      <c r="B216" s="127"/>
      <c r="C216" s="13"/>
      <c r="D216" s="2"/>
      <c r="E216" s="4" t="s">
        <v>17</v>
      </c>
      <c r="F216" s="4" t="s">
        <v>15</v>
      </c>
      <c r="G216" s="1" t="s">
        <v>19</v>
      </c>
      <c r="H216" s="1" t="s">
        <v>28</v>
      </c>
      <c r="I216" s="1" t="s">
        <v>25</v>
      </c>
      <c r="J216" s="4">
        <v>4</v>
      </c>
      <c r="K216" s="4"/>
      <c r="L216" s="4"/>
      <c r="M216" s="4"/>
      <c r="N216" s="4"/>
      <c r="O216" s="4"/>
      <c r="P216" s="4" t="s">
        <v>291</v>
      </c>
      <c r="Q216" s="4" t="s">
        <v>288</v>
      </c>
      <c r="R216" s="19"/>
      <c r="S216" s="4"/>
      <c r="T216" s="5"/>
      <c r="U216" s="5"/>
      <c r="V216" s="14"/>
      <c r="W216" s="15"/>
      <c r="X216" s="714" t="s">
        <v>1380</v>
      </c>
      <c r="Y216" s="717" t="s">
        <v>1381</v>
      </c>
      <c r="Z216" s="716" t="s">
        <v>1382</v>
      </c>
    </row>
    <row r="217" spans="1:26" ht="24">
      <c r="A217" s="131">
        <v>204</v>
      </c>
      <c r="B217" s="132"/>
      <c r="C217" s="13"/>
      <c r="D217" s="2"/>
      <c r="E217" s="4" t="s">
        <v>18</v>
      </c>
      <c r="F217" s="4" t="s">
        <v>14</v>
      </c>
      <c r="G217" s="1" t="s">
        <v>262</v>
      </c>
      <c r="H217" s="1"/>
      <c r="I217" s="1" t="s">
        <v>24</v>
      </c>
      <c r="J217" s="4"/>
      <c r="K217" s="4"/>
      <c r="L217" s="4"/>
      <c r="M217" s="4"/>
      <c r="N217" s="4"/>
      <c r="O217" s="66" t="s">
        <v>28</v>
      </c>
      <c r="P217" s="4" t="s">
        <v>291</v>
      </c>
      <c r="Q217" s="4" t="s">
        <v>288</v>
      </c>
      <c r="R217" s="19" t="s">
        <v>628</v>
      </c>
      <c r="S217" s="4"/>
      <c r="T217" s="5"/>
      <c r="U217" s="5"/>
      <c r="V217" s="14"/>
      <c r="W217" s="15"/>
      <c r="X217" s="714" t="s">
        <v>1380</v>
      </c>
      <c r="Y217" s="717" t="s">
        <v>1381</v>
      </c>
      <c r="Z217" s="716" t="s">
        <v>1382</v>
      </c>
    </row>
    <row r="218" spans="1:26" ht="36">
      <c r="A218" s="131">
        <v>205</v>
      </c>
      <c r="B218" s="647"/>
      <c r="C218" s="127"/>
      <c r="D218" s="2"/>
      <c r="E218" s="4" t="s">
        <v>18</v>
      </c>
      <c r="F218" s="4" t="s">
        <v>14</v>
      </c>
      <c r="G218" s="1" t="s">
        <v>22</v>
      </c>
      <c r="H218" s="1"/>
      <c r="I218" s="1" t="s">
        <v>51</v>
      </c>
      <c r="J218" s="4"/>
      <c r="K218" s="4"/>
      <c r="L218" s="4"/>
      <c r="M218" s="4"/>
      <c r="N218" s="4"/>
      <c r="O218" s="66" t="s">
        <v>28</v>
      </c>
      <c r="P218" s="4" t="s">
        <v>291</v>
      </c>
      <c r="Q218" s="4" t="s">
        <v>288</v>
      </c>
      <c r="R218" s="19" t="s">
        <v>629</v>
      </c>
      <c r="S218" s="4"/>
      <c r="T218" s="5"/>
      <c r="U218" s="5"/>
      <c r="V218" s="14"/>
      <c r="W218" s="15"/>
      <c r="X218" s="714" t="s">
        <v>1380</v>
      </c>
      <c r="Y218" s="717" t="s">
        <v>1381</v>
      </c>
      <c r="Z218" s="716" t="s">
        <v>1382</v>
      </c>
    </row>
    <row r="219" spans="1:26" ht="15.6">
      <c r="A219" s="131">
        <v>206</v>
      </c>
      <c r="B219" s="133"/>
      <c r="C219" s="13"/>
      <c r="D219" s="2"/>
      <c r="E219" s="4" t="s">
        <v>17</v>
      </c>
      <c r="F219" s="4" t="s">
        <v>14</v>
      </c>
      <c r="G219" s="1" t="s">
        <v>262</v>
      </c>
      <c r="H219" s="1" t="s">
        <v>28</v>
      </c>
      <c r="I219" s="1" t="s">
        <v>24</v>
      </c>
      <c r="J219" s="4">
        <v>4</v>
      </c>
      <c r="K219" s="4"/>
      <c r="L219" s="4"/>
      <c r="M219" s="4"/>
      <c r="N219" s="4"/>
      <c r="O219" s="4"/>
      <c r="P219" s="4" t="s">
        <v>286</v>
      </c>
      <c r="Q219" s="4" t="s">
        <v>290</v>
      </c>
      <c r="R219" s="19"/>
      <c r="S219" s="4"/>
      <c r="T219" s="5"/>
      <c r="U219" s="5"/>
      <c r="V219" s="14"/>
      <c r="W219" s="15"/>
      <c r="X219" s="714" t="s">
        <v>1380</v>
      </c>
      <c r="Y219" s="717" t="s">
        <v>1381</v>
      </c>
      <c r="Z219" s="716" t="s">
        <v>1382</v>
      </c>
    </row>
    <row r="220" spans="1:26" ht="15.6">
      <c r="A220" s="131">
        <v>207</v>
      </c>
      <c r="B220" s="127"/>
      <c r="C220" s="13"/>
      <c r="D220" s="2"/>
      <c r="E220" s="4" t="s">
        <v>18</v>
      </c>
      <c r="F220" s="4" t="s">
        <v>14</v>
      </c>
      <c r="G220" s="1" t="s">
        <v>19</v>
      </c>
      <c r="H220" s="1" t="s">
        <v>28</v>
      </c>
      <c r="I220" s="1" t="s">
        <v>26</v>
      </c>
      <c r="J220" s="4">
        <v>4</v>
      </c>
      <c r="K220" s="4"/>
      <c r="L220" s="4"/>
      <c r="M220" s="4"/>
      <c r="N220" s="4"/>
      <c r="O220" s="4"/>
      <c r="P220" s="4" t="s">
        <v>286</v>
      </c>
      <c r="Q220" s="4" t="s">
        <v>290</v>
      </c>
      <c r="R220" s="19"/>
      <c r="S220" s="4"/>
      <c r="T220" s="5"/>
      <c r="U220" s="5"/>
      <c r="V220" s="14"/>
      <c r="W220" s="15"/>
      <c r="X220" s="714" t="s">
        <v>1380</v>
      </c>
      <c r="Y220" s="717" t="s">
        <v>1381</v>
      </c>
      <c r="Z220" s="716" t="s">
        <v>1382</v>
      </c>
    </row>
    <row r="221" spans="1:26" ht="15.6">
      <c r="A221" s="131">
        <v>208</v>
      </c>
      <c r="B221" s="127"/>
      <c r="C221" s="13"/>
      <c r="D221" s="2"/>
      <c r="E221" s="4" t="s">
        <v>18</v>
      </c>
      <c r="F221" s="4" t="s">
        <v>14</v>
      </c>
      <c r="G221" s="1" t="s">
        <v>19</v>
      </c>
      <c r="H221" s="1" t="s">
        <v>28</v>
      </c>
      <c r="I221" s="1" t="s">
        <v>24</v>
      </c>
      <c r="J221" s="4">
        <v>4</v>
      </c>
      <c r="K221" s="4"/>
      <c r="L221" s="4"/>
      <c r="M221" s="4"/>
      <c r="N221" s="4"/>
      <c r="O221" s="4"/>
      <c r="P221" s="4" t="s">
        <v>286</v>
      </c>
      <c r="Q221" s="4" t="s">
        <v>290</v>
      </c>
      <c r="R221" s="19"/>
      <c r="S221" s="4"/>
      <c r="T221" s="5"/>
      <c r="U221" s="5"/>
      <c r="V221" s="14"/>
      <c r="W221" s="15"/>
      <c r="X221" s="714" t="s">
        <v>1380</v>
      </c>
      <c r="Y221" s="717" t="s">
        <v>1381</v>
      </c>
      <c r="Z221" s="716" t="s">
        <v>1382</v>
      </c>
    </row>
    <row r="222" spans="1:26" s="119" customFormat="1" ht="15.6">
      <c r="A222" s="131">
        <v>209</v>
      </c>
      <c r="B222" s="128"/>
      <c r="C222" s="111"/>
      <c r="D222" s="112"/>
      <c r="E222" s="65" t="s">
        <v>18</v>
      </c>
      <c r="F222" s="65" t="s">
        <v>15</v>
      </c>
      <c r="G222" s="108" t="s">
        <v>19</v>
      </c>
      <c r="H222" s="108" t="s">
        <v>28</v>
      </c>
      <c r="I222" s="108" t="s">
        <v>25</v>
      </c>
      <c r="J222" s="65">
        <v>4</v>
      </c>
      <c r="K222" s="113"/>
      <c r="L222" s="113"/>
      <c r="M222" s="113"/>
      <c r="N222" s="113"/>
      <c r="O222" s="113"/>
      <c r="P222" s="4" t="s">
        <v>286</v>
      </c>
      <c r="Q222" s="4" t="s">
        <v>290</v>
      </c>
      <c r="R222" s="115"/>
      <c r="S222" s="113"/>
      <c r="T222" s="116"/>
      <c r="U222" s="116"/>
      <c r="V222" s="117"/>
      <c r="W222" s="118"/>
      <c r="X222" s="714" t="s">
        <v>1380</v>
      </c>
      <c r="Y222" s="717" t="s">
        <v>1381</v>
      </c>
      <c r="Z222" s="716" t="s">
        <v>1382</v>
      </c>
    </row>
    <row r="223" spans="1:26" s="119" customFormat="1" ht="36">
      <c r="A223" s="131">
        <v>210</v>
      </c>
      <c r="B223" s="128"/>
      <c r="C223" s="111"/>
      <c r="D223" s="112"/>
      <c r="E223" s="113" t="s">
        <v>18</v>
      </c>
      <c r="F223" s="113" t="s">
        <v>14</v>
      </c>
      <c r="G223" s="114" t="s">
        <v>19</v>
      </c>
      <c r="H223" s="114" t="s">
        <v>28</v>
      </c>
      <c r="I223" s="114" t="s">
        <v>24</v>
      </c>
      <c r="J223" s="113"/>
      <c r="K223" s="113"/>
      <c r="L223" s="113"/>
      <c r="M223" s="113"/>
      <c r="N223" s="113"/>
      <c r="O223" s="66" t="s">
        <v>28</v>
      </c>
      <c r="P223" s="4" t="s">
        <v>286</v>
      </c>
      <c r="Q223" s="4" t="s">
        <v>290</v>
      </c>
      <c r="R223" s="115" t="s">
        <v>630</v>
      </c>
      <c r="S223" s="113"/>
      <c r="T223" s="116"/>
      <c r="U223" s="116"/>
      <c r="V223" s="117"/>
      <c r="W223" s="118"/>
      <c r="X223" s="714" t="s">
        <v>1380</v>
      </c>
      <c r="Y223" s="717" t="s">
        <v>1381</v>
      </c>
      <c r="Z223" s="716" t="s">
        <v>1382</v>
      </c>
    </row>
    <row r="224" spans="1:26" s="119" customFormat="1" ht="15.6">
      <c r="A224" s="131">
        <v>211</v>
      </c>
      <c r="B224" s="128"/>
      <c r="C224" s="111"/>
      <c r="D224" s="112"/>
      <c r="E224" s="113" t="s">
        <v>18</v>
      </c>
      <c r="F224" s="113" t="s">
        <v>15</v>
      </c>
      <c r="G224" s="114" t="s">
        <v>19</v>
      </c>
      <c r="H224" s="114" t="s">
        <v>28</v>
      </c>
      <c r="I224" s="114" t="s">
        <v>24</v>
      </c>
      <c r="J224" s="113"/>
      <c r="K224" s="113"/>
      <c r="L224" s="113"/>
      <c r="M224" s="113"/>
      <c r="N224" s="113"/>
      <c r="O224" s="66" t="s">
        <v>28</v>
      </c>
      <c r="P224" s="4" t="s">
        <v>286</v>
      </c>
      <c r="Q224" s="4" t="s">
        <v>290</v>
      </c>
      <c r="R224" s="115" t="s">
        <v>620</v>
      </c>
      <c r="S224" s="113"/>
      <c r="T224" s="116"/>
      <c r="U224" s="116"/>
      <c r="V224" s="117"/>
      <c r="W224" s="118"/>
      <c r="X224" s="714" t="s">
        <v>1380</v>
      </c>
      <c r="Y224" s="717" t="s">
        <v>1381</v>
      </c>
      <c r="Z224" s="716" t="s">
        <v>1382</v>
      </c>
    </row>
    <row r="225" spans="1:26" s="119" customFormat="1" ht="15.6">
      <c r="A225" s="131">
        <v>212</v>
      </c>
      <c r="B225" s="128"/>
      <c r="C225" s="111"/>
      <c r="D225" s="112"/>
      <c r="E225" s="113" t="s">
        <v>18</v>
      </c>
      <c r="F225" s="113" t="s">
        <v>14</v>
      </c>
      <c r="G225" s="114" t="s">
        <v>19</v>
      </c>
      <c r="H225" s="114" t="s">
        <v>28</v>
      </c>
      <c r="I225" s="114" t="s">
        <v>25</v>
      </c>
      <c r="J225" s="113">
        <v>4</v>
      </c>
      <c r="K225" s="113"/>
      <c r="L225" s="113"/>
      <c r="M225" s="113"/>
      <c r="N225" s="113"/>
      <c r="O225" s="113"/>
      <c r="P225" s="4" t="s">
        <v>286</v>
      </c>
      <c r="Q225" s="4" t="s">
        <v>290</v>
      </c>
      <c r="R225" s="115"/>
      <c r="S225" s="113"/>
      <c r="T225" s="116"/>
      <c r="U225" s="116"/>
      <c r="V225" s="117"/>
      <c r="W225" s="118"/>
      <c r="X225" s="714" t="s">
        <v>1380</v>
      </c>
      <c r="Y225" s="717" t="s">
        <v>1381</v>
      </c>
      <c r="Z225" s="716" t="s">
        <v>1382</v>
      </c>
    </row>
    <row r="226" spans="1:26" s="119" customFormat="1" ht="15.6">
      <c r="A226" s="131">
        <v>213</v>
      </c>
      <c r="B226" s="128"/>
      <c r="C226" s="111"/>
      <c r="D226" s="112"/>
      <c r="E226" s="113" t="s">
        <v>18</v>
      </c>
      <c r="F226" s="113" t="s">
        <v>15</v>
      </c>
      <c r="G226" s="114" t="s">
        <v>19</v>
      </c>
      <c r="H226" s="114" t="s">
        <v>28</v>
      </c>
      <c r="I226" s="114" t="s">
        <v>24</v>
      </c>
      <c r="J226" s="113">
        <v>4</v>
      </c>
      <c r="K226" s="113"/>
      <c r="L226" s="113"/>
      <c r="M226" s="113"/>
      <c r="N226" s="113"/>
      <c r="O226" s="113"/>
      <c r="P226" s="4" t="s">
        <v>286</v>
      </c>
      <c r="Q226" s="4" t="s">
        <v>290</v>
      </c>
      <c r="R226" s="115"/>
      <c r="S226" s="113"/>
      <c r="T226" s="116"/>
      <c r="U226" s="116"/>
      <c r="V226" s="117"/>
      <c r="W226" s="118"/>
      <c r="X226" s="714" t="s">
        <v>1380</v>
      </c>
      <c r="Y226" s="717" t="s">
        <v>1381</v>
      </c>
      <c r="Z226" s="716" t="s">
        <v>1382</v>
      </c>
    </row>
    <row r="227" spans="1:26" s="119" customFormat="1" ht="24">
      <c r="A227" s="131">
        <v>214</v>
      </c>
      <c r="B227" s="128"/>
      <c r="C227" s="111"/>
      <c r="D227" s="112"/>
      <c r="E227" s="113" t="s">
        <v>17</v>
      </c>
      <c r="F227" s="113" t="s">
        <v>14</v>
      </c>
      <c r="G227" s="114" t="s">
        <v>56</v>
      </c>
      <c r="H227" s="114" t="s">
        <v>29</v>
      </c>
      <c r="I227" s="114" t="s">
        <v>30</v>
      </c>
      <c r="J227" s="113">
        <v>4</v>
      </c>
      <c r="K227" s="113"/>
      <c r="L227" s="113"/>
      <c r="M227" s="113"/>
      <c r="N227" s="113"/>
      <c r="O227" s="113"/>
      <c r="P227" s="4" t="s">
        <v>286</v>
      </c>
      <c r="Q227" s="113" t="s">
        <v>288</v>
      </c>
      <c r="R227" s="115" t="s">
        <v>631</v>
      </c>
      <c r="S227" s="113"/>
      <c r="T227" s="116"/>
      <c r="U227" s="116"/>
      <c r="V227" s="117"/>
      <c r="W227" s="118" t="s">
        <v>632</v>
      </c>
      <c r="X227" s="714" t="s">
        <v>1380</v>
      </c>
      <c r="Y227" s="717" t="s">
        <v>1381</v>
      </c>
      <c r="Z227" s="716" t="s">
        <v>1382</v>
      </c>
    </row>
    <row r="228" spans="1:26" s="119" customFormat="1" ht="36">
      <c r="A228" s="131">
        <v>215</v>
      </c>
      <c r="B228" s="128"/>
      <c r="C228" s="111"/>
      <c r="D228" s="112"/>
      <c r="E228" s="113" t="s">
        <v>17</v>
      </c>
      <c r="F228" s="113" t="s">
        <v>14</v>
      </c>
      <c r="G228" s="114" t="s">
        <v>56</v>
      </c>
      <c r="H228" s="114" t="s">
        <v>29</v>
      </c>
      <c r="I228" s="114" t="s">
        <v>24</v>
      </c>
      <c r="J228" s="113">
        <v>4</v>
      </c>
      <c r="K228" s="113"/>
      <c r="L228" s="113"/>
      <c r="M228" s="113"/>
      <c r="N228" s="113"/>
      <c r="O228" s="113"/>
      <c r="P228" s="4" t="s">
        <v>286</v>
      </c>
      <c r="Q228" s="113" t="s">
        <v>289</v>
      </c>
      <c r="R228" s="115" t="s">
        <v>634</v>
      </c>
      <c r="S228" s="113"/>
      <c r="T228" s="116"/>
      <c r="U228" s="116"/>
      <c r="V228" s="117"/>
      <c r="W228" s="118"/>
      <c r="X228" s="714" t="s">
        <v>1380</v>
      </c>
      <c r="Y228" s="717" t="s">
        <v>1381</v>
      </c>
      <c r="Z228" s="716" t="s">
        <v>1382</v>
      </c>
    </row>
    <row r="229" spans="1:26" s="119" customFormat="1" ht="36">
      <c r="A229" s="131">
        <v>216</v>
      </c>
      <c r="B229" s="128"/>
      <c r="C229" s="111"/>
      <c r="D229" s="112"/>
      <c r="E229" s="113" t="s">
        <v>17</v>
      </c>
      <c r="F229" s="113" t="s">
        <v>15</v>
      </c>
      <c r="G229" s="114" t="s">
        <v>56</v>
      </c>
      <c r="H229" s="114" t="s">
        <v>29</v>
      </c>
      <c r="I229" s="114" t="s">
        <v>26</v>
      </c>
      <c r="J229" s="113"/>
      <c r="K229" s="113"/>
      <c r="L229" s="113"/>
      <c r="M229" s="113"/>
      <c r="N229" s="113"/>
      <c r="O229" s="66" t="s">
        <v>29</v>
      </c>
      <c r="P229" s="4" t="s">
        <v>286</v>
      </c>
      <c r="Q229" s="113" t="s">
        <v>289</v>
      </c>
      <c r="R229" s="115" t="s">
        <v>633</v>
      </c>
      <c r="S229" s="113"/>
      <c r="T229" s="116"/>
      <c r="U229" s="116"/>
      <c r="V229" s="117"/>
      <c r="W229" s="118"/>
      <c r="X229" s="714" t="s">
        <v>1380</v>
      </c>
      <c r="Y229" s="717" t="s">
        <v>1381</v>
      </c>
      <c r="Z229" s="716" t="s">
        <v>1382</v>
      </c>
    </row>
    <row r="230" spans="1:26" s="119" customFormat="1" ht="15.6">
      <c r="A230" s="131">
        <v>217</v>
      </c>
      <c r="B230" s="128"/>
      <c r="C230" s="111"/>
      <c r="D230" s="112"/>
      <c r="E230" s="113" t="s">
        <v>17</v>
      </c>
      <c r="F230" s="113" t="s">
        <v>14</v>
      </c>
      <c r="G230" s="114" t="s">
        <v>19</v>
      </c>
      <c r="H230" s="114" t="s">
        <v>28</v>
      </c>
      <c r="I230" s="114" t="s">
        <v>24</v>
      </c>
      <c r="J230" s="113">
        <v>3</v>
      </c>
      <c r="K230" s="113"/>
      <c r="L230" s="113"/>
      <c r="M230" s="113" t="s">
        <v>50</v>
      </c>
      <c r="N230" s="113"/>
      <c r="O230" s="113"/>
      <c r="P230" s="4" t="s">
        <v>286</v>
      </c>
      <c r="Q230" s="113" t="s">
        <v>289</v>
      </c>
      <c r="R230" s="115"/>
      <c r="S230" s="113"/>
      <c r="T230" s="116"/>
      <c r="U230" s="116"/>
      <c r="V230" s="117"/>
      <c r="W230" s="118"/>
      <c r="X230" s="714" t="s">
        <v>1380</v>
      </c>
      <c r="Y230" s="717" t="s">
        <v>1381</v>
      </c>
      <c r="Z230" s="716" t="s">
        <v>1382</v>
      </c>
    </row>
    <row r="231" spans="1:26" s="119" customFormat="1" ht="15.6">
      <c r="A231" s="131">
        <v>218</v>
      </c>
      <c r="B231" s="128"/>
      <c r="C231" s="111"/>
      <c r="D231" s="112"/>
      <c r="E231" s="113" t="s">
        <v>17</v>
      </c>
      <c r="F231" s="113" t="s">
        <v>15</v>
      </c>
      <c r="G231" s="114" t="s">
        <v>19</v>
      </c>
      <c r="H231" s="114" t="s">
        <v>28</v>
      </c>
      <c r="I231" s="114" t="s">
        <v>24</v>
      </c>
      <c r="J231" s="113">
        <v>4</v>
      </c>
      <c r="K231" s="113"/>
      <c r="L231" s="113"/>
      <c r="M231" s="113"/>
      <c r="N231" s="113"/>
      <c r="O231" s="113"/>
      <c r="P231" s="4" t="s">
        <v>286</v>
      </c>
      <c r="Q231" s="113" t="s">
        <v>289</v>
      </c>
      <c r="R231" s="115"/>
      <c r="S231" s="113"/>
      <c r="T231" s="116"/>
      <c r="U231" s="116"/>
      <c r="V231" s="117"/>
      <c r="W231" s="118"/>
      <c r="X231" s="714" t="s">
        <v>1380</v>
      </c>
      <c r="Y231" s="717" t="s">
        <v>1381</v>
      </c>
      <c r="Z231" s="716" t="s">
        <v>1382</v>
      </c>
    </row>
    <row r="232" spans="1:26" s="119" customFormat="1" ht="15.6">
      <c r="A232" s="131">
        <v>219</v>
      </c>
      <c r="B232" s="128"/>
      <c r="C232" s="111"/>
      <c r="D232" s="112"/>
      <c r="E232" s="113" t="s">
        <v>18</v>
      </c>
      <c r="F232" s="113" t="s">
        <v>14</v>
      </c>
      <c r="G232" s="114" t="s">
        <v>19</v>
      </c>
      <c r="H232" s="114" t="s">
        <v>28</v>
      </c>
      <c r="I232" s="114" t="s">
        <v>24</v>
      </c>
      <c r="J232" s="113">
        <v>4</v>
      </c>
      <c r="K232" s="113"/>
      <c r="L232" s="113"/>
      <c r="M232" s="113"/>
      <c r="N232" s="113"/>
      <c r="O232" s="113"/>
      <c r="P232" s="4" t="s">
        <v>286</v>
      </c>
      <c r="Q232" s="113" t="s">
        <v>289</v>
      </c>
      <c r="R232" s="115"/>
      <c r="S232" s="113"/>
      <c r="T232" s="116"/>
      <c r="U232" s="116"/>
      <c r="V232" s="117"/>
      <c r="W232" s="118"/>
      <c r="X232" s="714" t="s">
        <v>1380</v>
      </c>
      <c r="Y232" s="717" t="s">
        <v>1381</v>
      </c>
      <c r="Z232" s="716" t="s">
        <v>1382</v>
      </c>
    </row>
    <row r="233" spans="1:26" s="119" customFormat="1" ht="15.6">
      <c r="A233" s="131">
        <v>220</v>
      </c>
      <c r="B233" s="128"/>
      <c r="C233" s="111"/>
      <c r="D233" s="120"/>
      <c r="E233" s="113" t="s">
        <v>18</v>
      </c>
      <c r="F233" s="113" t="s">
        <v>15</v>
      </c>
      <c r="G233" s="114" t="s">
        <v>19</v>
      </c>
      <c r="H233" s="114" t="s">
        <v>28</v>
      </c>
      <c r="I233" s="114" t="s">
        <v>24</v>
      </c>
      <c r="J233" s="113">
        <v>4</v>
      </c>
      <c r="K233" s="113"/>
      <c r="L233" s="113"/>
      <c r="M233" s="113"/>
      <c r="N233" s="113"/>
      <c r="O233" s="113"/>
      <c r="P233" s="113" t="s">
        <v>286</v>
      </c>
      <c r="Q233" s="113" t="s">
        <v>289</v>
      </c>
      <c r="R233" s="115"/>
      <c r="S233" s="113"/>
      <c r="T233" s="116"/>
      <c r="U233" s="116"/>
      <c r="V233" s="117"/>
      <c r="W233" s="118"/>
      <c r="X233" s="714" t="s">
        <v>1380</v>
      </c>
      <c r="Y233" s="717" t="s">
        <v>1381</v>
      </c>
      <c r="Z233" s="716" t="s">
        <v>1382</v>
      </c>
    </row>
    <row r="234" spans="1:26" s="119" customFormat="1" ht="15.6">
      <c r="A234" s="131">
        <v>221</v>
      </c>
      <c r="B234" s="128"/>
      <c r="C234" s="111"/>
      <c r="D234" s="112"/>
      <c r="E234" s="113" t="s">
        <v>17</v>
      </c>
      <c r="F234" s="113" t="s">
        <v>14</v>
      </c>
      <c r="G234" s="114" t="s">
        <v>19</v>
      </c>
      <c r="H234" s="114" t="s">
        <v>28</v>
      </c>
      <c r="I234" s="114" t="s">
        <v>24</v>
      </c>
      <c r="J234" s="113">
        <v>4</v>
      </c>
      <c r="K234" s="113"/>
      <c r="L234" s="113"/>
      <c r="M234" s="113"/>
      <c r="N234" s="113"/>
      <c r="O234" s="113"/>
      <c r="P234" s="113" t="s">
        <v>286</v>
      </c>
      <c r="Q234" s="113" t="s">
        <v>290</v>
      </c>
      <c r="R234" s="115"/>
      <c r="S234" s="113"/>
      <c r="T234" s="116"/>
      <c r="U234" s="116"/>
      <c r="V234" s="117"/>
      <c r="W234" s="118"/>
      <c r="X234" s="714" t="s">
        <v>1380</v>
      </c>
      <c r="Y234" s="717" t="s">
        <v>1381</v>
      </c>
      <c r="Z234" s="716" t="s">
        <v>1382</v>
      </c>
    </row>
    <row r="235" spans="1:26" s="119" customFormat="1" ht="15.6">
      <c r="A235" s="131">
        <v>222</v>
      </c>
      <c r="B235" s="128"/>
      <c r="C235" s="111"/>
      <c r="D235" s="112"/>
      <c r="E235" s="113" t="s">
        <v>17</v>
      </c>
      <c r="F235" s="113" t="s">
        <v>15</v>
      </c>
      <c r="G235" s="114" t="s">
        <v>19</v>
      </c>
      <c r="H235" s="114" t="s">
        <v>28</v>
      </c>
      <c r="I235" s="114" t="s">
        <v>24</v>
      </c>
      <c r="J235" s="113">
        <v>4</v>
      </c>
      <c r="K235" s="113"/>
      <c r="L235" s="113"/>
      <c r="M235" s="113"/>
      <c r="N235" s="113"/>
      <c r="O235" s="113"/>
      <c r="P235" s="113" t="s">
        <v>286</v>
      </c>
      <c r="Q235" s="113" t="s">
        <v>290</v>
      </c>
      <c r="R235" s="115"/>
      <c r="S235" s="113"/>
      <c r="T235" s="116"/>
      <c r="U235" s="116"/>
      <c r="V235" s="117"/>
      <c r="W235" s="118"/>
      <c r="X235" s="714" t="s">
        <v>1380</v>
      </c>
      <c r="Y235" s="717" t="s">
        <v>1381</v>
      </c>
      <c r="Z235" s="716" t="s">
        <v>1382</v>
      </c>
    </row>
    <row r="236" spans="1:26" s="119" customFormat="1" ht="15.6">
      <c r="A236" s="131">
        <v>223</v>
      </c>
      <c r="B236" s="128"/>
      <c r="C236" s="111"/>
      <c r="D236" s="112"/>
      <c r="E236" s="113" t="s">
        <v>17</v>
      </c>
      <c r="F236" s="113" t="s">
        <v>14</v>
      </c>
      <c r="G236" s="114" t="s">
        <v>19</v>
      </c>
      <c r="H236" s="114" t="s">
        <v>28</v>
      </c>
      <c r="I236" s="114" t="s">
        <v>24</v>
      </c>
      <c r="J236" s="113">
        <v>4</v>
      </c>
      <c r="K236" s="113"/>
      <c r="L236" s="113"/>
      <c r="M236" s="113"/>
      <c r="N236" s="113"/>
      <c r="O236" s="113"/>
      <c r="P236" s="113" t="s">
        <v>286</v>
      </c>
      <c r="Q236" s="113" t="s">
        <v>290</v>
      </c>
      <c r="R236" s="115"/>
      <c r="S236" s="113"/>
      <c r="T236" s="116"/>
      <c r="U236" s="116"/>
      <c r="V236" s="117"/>
      <c r="W236" s="118"/>
      <c r="X236" s="714" t="s">
        <v>1380</v>
      </c>
      <c r="Y236" s="717" t="s">
        <v>1381</v>
      </c>
      <c r="Z236" s="716" t="s">
        <v>1382</v>
      </c>
    </row>
    <row r="237" spans="1:26" s="119" customFormat="1" ht="15.6">
      <c r="A237" s="131">
        <v>224</v>
      </c>
      <c r="B237" s="128"/>
      <c r="C237" s="111"/>
      <c r="D237" s="112"/>
      <c r="E237" s="113" t="s">
        <v>17</v>
      </c>
      <c r="F237" s="113" t="s">
        <v>15</v>
      </c>
      <c r="G237" s="114" t="s">
        <v>19</v>
      </c>
      <c r="H237" s="114" t="s">
        <v>28</v>
      </c>
      <c r="I237" s="114" t="s">
        <v>24</v>
      </c>
      <c r="J237" s="113">
        <v>4</v>
      </c>
      <c r="K237" s="113"/>
      <c r="L237" s="113"/>
      <c r="M237" s="113"/>
      <c r="N237" s="113"/>
      <c r="O237" s="113"/>
      <c r="P237" s="113" t="s">
        <v>286</v>
      </c>
      <c r="Q237" s="113" t="s">
        <v>290</v>
      </c>
      <c r="R237" s="115"/>
      <c r="S237" s="113"/>
      <c r="T237" s="116"/>
      <c r="U237" s="116"/>
      <c r="V237" s="117"/>
      <c r="W237" s="118"/>
      <c r="X237" s="714" t="s">
        <v>1380</v>
      </c>
      <c r="Y237" s="717" t="s">
        <v>1381</v>
      </c>
      <c r="Z237" s="716" t="s">
        <v>1382</v>
      </c>
    </row>
    <row r="238" spans="1:26" s="119" customFormat="1" ht="15.6">
      <c r="A238" s="131">
        <v>225</v>
      </c>
      <c r="B238" s="128"/>
      <c r="C238" s="111"/>
      <c r="D238" s="112"/>
      <c r="E238" s="113" t="s">
        <v>18</v>
      </c>
      <c r="F238" s="113" t="s">
        <v>14</v>
      </c>
      <c r="G238" s="114" t="s">
        <v>19</v>
      </c>
      <c r="H238" s="114" t="s">
        <v>28</v>
      </c>
      <c r="I238" s="114" t="s">
        <v>25</v>
      </c>
      <c r="J238" s="113">
        <v>4</v>
      </c>
      <c r="K238" s="113"/>
      <c r="L238" s="113"/>
      <c r="M238" s="113"/>
      <c r="N238" s="113"/>
      <c r="O238" s="113"/>
      <c r="P238" s="113" t="s">
        <v>286</v>
      </c>
      <c r="Q238" s="113" t="s">
        <v>288</v>
      </c>
      <c r="R238" s="115"/>
      <c r="S238" s="113"/>
      <c r="T238" s="116"/>
      <c r="U238" s="116"/>
      <c r="V238" s="117"/>
      <c r="W238" s="118"/>
      <c r="X238" s="714" t="s">
        <v>1380</v>
      </c>
      <c r="Y238" s="717" t="s">
        <v>1381</v>
      </c>
      <c r="Z238" s="716" t="s">
        <v>1382</v>
      </c>
    </row>
    <row r="239" spans="1:26" s="119" customFormat="1" ht="15.6">
      <c r="A239" s="131">
        <v>226</v>
      </c>
      <c r="B239" s="128"/>
      <c r="C239" s="111"/>
      <c r="D239" s="112"/>
      <c r="E239" s="113" t="s">
        <v>18</v>
      </c>
      <c r="F239" s="113" t="s">
        <v>15</v>
      </c>
      <c r="G239" s="114" t="s">
        <v>19</v>
      </c>
      <c r="H239" s="114" t="s">
        <v>28</v>
      </c>
      <c r="I239" s="114" t="s">
        <v>24</v>
      </c>
      <c r="J239" s="113">
        <v>4</v>
      </c>
      <c r="K239" s="113"/>
      <c r="L239" s="113"/>
      <c r="M239" s="113"/>
      <c r="N239" s="113"/>
      <c r="O239" s="113"/>
      <c r="P239" s="113" t="s">
        <v>286</v>
      </c>
      <c r="Q239" s="113" t="s">
        <v>288</v>
      </c>
      <c r="R239" s="115"/>
      <c r="S239" s="113"/>
      <c r="T239" s="116"/>
      <c r="U239" s="116"/>
      <c r="V239" s="117"/>
      <c r="W239" s="118"/>
      <c r="X239" s="714" t="s">
        <v>1380</v>
      </c>
      <c r="Y239" s="717" t="s">
        <v>1381</v>
      </c>
      <c r="Z239" s="716" t="s">
        <v>1382</v>
      </c>
    </row>
    <row r="240" spans="1:26" s="119" customFormat="1" ht="15.6">
      <c r="A240" s="131">
        <v>227</v>
      </c>
      <c r="B240" s="128"/>
      <c r="C240" s="111"/>
      <c r="D240" s="112"/>
      <c r="E240" s="113" t="s">
        <v>18</v>
      </c>
      <c r="F240" s="113" t="s">
        <v>14</v>
      </c>
      <c r="G240" s="114" t="s">
        <v>19</v>
      </c>
      <c r="H240" s="114" t="s">
        <v>28</v>
      </c>
      <c r="I240" s="114" t="s">
        <v>26</v>
      </c>
      <c r="J240" s="113">
        <v>4</v>
      </c>
      <c r="K240" s="113"/>
      <c r="L240" s="113"/>
      <c r="M240" s="113"/>
      <c r="N240" s="113"/>
      <c r="O240" s="113"/>
      <c r="P240" s="113" t="s">
        <v>286</v>
      </c>
      <c r="Q240" s="113" t="s">
        <v>288</v>
      </c>
      <c r="R240" s="115"/>
      <c r="S240" s="113"/>
      <c r="T240" s="116"/>
      <c r="U240" s="116"/>
      <c r="V240" s="117"/>
      <c r="W240" s="118"/>
      <c r="X240" s="714" t="s">
        <v>1380</v>
      </c>
      <c r="Y240" s="717" t="s">
        <v>1381</v>
      </c>
      <c r="Z240" s="716" t="s">
        <v>1382</v>
      </c>
    </row>
    <row r="241" spans="1:26" s="119" customFormat="1" ht="15.6">
      <c r="A241" s="131">
        <v>228</v>
      </c>
      <c r="B241" s="128"/>
      <c r="C241" s="111"/>
      <c r="D241" s="112"/>
      <c r="E241" s="113" t="s">
        <v>18</v>
      </c>
      <c r="F241" s="113" t="s">
        <v>14</v>
      </c>
      <c r="G241" s="114" t="s">
        <v>19</v>
      </c>
      <c r="H241" s="114" t="s">
        <v>28</v>
      </c>
      <c r="I241" s="114" t="s">
        <v>24</v>
      </c>
      <c r="J241" s="113">
        <v>4</v>
      </c>
      <c r="K241" s="113"/>
      <c r="L241" s="113"/>
      <c r="M241" s="113"/>
      <c r="N241" s="113"/>
      <c r="O241" s="113"/>
      <c r="P241" s="113" t="s">
        <v>291</v>
      </c>
      <c r="Q241" s="113" t="s">
        <v>288</v>
      </c>
      <c r="R241" s="115"/>
      <c r="S241" s="113"/>
      <c r="T241" s="116"/>
      <c r="U241" s="116"/>
      <c r="V241" s="117"/>
      <c r="W241" s="118"/>
      <c r="X241" s="714" t="s">
        <v>1380</v>
      </c>
      <c r="Y241" s="717" t="s">
        <v>1381</v>
      </c>
      <c r="Z241" s="716" t="s">
        <v>1382</v>
      </c>
    </row>
    <row r="242" spans="1:26" s="119" customFormat="1" ht="15.6">
      <c r="A242" s="131">
        <v>229</v>
      </c>
      <c r="B242" s="128"/>
      <c r="C242" s="111"/>
      <c r="D242" s="120"/>
      <c r="E242" s="113" t="s">
        <v>18</v>
      </c>
      <c r="F242" s="113" t="s">
        <v>15</v>
      </c>
      <c r="G242" s="114" t="s">
        <v>19</v>
      </c>
      <c r="H242" s="114" t="s">
        <v>28</v>
      </c>
      <c r="I242" s="114" t="s">
        <v>24</v>
      </c>
      <c r="J242" s="113">
        <v>4</v>
      </c>
      <c r="K242" s="113"/>
      <c r="L242" s="113"/>
      <c r="M242" s="113"/>
      <c r="N242" s="113"/>
      <c r="O242" s="113"/>
      <c r="P242" s="113" t="s">
        <v>291</v>
      </c>
      <c r="Q242" s="113" t="s">
        <v>288</v>
      </c>
      <c r="R242" s="115"/>
      <c r="S242" s="113"/>
      <c r="T242" s="116"/>
      <c r="U242" s="116"/>
      <c r="V242" s="117"/>
      <c r="W242" s="118"/>
      <c r="X242" s="714" t="s">
        <v>1380</v>
      </c>
      <c r="Y242" s="717" t="s">
        <v>1381</v>
      </c>
      <c r="Z242" s="716" t="s">
        <v>1382</v>
      </c>
    </row>
    <row r="243" spans="1:26" s="119" customFormat="1" ht="15.6">
      <c r="A243" s="131">
        <v>230</v>
      </c>
      <c r="B243" s="128"/>
      <c r="C243" s="111"/>
      <c r="D243" s="112"/>
      <c r="E243" s="113" t="s">
        <v>18</v>
      </c>
      <c r="F243" s="113" t="s">
        <v>14</v>
      </c>
      <c r="G243" s="114" t="s">
        <v>19</v>
      </c>
      <c r="H243" s="114" t="s">
        <v>28</v>
      </c>
      <c r="I243" s="114" t="s">
        <v>24</v>
      </c>
      <c r="J243" s="113">
        <v>2</v>
      </c>
      <c r="K243" s="113"/>
      <c r="L243" s="113"/>
      <c r="M243" s="113"/>
      <c r="N243" s="113"/>
      <c r="O243" s="113"/>
      <c r="P243" s="113" t="s">
        <v>291</v>
      </c>
      <c r="Q243" s="113" t="s">
        <v>288</v>
      </c>
      <c r="R243" s="115"/>
      <c r="S243" s="113"/>
      <c r="T243" s="116"/>
      <c r="U243" s="116"/>
      <c r="V243" s="117"/>
      <c r="W243" s="118"/>
      <c r="X243" s="714" t="s">
        <v>1380</v>
      </c>
      <c r="Y243" s="717" t="s">
        <v>1381</v>
      </c>
      <c r="Z243" s="716" t="s">
        <v>1382</v>
      </c>
    </row>
    <row r="244" spans="1:26" s="119" customFormat="1" ht="15.6">
      <c r="A244" s="131">
        <v>231</v>
      </c>
      <c r="B244" s="128"/>
      <c r="C244" s="111"/>
      <c r="D244" s="112"/>
      <c r="E244" s="113" t="s">
        <v>18</v>
      </c>
      <c r="F244" s="113" t="s">
        <v>15</v>
      </c>
      <c r="G244" s="114" t="s">
        <v>22</v>
      </c>
      <c r="H244" s="114" t="s">
        <v>28</v>
      </c>
      <c r="I244" s="114" t="s">
        <v>24</v>
      </c>
      <c r="J244" s="113">
        <v>4</v>
      </c>
      <c r="K244" s="113"/>
      <c r="L244" s="113"/>
      <c r="M244" s="113"/>
      <c r="N244" s="113"/>
      <c r="O244" s="113"/>
      <c r="P244" s="113" t="s">
        <v>291</v>
      </c>
      <c r="Q244" s="113" t="s">
        <v>288</v>
      </c>
      <c r="R244" s="115"/>
      <c r="S244" s="113"/>
      <c r="T244" s="116"/>
      <c r="U244" s="116"/>
      <c r="V244" s="117"/>
      <c r="W244" s="118"/>
      <c r="X244" s="714" t="s">
        <v>1380</v>
      </c>
      <c r="Y244" s="717" t="s">
        <v>1381</v>
      </c>
      <c r="Z244" s="716" t="s">
        <v>1382</v>
      </c>
    </row>
    <row r="245" spans="1:26" s="119" customFormat="1" ht="15.6">
      <c r="A245" s="131">
        <v>232</v>
      </c>
      <c r="B245" s="128"/>
      <c r="C245" s="111"/>
      <c r="D245" s="112"/>
      <c r="E245" s="113" t="s">
        <v>18</v>
      </c>
      <c r="F245" s="113" t="s">
        <v>14</v>
      </c>
      <c r="G245" s="114" t="s">
        <v>19</v>
      </c>
      <c r="H245" s="114" t="s">
        <v>28</v>
      </c>
      <c r="I245" s="114" t="s">
        <v>24</v>
      </c>
      <c r="J245" s="113">
        <v>4</v>
      </c>
      <c r="K245" s="113"/>
      <c r="L245" s="113"/>
      <c r="M245" s="113"/>
      <c r="N245" s="113"/>
      <c r="O245" s="113"/>
      <c r="P245" s="113" t="s">
        <v>291</v>
      </c>
      <c r="Q245" s="113" t="s">
        <v>288</v>
      </c>
      <c r="R245" s="115"/>
      <c r="S245" s="113"/>
      <c r="T245" s="116"/>
      <c r="U245" s="116"/>
      <c r="V245" s="117"/>
      <c r="W245" s="118"/>
      <c r="X245" s="714" t="s">
        <v>1380</v>
      </c>
      <c r="Y245" s="717" t="s">
        <v>1381</v>
      </c>
      <c r="Z245" s="716" t="s">
        <v>1382</v>
      </c>
    </row>
    <row r="246" spans="1:26" s="119" customFormat="1" ht="15.6">
      <c r="A246" s="131">
        <v>233</v>
      </c>
      <c r="B246" s="128"/>
      <c r="C246" s="111"/>
      <c r="D246" s="112"/>
      <c r="E246" s="113" t="s">
        <v>18</v>
      </c>
      <c r="F246" s="113" t="s">
        <v>15</v>
      </c>
      <c r="G246" s="114" t="s">
        <v>19</v>
      </c>
      <c r="H246" s="114" t="s">
        <v>28</v>
      </c>
      <c r="I246" s="114" t="s">
        <v>24</v>
      </c>
      <c r="J246" s="113">
        <v>4</v>
      </c>
      <c r="K246" s="113"/>
      <c r="L246" s="113"/>
      <c r="M246" s="113"/>
      <c r="N246" s="113"/>
      <c r="O246" s="113"/>
      <c r="P246" s="113" t="s">
        <v>291</v>
      </c>
      <c r="Q246" s="113" t="s">
        <v>288</v>
      </c>
      <c r="R246" s="115"/>
      <c r="S246" s="113"/>
      <c r="T246" s="116"/>
      <c r="U246" s="116"/>
      <c r="V246" s="117"/>
      <c r="W246" s="118"/>
      <c r="X246" s="714" t="s">
        <v>1380</v>
      </c>
      <c r="Y246" s="717" t="s">
        <v>1381</v>
      </c>
      <c r="Z246" s="716" t="s">
        <v>1382</v>
      </c>
    </row>
    <row r="247" spans="1:26" s="119" customFormat="1" ht="15.6">
      <c r="A247" s="131">
        <v>234</v>
      </c>
      <c r="B247" s="128"/>
      <c r="C247" s="111"/>
      <c r="D247" s="112"/>
      <c r="E247" s="113" t="s">
        <v>17</v>
      </c>
      <c r="F247" s="113" t="s">
        <v>14</v>
      </c>
      <c r="G247" s="114" t="s">
        <v>23</v>
      </c>
      <c r="H247" s="114" t="s">
        <v>28</v>
      </c>
      <c r="I247" s="114" t="s">
        <v>24</v>
      </c>
      <c r="J247" s="113">
        <v>4</v>
      </c>
      <c r="K247" s="113"/>
      <c r="L247" s="113"/>
      <c r="M247" s="113"/>
      <c r="N247" s="113"/>
      <c r="O247" s="113"/>
      <c r="P247" s="113" t="s">
        <v>291</v>
      </c>
      <c r="Q247" s="113" t="s">
        <v>288</v>
      </c>
      <c r="R247" s="115"/>
      <c r="S247" s="113"/>
      <c r="T247" s="116"/>
      <c r="U247" s="116"/>
      <c r="V247" s="117"/>
      <c r="W247" s="118"/>
      <c r="X247" s="714" t="s">
        <v>1380</v>
      </c>
      <c r="Y247" s="717" t="s">
        <v>1381</v>
      </c>
      <c r="Z247" s="716" t="s">
        <v>1382</v>
      </c>
    </row>
    <row r="248" spans="1:26" s="119" customFormat="1" ht="15.6">
      <c r="A248" s="131">
        <v>235</v>
      </c>
      <c r="B248" s="128"/>
      <c r="C248" s="111"/>
      <c r="D248" s="112"/>
      <c r="E248" s="113" t="s">
        <v>17</v>
      </c>
      <c r="F248" s="113" t="s">
        <v>15</v>
      </c>
      <c r="G248" s="114" t="s">
        <v>23</v>
      </c>
      <c r="H248" s="114" t="s">
        <v>28</v>
      </c>
      <c r="I248" s="114" t="s">
        <v>24</v>
      </c>
      <c r="J248" s="113">
        <v>4</v>
      </c>
      <c r="K248" s="113"/>
      <c r="L248" s="113"/>
      <c r="M248" s="113"/>
      <c r="N248" s="113"/>
      <c r="O248" s="113"/>
      <c r="P248" s="113" t="s">
        <v>291</v>
      </c>
      <c r="Q248" s="113" t="s">
        <v>288</v>
      </c>
      <c r="R248" s="115"/>
      <c r="S248" s="113"/>
      <c r="T248" s="116"/>
      <c r="U248" s="116"/>
      <c r="V248" s="117"/>
      <c r="W248" s="118"/>
      <c r="X248" s="714" t="s">
        <v>1380</v>
      </c>
      <c r="Y248" s="717" t="s">
        <v>1381</v>
      </c>
      <c r="Z248" s="716" t="s">
        <v>1382</v>
      </c>
    </row>
    <row r="249" spans="1:26" s="119" customFormat="1" ht="15.6">
      <c r="A249" s="131">
        <v>236</v>
      </c>
      <c r="B249" s="128"/>
      <c r="C249" s="111"/>
      <c r="D249" s="112"/>
      <c r="E249" s="113" t="s">
        <v>18</v>
      </c>
      <c r="F249" s="113" t="s">
        <v>15</v>
      </c>
      <c r="G249" s="114" t="s">
        <v>19</v>
      </c>
      <c r="H249" s="114" t="s">
        <v>28</v>
      </c>
      <c r="I249" s="114" t="s">
        <v>24</v>
      </c>
      <c r="J249" s="113">
        <v>4</v>
      </c>
      <c r="K249" s="113"/>
      <c r="L249" s="113"/>
      <c r="M249" s="113"/>
      <c r="N249" s="113"/>
      <c r="O249" s="113"/>
      <c r="P249" s="113" t="s">
        <v>291</v>
      </c>
      <c r="Q249" s="113" t="s">
        <v>288</v>
      </c>
      <c r="R249" s="115"/>
      <c r="S249" s="113"/>
      <c r="T249" s="116"/>
      <c r="U249" s="116"/>
      <c r="V249" s="117"/>
      <c r="W249" s="118"/>
      <c r="X249" s="714" t="s">
        <v>1380</v>
      </c>
      <c r="Y249" s="717" t="s">
        <v>1381</v>
      </c>
      <c r="Z249" s="716" t="s">
        <v>1382</v>
      </c>
    </row>
    <row r="250" spans="1:26" s="119" customFormat="1" ht="15.6">
      <c r="A250" s="131">
        <v>237</v>
      </c>
      <c r="B250" s="128"/>
      <c r="C250" s="111"/>
      <c r="D250" s="112"/>
      <c r="E250" s="113" t="s">
        <v>17</v>
      </c>
      <c r="F250" s="113" t="s">
        <v>14</v>
      </c>
      <c r="G250" s="114" t="s">
        <v>56</v>
      </c>
      <c r="H250" s="114" t="s">
        <v>29</v>
      </c>
      <c r="I250" s="114" t="s">
        <v>24</v>
      </c>
      <c r="J250" s="113">
        <v>4</v>
      </c>
      <c r="K250" s="113"/>
      <c r="L250" s="113"/>
      <c r="M250" s="113"/>
      <c r="N250" s="113"/>
      <c r="O250" s="113"/>
      <c r="P250" s="113" t="s">
        <v>291</v>
      </c>
      <c r="Q250" s="113" t="s">
        <v>288</v>
      </c>
      <c r="R250" s="115"/>
      <c r="S250" s="113"/>
      <c r="T250" s="116"/>
      <c r="U250" s="116"/>
      <c r="V250" s="117"/>
      <c r="W250" s="118"/>
      <c r="X250" s="714" t="s">
        <v>1380</v>
      </c>
      <c r="Y250" s="717" t="s">
        <v>1381</v>
      </c>
      <c r="Z250" s="716" t="s">
        <v>1382</v>
      </c>
    </row>
    <row r="251" spans="1:26" s="119" customFormat="1" ht="15.6">
      <c r="A251" s="131">
        <v>238</v>
      </c>
      <c r="B251" s="128"/>
      <c r="C251" s="111"/>
      <c r="D251" s="112"/>
      <c r="E251" s="113" t="s">
        <v>17</v>
      </c>
      <c r="F251" s="113" t="s">
        <v>14</v>
      </c>
      <c r="G251" s="114" t="s">
        <v>56</v>
      </c>
      <c r="H251" s="114" t="s">
        <v>29</v>
      </c>
      <c r="I251" s="114" t="s">
        <v>24</v>
      </c>
      <c r="J251" s="113">
        <v>4</v>
      </c>
      <c r="K251" s="113"/>
      <c r="L251" s="113"/>
      <c r="M251" s="113"/>
      <c r="N251" s="113"/>
      <c r="O251" s="113"/>
      <c r="P251" s="113" t="s">
        <v>291</v>
      </c>
      <c r="Q251" s="113" t="s">
        <v>288</v>
      </c>
      <c r="R251" s="115"/>
      <c r="S251" s="113"/>
      <c r="T251" s="116"/>
      <c r="U251" s="116"/>
      <c r="V251" s="117"/>
      <c r="W251" s="118"/>
      <c r="X251" s="714" t="s">
        <v>1380</v>
      </c>
      <c r="Y251" s="717" t="s">
        <v>1381</v>
      </c>
      <c r="Z251" s="716" t="s">
        <v>1382</v>
      </c>
    </row>
    <row r="252" spans="1:26" s="119" customFormat="1" ht="24">
      <c r="A252" s="131">
        <v>239</v>
      </c>
      <c r="B252" s="128"/>
      <c r="C252" s="111"/>
      <c r="D252" s="112"/>
      <c r="E252" s="113" t="s">
        <v>17</v>
      </c>
      <c r="F252" s="113" t="s">
        <v>15</v>
      </c>
      <c r="G252" s="114" t="s">
        <v>56</v>
      </c>
      <c r="H252" s="114" t="s">
        <v>29</v>
      </c>
      <c r="I252" s="114" t="s">
        <v>24</v>
      </c>
      <c r="J252" s="113"/>
      <c r="K252" s="113"/>
      <c r="L252" s="113"/>
      <c r="M252" s="113"/>
      <c r="N252" s="113"/>
      <c r="O252" s="66" t="s">
        <v>29</v>
      </c>
      <c r="P252" s="113" t="s">
        <v>291</v>
      </c>
      <c r="Q252" s="113" t="s">
        <v>288</v>
      </c>
      <c r="R252" s="115" t="s">
        <v>635</v>
      </c>
      <c r="S252" s="113"/>
      <c r="T252" s="116"/>
      <c r="U252" s="116"/>
      <c r="V252" s="117"/>
      <c r="W252" s="118"/>
      <c r="X252" s="714" t="s">
        <v>1380</v>
      </c>
      <c r="Y252" s="717" t="s">
        <v>1381</v>
      </c>
      <c r="Z252" s="716" t="s">
        <v>1382</v>
      </c>
    </row>
    <row r="253" spans="1:26" s="119" customFormat="1" ht="15.6">
      <c r="A253" s="131">
        <v>240</v>
      </c>
      <c r="B253" s="128"/>
      <c r="C253" s="111"/>
      <c r="D253" s="112"/>
      <c r="E253" s="113" t="s">
        <v>17</v>
      </c>
      <c r="F253" s="113" t="s">
        <v>14</v>
      </c>
      <c r="G253" s="114" t="s">
        <v>20</v>
      </c>
      <c r="H253" s="114" t="s">
        <v>29</v>
      </c>
      <c r="I253" s="114" t="s">
        <v>24</v>
      </c>
      <c r="J253" s="113">
        <v>4</v>
      </c>
      <c r="K253" s="113"/>
      <c r="L253" s="113"/>
      <c r="M253" s="113"/>
      <c r="N253" s="113"/>
      <c r="O253" s="113"/>
      <c r="P253" s="113" t="s">
        <v>291</v>
      </c>
      <c r="Q253" s="113" t="s">
        <v>288</v>
      </c>
      <c r="R253" s="115"/>
      <c r="S253" s="113"/>
      <c r="T253" s="116"/>
      <c r="U253" s="116"/>
      <c r="V253" s="117"/>
      <c r="W253" s="118"/>
      <c r="X253" s="714" t="s">
        <v>1380</v>
      </c>
      <c r="Y253" s="717" t="s">
        <v>1381</v>
      </c>
      <c r="Z253" s="716" t="s">
        <v>1382</v>
      </c>
    </row>
    <row r="254" spans="1:26" s="119" customFormat="1" ht="15.6">
      <c r="A254" s="131">
        <v>241</v>
      </c>
      <c r="B254" s="128"/>
      <c r="C254" s="111"/>
      <c r="D254" s="112"/>
      <c r="E254" s="113" t="s">
        <v>17</v>
      </c>
      <c r="F254" s="113" t="s">
        <v>14</v>
      </c>
      <c r="G254" s="114" t="s">
        <v>56</v>
      </c>
      <c r="H254" s="114" t="s">
        <v>29</v>
      </c>
      <c r="I254" s="114" t="s">
        <v>26</v>
      </c>
      <c r="J254" s="113">
        <v>4</v>
      </c>
      <c r="K254" s="113"/>
      <c r="L254" s="113"/>
      <c r="M254" s="113"/>
      <c r="N254" s="113"/>
      <c r="O254" s="113"/>
      <c r="P254" s="113" t="s">
        <v>291</v>
      </c>
      <c r="Q254" s="113" t="s">
        <v>288</v>
      </c>
      <c r="R254" s="115"/>
      <c r="S254" s="113"/>
      <c r="T254" s="116"/>
      <c r="U254" s="116"/>
      <c r="V254" s="117"/>
      <c r="W254" s="118"/>
      <c r="X254" s="714" t="s">
        <v>1380</v>
      </c>
      <c r="Y254" s="717" t="s">
        <v>1381</v>
      </c>
      <c r="Z254" s="716" t="s">
        <v>1382</v>
      </c>
    </row>
    <row r="255" spans="1:26" s="119" customFormat="1" ht="15.6">
      <c r="A255" s="131">
        <v>242</v>
      </c>
      <c r="B255" s="128"/>
      <c r="C255" s="111"/>
      <c r="D255" s="112"/>
      <c r="E255" s="113" t="s">
        <v>17</v>
      </c>
      <c r="F255" s="113" t="s">
        <v>14</v>
      </c>
      <c r="G255" s="114" t="s">
        <v>56</v>
      </c>
      <c r="H255" s="114" t="s">
        <v>29</v>
      </c>
      <c r="I255" s="114" t="s">
        <v>24</v>
      </c>
      <c r="J255" s="113">
        <v>4</v>
      </c>
      <c r="K255" s="113"/>
      <c r="L255" s="113"/>
      <c r="M255" s="113"/>
      <c r="N255" s="113"/>
      <c r="O255" s="113"/>
      <c r="P255" s="113" t="s">
        <v>291</v>
      </c>
      <c r="Q255" s="113" t="s">
        <v>288</v>
      </c>
      <c r="R255" s="115"/>
      <c r="S255" s="113"/>
      <c r="T255" s="116"/>
      <c r="U255" s="116"/>
      <c r="V255" s="117"/>
      <c r="W255" s="118"/>
      <c r="X255" s="714" t="s">
        <v>1380</v>
      </c>
      <c r="Y255" s="717" t="s">
        <v>1381</v>
      </c>
      <c r="Z255" s="716" t="s">
        <v>1382</v>
      </c>
    </row>
    <row r="256" spans="1:26" s="119" customFormat="1" ht="15.6">
      <c r="A256" s="131">
        <v>243</v>
      </c>
      <c r="B256" s="128"/>
      <c r="C256" s="111"/>
      <c r="D256" s="112"/>
      <c r="E256" s="113" t="s">
        <v>18</v>
      </c>
      <c r="F256" s="113" t="s">
        <v>15</v>
      </c>
      <c r="G256" s="114" t="s">
        <v>56</v>
      </c>
      <c r="H256" s="114" t="s">
        <v>29</v>
      </c>
      <c r="I256" s="114" t="s">
        <v>25</v>
      </c>
      <c r="J256" s="113">
        <v>4</v>
      </c>
      <c r="K256" s="113"/>
      <c r="L256" s="113"/>
      <c r="M256" s="113"/>
      <c r="N256" s="113"/>
      <c r="O256" s="113"/>
      <c r="P256" s="113" t="s">
        <v>291</v>
      </c>
      <c r="Q256" s="113" t="s">
        <v>288</v>
      </c>
      <c r="R256" s="115"/>
      <c r="S256" s="113"/>
      <c r="T256" s="116"/>
      <c r="U256" s="116"/>
      <c r="V256" s="117"/>
      <c r="W256" s="118"/>
      <c r="X256" s="714" t="s">
        <v>1380</v>
      </c>
      <c r="Y256" s="717" t="s">
        <v>1381</v>
      </c>
      <c r="Z256" s="716" t="s">
        <v>1382</v>
      </c>
    </row>
    <row r="257" spans="1:26" s="119" customFormat="1" ht="15.6">
      <c r="A257" s="131">
        <v>244</v>
      </c>
      <c r="B257" s="128"/>
      <c r="C257" s="111"/>
      <c r="D257" s="112"/>
      <c r="E257" s="113" t="s">
        <v>17</v>
      </c>
      <c r="F257" s="113" t="s">
        <v>14</v>
      </c>
      <c r="G257" s="114" t="s">
        <v>56</v>
      </c>
      <c r="H257" s="114" t="s">
        <v>29</v>
      </c>
      <c r="I257" s="114" t="s">
        <v>26</v>
      </c>
      <c r="J257" s="113"/>
      <c r="K257" s="113"/>
      <c r="L257" s="113"/>
      <c r="M257" s="113"/>
      <c r="N257" s="113"/>
      <c r="O257" s="66" t="s">
        <v>29</v>
      </c>
      <c r="P257" s="113" t="s">
        <v>291</v>
      </c>
      <c r="Q257" s="113" t="s">
        <v>288</v>
      </c>
      <c r="R257" s="115" t="s">
        <v>636</v>
      </c>
      <c r="S257" s="113"/>
      <c r="T257" s="116"/>
      <c r="U257" s="116"/>
      <c r="V257" s="117"/>
      <c r="W257" s="118"/>
      <c r="X257" s="714" t="s">
        <v>1380</v>
      </c>
      <c r="Y257" s="717" t="s">
        <v>1381</v>
      </c>
      <c r="Z257" s="716" t="s">
        <v>1382</v>
      </c>
    </row>
    <row r="258" spans="1:26" s="119" customFormat="1" ht="15.6">
      <c r="A258" s="131">
        <v>245</v>
      </c>
      <c r="B258" s="128"/>
      <c r="C258" s="111"/>
      <c r="D258" s="112"/>
      <c r="E258" s="113" t="s">
        <v>17</v>
      </c>
      <c r="F258" s="113" t="s">
        <v>14</v>
      </c>
      <c r="G258" s="114" t="s">
        <v>56</v>
      </c>
      <c r="H258" s="114" t="s">
        <v>29</v>
      </c>
      <c r="I258" s="114" t="s">
        <v>24</v>
      </c>
      <c r="J258" s="113">
        <v>4</v>
      </c>
      <c r="K258" s="113"/>
      <c r="L258" s="113"/>
      <c r="M258" s="113"/>
      <c r="N258" s="113"/>
      <c r="O258" s="113"/>
      <c r="P258" s="113" t="s">
        <v>291</v>
      </c>
      <c r="Q258" s="113" t="s">
        <v>288</v>
      </c>
      <c r="R258" s="115"/>
      <c r="S258" s="113"/>
      <c r="T258" s="116"/>
      <c r="U258" s="116"/>
      <c r="V258" s="117"/>
      <c r="W258" s="118"/>
      <c r="X258" s="714" t="s">
        <v>1380</v>
      </c>
      <c r="Y258" s="717" t="s">
        <v>1381</v>
      </c>
      <c r="Z258" s="716" t="s">
        <v>1382</v>
      </c>
    </row>
    <row r="259" spans="1:26" s="119" customFormat="1" ht="15.6">
      <c r="A259" s="131">
        <v>246</v>
      </c>
      <c r="B259" s="128"/>
      <c r="C259" s="111"/>
      <c r="D259" s="112"/>
      <c r="E259" s="113" t="s">
        <v>18</v>
      </c>
      <c r="F259" s="113" t="s">
        <v>14</v>
      </c>
      <c r="G259" s="114" t="s">
        <v>19</v>
      </c>
      <c r="H259" s="114" t="s">
        <v>28</v>
      </c>
      <c r="I259" s="114" t="s">
        <v>24</v>
      </c>
      <c r="J259" s="113">
        <v>4</v>
      </c>
      <c r="K259" s="113"/>
      <c r="L259" s="113"/>
      <c r="M259" s="113"/>
      <c r="N259" s="113"/>
      <c r="O259" s="113"/>
      <c r="P259" s="113" t="s">
        <v>291</v>
      </c>
      <c r="Q259" s="113" t="s">
        <v>288</v>
      </c>
      <c r="R259" s="115"/>
      <c r="S259" s="113"/>
      <c r="T259" s="116"/>
      <c r="U259" s="116"/>
      <c r="V259" s="117"/>
      <c r="W259" s="118"/>
      <c r="X259" s="714" t="s">
        <v>1380</v>
      </c>
      <c r="Y259" s="717" t="s">
        <v>1381</v>
      </c>
      <c r="Z259" s="716" t="s">
        <v>1382</v>
      </c>
    </row>
    <row r="260" spans="1:26" s="119" customFormat="1" ht="15.6">
      <c r="A260" s="131">
        <v>247</v>
      </c>
      <c r="B260" s="128"/>
      <c r="C260" s="111"/>
      <c r="D260" s="112"/>
      <c r="E260" s="113" t="s">
        <v>18</v>
      </c>
      <c r="F260" s="113" t="s">
        <v>15</v>
      </c>
      <c r="G260" s="114" t="s">
        <v>19</v>
      </c>
      <c r="H260" s="114" t="s">
        <v>28</v>
      </c>
      <c r="I260" s="114" t="s">
        <v>24</v>
      </c>
      <c r="J260" s="113">
        <v>4</v>
      </c>
      <c r="K260" s="113"/>
      <c r="L260" s="113"/>
      <c r="M260" s="113"/>
      <c r="N260" s="113"/>
      <c r="O260" s="113"/>
      <c r="P260" s="113" t="s">
        <v>291</v>
      </c>
      <c r="Q260" s="113" t="s">
        <v>288</v>
      </c>
      <c r="R260" s="115" t="s">
        <v>637</v>
      </c>
      <c r="S260" s="113"/>
      <c r="T260" s="116"/>
      <c r="U260" s="116"/>
      <c r="V260" s="117"/>
      <c r="W260" s="118"/>
      <c r="X260" s="714" t="s">
        <v>1380</v>
      </c>
      <c r="Y260" s="717" t="s">
        <v>1381</v>
      </c>
      <c r="Z260" s="716" t="s">
        <v>1382</v>
      </c>
    </row>
    <row r="261" spans="1:26" s="119" customFormat="1" ht="24">
      <c r="A261" s="131">
        <v>248</v>
      </c>
      <c r="B261" s="128"/>
      <c r="C261" s="111"/>
      <c r="D261" s="112"/>
      <c r="E261" s="113" t="s">
        <v>18</v>
      </c>
      <c r="F261" s="113" t="s">
        <v>16</v>
      </c>
      <c r="G261" s="114" t="s">
        <v>56</v>
      </c>
      <c r="H261" s="114" t="s">
        <v>29</v>
      </c>
      <c r="I261" s="108" t="s">
        <v>24</v>
      </c>
      <c r="J261" s="113">
        <v>4</v>
      </c>
      <c r="K261" s="113"/>
      <c r="L261" s="113"/>
      <c r="M261" s="113"/>
      <c r="N261" s="113"/>
      <c r="O261" s="113"/>
      <c r="P261" s="113" t="s">
        <v>291</v>
      </c>
      <c r="Q261" s="113" t="s">
        <v>288</v>
      </c>
      <c r="R261" s="115" t="s">
        <v>638</v>
      </c>
      <c r="S261" s="113"/>
      <c r="T261" s="116"/>
      <c r="U261" s="116"/>
      <c r="V261" s="117"/>
      <c r="W261" s="118"/>
      <c r="X261" s="714" t="s">
        <v>1380</v>
      </c>
      <c r="Y261" s="717" t="s">
        <v>1381</v>
      </c>
      <c r="Z261" s="716" t="s">
        <v>1382</v>
      </c>
    </row>
    <row r="262" spans="1:26" s="119" customFormat="1" ht="15.6">
      <c r="A262" s="131">
        <v>249</v>
      </c>
      <c r="B262" s="128"/>
      <c r="C262" s="111"/>
      <c r="D262" s="112"/>
      <c r="E262" s="113" t="s">
        <v>17</v>
      </c>
      <c r="F262" s="113" t="s">
        <v>14</v>
      </c>
      <c r="G262" s="114" t="s">
        <v>56</v>
      </c>
      <c r="H262" s="114" t="s">
        <v>29</v>
      </c>
      <c r="I262" s="114" t="s">
        <v>24</v>
      </c>
      <c r="J262" s="113">
        <v>4</v>
      </c>
      <c r="K262" s="113" t="s">
        <v>33</v>
      </c>
      <c r="L262" s="113"/>
      <c r="M262" s="113"/>
      <c r="N262" s="113"/>
      <c r="O262" s="113"/>
      <c r="P262" s="113" t="s">
        <v>291</v>
      </c>
      <c r="Q262" s="113" t="s">
        <v>288</v>
      </c>
      <c r="R262" s="115"/>
      <c r="S262" s="113"/>
      <c r="T262" s="116"/>
      <c r="U262" s="116"/>
      <c r="V262" s="117"/>
      <c r="W262" s="118"/>
      <c r="X262" s="714" t="s">
        <v>1380</v>
      </c>
      <c r="Y262" s="717" t="s">
        <v>1381</v>
      </c>
      <c r="Z262" s="716" t="s">
        <v>1382</v>
      </c>
    </row>
    <row r="263" spans="1:26" s="119" customFormat="1" ht="15.6">
      <c r="A263" s="131">
        <v>250</v>
      </c>
      <c r="B263" s="128"/>
      <c r="C263" s="111"/>
      <c r="D263" s="112"/>
      <c r="E263" s="113" t="s">
        <v>17</v>
      </c>
      <c r="F263" s="113" t="s">
        <v>15</v>
      </c>
      <c r="G263" s="114" t="s">
        <v>56</v>
      </c>
      <c r="H263" s="114" t="s">
        <v>29</v>
      </c>
      <c r="I263" s="114" t="s">
        <v>30</v>
      </c>
      <c r="J263" s="113">
        <v>4</v>
      </c>
      <c r="K263" s="113"/>
      <c r="L263" s="113"/>
      <c r="M263" s="113"/>
      <c r="N263" s="113"/>
      <c r="O263" s="113"/>
      <c r="P263" s="113" t="s">
        <v>291</v>
      </c>
      <c r="Q263" s="113" t="s">
        <v>288</v>
      </c>
      <c r="R263" s="115"/>
      <c r="S263" s="113"/>
      <c r="T263" s="116"/>
      <c r="U263" s="116"/>
      <c r="V263" s="117"/>
      <c r="W263" s="118" t="s">
        <v>639</v>
      </c>
      <c r="X263" s="714" t="s">
        <v>1380</v>
      </c>
      <c r="Y263" s="717" t="s">
        <v>1381</v>
      </c>
      <c r="Z263" s="716" t="s">
        <v>1382</v>
      </c>
    </row>
    <row r="264" spans="1:26" s="119" customFormat="1" ht="15.6">
      <c r="A264" s="131">
        <v>251</v>
      </c>
      <c r="B264" s="128"/>
      <c r="C264" s="111"/>
      <c r="D264" s="112"/>
      <c r="E264" s="113" t="s">
        <v>17</v>
      </c>
      <c r="F264" s="113" t="s">
        <v>14</v>
      </c>
      <c r="G264" s="114" t="s">
        <v>56</v>
      </c>
      <c r="H264" s="114" t="s">
        <v>29</v>
      </c>
      <c r="I264" s="114" t="s">
        <v>30</v>
      </c>
      <c r="J264" s="113">
        <v>4</v>
      </c>
      <c r="K264" s="113" t="s">
        <v>33</v>
      </c>
      <c r="L264" s="113"/>
      <c r="M264" s="113"/>
      <c r="N264" s="113"/>
      <c r="O264" s="113"/>
      <c r="P264" s="113" t="s">
        <v>291</v>
      </c>
      <c r="Q264" s="113" t="s">
        <v>288</v>
      </c>
      <c r="R264" s="115"/>
      <c r="S264" s="113"/>
      <c r="T264" s="116"/>
      <c r="U264" s="116"/>
      <c r="V264" s="117"/>
      <c r="W264" s="118" t="s">
        <v>640</v>
      </c>
      <c r="X264" s="714" t="s">
        <v>1380</v>
      </c>
      <c r="Y264" s="717" t="s">
        <v>1381</v>
      </c>
      <c r="Z264" s="716" t="s">
        <v>1382</v>
      </c>
    </row>
    <row r="265" spans="1:26" s="119" customFormat="1" ht="15.6">
      <c r="A265" s="131">
        <v>252</v>
      </c>
      <c r="B265" s="128"/>
      <c r="C265" s="111"/>
      <c r="D265" s="112"/>
      <c r="E265" s="113" t="s">
        <v>18</v>
      </c>
      <c r="F265" s="113" t="s">
        <v>15</v>
      </c>
      <c r="G265" s="114" t="s">
        <v>56</v>
      </c>
      <c r="H265" s="114" t="s">
        <v>29</v>
      </c>
      <c r="I265" s="114" t="s">
        <v>26</v>
      </c>
      <c r="J265" s="113">
        <v>4</v>
      </c>
      <c r="K265" s="113" t="s">
        <v>33</v>
      </c>
      <c r="L265" s="113"/>
      <c r="M265" s="113"/>
      <c r="N265" s="113"/>
      <c r="O265" s="113"/>
      <c r="P265" s="113" t="s">
        <v>291</v>
      </c>
      <c r="Q265" s="113" t="s">
        <v>288</v>
      </c>
      <c r="R265" s="115"/>
      <c r="S265" s="113"/>
      <c r="T265" s="116"/>
      <c r="U265" s="116"/>
      <c r="V265" s="117"/>
      <c r="W265" s="118"/>
      <c r="X265" s="714" t="s">
        <v>1380</v>
      </c>
      <c r="Y265" s="717" t="s">
        <v>1381</v>
      </c>
      <c r="Z265" s="716" t="s">
        <v>1382</v>
      </c>
    </row>
    <row r="266" spans="1:26" s="119" customFormat="1" ht="15.6">
      <c r="A266" s="131">
        <v>253</v>
      </c>
      <c r="B266" s="128"/>
      <c r="C266" s="111"/>
      <c r="D266" s="112"/>
      <c r="E266" s="113" t="s">
        <v>18</v>
      </c>
      <c r="F266" s="113" t="s">
        <v>15</v>
      </c>
      <c r="G266" s="114" t="s">
        <v>19</v>
      </c>
      <c r="H266" s="114" t="s">
        <v>28</v>
      </c>
      <c r="I266" s="114" t="s">
        <v>24</v>
      </c>
      <c r="J266" s="113">
        <v>4</v>
      </c>
      <c r="K266" s="113" t="s">
        <v>33</v>
      </c>
      <c r="L266" s="113"/>
      <c r="M266" s="113"/>
      <c r="N266" s="113"/>
      <c r="O266" s="113"/>
      <c r="P266" s="113" t="s">
        <v>291</v>
      </c>
      <c r="Q266" s="113" t="s">
        <v>288</v>
      </c>
      <c r="R266" s="115"/>
      <c r="S266" s="113"/>
      <c r="T266" s="116"/>
      <c r="U266" s="116"/>
      <c r="V266" s="117"/>
      <c r="W266" s="118"/>
      <c r="X266" s="714" t="s">
        <v>1380</v>
      </c>
      <c r="Y266" s="717" t="s">
        <v>1381</v>
      </c>
      <c r="Z266" s="716" t="s">
        <v>1382</v>
      </c>
    </row>
    <row r="267" spans="1:26" s="119" customFormat="1" ht="15.6">
      <c r="A267" s="131">
        <v>254</v>
      </c>
      <c r="B267" s="128"/>
      <c r="C267" s="111"/>
      <c r="D267" s="112"/>
      <c r="E267" s="113" t="s">
        <v>17</v>
      </c>
      <c r="F267" s="113" t="s">
        <v>14</v>
      </c>
      <c r="G267" s="114" t="s">
        <v>56</v>
      </c>
      <c r="H267" s="114" t="s">
        <v>29</v>
      </c>
      <c r="I267" s="114" t="s">
        <v>24</v>
      </c>
      <c r="J267" s="113">
        <v>4</v>
      </c>
      <c r="K267" s="113" t="s">
        <v>33</v>
      </c>
      <c r="L267" s="113"/>
      <c r="M267" s="113"/>
      <c r="N267" s="113"/>
      <c r="O267" s="113"/>
      <c r="P267" s="113" t="s">
        <v>291</v>
      </c>
      <c r="Q267" s="113" t="s">
        <v>288</v>
      </c>
      <c r="R267" s="115"/>
      <c r="S267" s="113"/>
      <c r="T267" s="116"/>
      <c r="U267" s="116"/>
      <c r="V267" s="117"/>
      <c r="W267" s="118"/>
      <c r="X267" s="714" t="s">
        <v>1380</v>
      </c>
      <c r="Y267" s="717" t="s">
        <v>1381</v>
      </c>
      <c r="Z267" s="716" t="s">
        <v>1382</v>
      </c>
    </row>
    <row r="268" spans="1:26" s="119" customFormat="1" ht="15.6">
      <c r="A268" s="131">
        <v>255</v>
      </c>
      <c r="B268" s="128"/>
      <c r="C268" s="111"/>
      <c r="D268" s="112"/>
      <c r="E268" s="113" t="s">
        <v>17</v>
      </c>
      <c r="F268" s="113" t="s">
        <v>14</v>
      </c>
      <c r="G268" s="114" t="s">
        <v>56</v>
      </c>
      <c r="H268" s="114" t="s">
        <v>29</v>
      </c>
      <c r="I268" s="114" t="s">
        <v>24</v>
      </c>
      <c r="J268" s="113">
        <v>4</v>
      </c>
      <c r="K268" s="113" t="s">
        <v>60</v>
      </c>
      <c r="L268" s="113"/>
      <c r="M268" s="113"/>
      <c r="N268" s="113"/>
      <c r="O268" s="113"/>
      <c r="P268" s="113" t="s">
        <v>291</v>
      </c>
      <c r="Q268" s="113" t="s">
        <v>288</v>
      </c>
      <c r="R268" s="115"/>
      <c r="S268" s="113"/>
      <c r="T268" s="116"/>
      <c r="U268" s="116"/>
      <c r="V268" s="117"/>
      <c r="W268" s="118"/>
      <c r="X268" s="714" t="s">
        <v>1380</v>
      </c>
      <c r="Y268" s="717" t="s">
        <v>1381</v>
      </c>
      <c r="Z268" s="716" t="s">
        <v>1382</v>
      </c>
    </row>
    <row r="269" spans="1:26" s="119" customFormat="1" ht="15.6">
      <c r="A269" s="131">
        <v>256</v>
      </c>
      <c r="B269" s="128"/>
      <c r="C269" s="111"/>
      <c r="D269" s="112"/>
      <c r="E269" s="113" t="s">
        <v>18</v>
      </c>
      <c r="F269" s="113" t="s">
        <v>14</v>
      </c>
      <c r="G269" s="114" t="s">
        <v>19</v>
      </c>
      <c r="H269" s="114" t="s">
        <v>28</v>
      </c>
      <c r="I269" s="114" t="s">
        <v>24</v>
      </c>
      <c r="J269" s="113">
        <v>4</v>
      </c>
      <c r="K269" s="113" t="s">
        <v>60</v>
      </c>
      <c r="L269" s="113"/>
      <c r="M269" s="113"/>
      <c r="N269" s="113"/>
      <c r="O269" s="113"/>
      <c r="P269" s="113" t="s">
        <v>291</v>
      </c>
      <c r="Q269" s="113" t="s">
        <v>288</v>
      </c>
      <c r="R269" s="115"/>
      <c r="S269" s="113"/>
      <c r="T269" s="116"/>
      <c r="U269" s="116"/>
      <c r="V269" s="117"/>
      <c r="W269" s="118"/>
      <c r="X269" s="714" t="s">
        <v>1380</v>
      </c>
      <c r="Y269" s="717" t="s">
        <v>1381</v>
      </c>
      <c r="Z269" s="716" t="s">
        <v>1382</v>
      </c>
    </row>
    <row r="270" spans="1:26" s="119" customFormat="1" ht="15.6">
      <c r="A270" s="131">
        <v>257</v>
      </c>
      <c r="B270" s="128"/>
      <c r="C270" s="111"/>
      <c r="D270" s="112"/>
      <c r="E270" s="113" t="s">
        <v>18</v>
      </c>
      <c r="F270" s="113" t="s">
        <v>15</v>
      </c>
      <c r="G270" s="114" t="s">
        <v>19</v>
      </c>
      <c r="H270" s="114" t="s">
        <v>28</v>
      </c>
      <c r="I270" s="114" t="s">
        <v>24</v>
      </c>
      <c r="J270" s="113">
        <v>4</v>
      </c>
      <c r="K270" s="113" t="s">
        <v>60</v>
      </c>
      <c r="L270" s="113"/>
      <c r="M270" s="113"/>
      <c r="N270" s="113"/>
      <c r="O270" s="113"/>
      <c r="P270" s="113" t="s">
        <v>291</v>
      </c>
      <c r="Q270" s="113" t="s">
        <v>288</v>
      </c>
      <c r="R270" s="115"/>
      <c r="S270" s="113"/>
      <c r="T270" s="116"/>
      <c r="U270" s="116"/>
      <c r="V270" s="117"/>
      <c r="W270" s="118"/>
      <c r="X270" s="714" t="s">
        <v>1380</v>
      </c>
      <c r="Y270" s="717" t="s">
        <v>1381</v>
      </c>
      <c r="Z270" s="716" t="s">
        <v>1382</v>
      </c>
    </row>
    <row r="271" spans="1:26" s="119" customFormat="1" ht="15.6">
      <c r="A271" s="131">
        <v>258</v>
      </c>
      <c r="B271" s="128"/>
      <c r="C271" s="111"/>
      <c r="D271" s="112"/>
      <c r="E271" s="113" t="s">
        <v>17</v>
      </c>
      <c r="F271" s="113" t="s">
        <v>14</v>
      </c>
      <c r="G271" s="114" t="s">
        <v>56</v>
      </c>
      <c r="H271" s="114" t="s">
        <v>29</v>
      </c>
      <c r="I271" s="114" t="s">
        <v>30</v>
      </c>
      <c r="J271" s="113">
        <v>4</v>
      </c>
      <c r="K271" s="113" t="s">
        <v>60</v>
      </c>
      <c r="L271" s="113"/>
      <c r="M271" s="113"/>
      <c r="N271" s="113"/>
      <c r="O271" s="113"/>
      <c r="P271" s="113" t="s">
        <v>291</v>
      </c>
      <c r="Q271" s="113" t="s">
        <v>288</v>
      </c>
      <c r="R271" s="115"/>
      <c r="S271" s="113"/>
      <c r="T271" s="116"/>
      <c r="U271" s="116"/>
      <c r="V271" s="117"/>
      <c r="W271" s="118" t="s">
        <v>641</v>
      </c>
      <c r="X271" s="714" t="s">
        <v>1380</v>
      </c>
      <c r="Y271" s="717" t="s">
        <v>1381</v>
      </c>
      <c r="Z271" s="716" t="s">
        <v>1382</v>
      </c>
    </row>
    <row r="272" spans="1:26" s="119" customFormat="1" ht="15.6">
      <c r="A272" s="131">
        <v>259</v>
      </c>
      <c r="B272" s="128"/>
      <c r="C272" s="111"/>
      <c r="D272" s="112"/>
      <c r="E272" s="113" t="s">
        <v>17</v>
      </c>
      <c r="F272" s="113" t="s">
        <v>15</v>
      </c>
      <c r="G272" s="114" t="s">
        <v>56</v>
      </c>
      <c r="H272" s="114" t="s">
        <v>29</v>
      </c>
      <c r="I272" s="114" t="s">
        <v>30</v>
      </c>
      <c r="J272" s="113">
        <v>4</v>
      </c>
      <c r="K272" s="113" t="s">
        <v>60</v>
      </c>
      <c r="L272" s="113"/>
      <c r="M272" s="113"/>
      <c r="N272" s="113"/>
      <c r="O272" s="113"/>
      <c r="P272" s="113" t="s">
        <v>291</v>
      </c>
      <c r="Q272" s="113" t="s">
        <v>288</v>
      </c>
      <c r="R272" s="115"/>
      <c r="S272" s="113"/>
      <c r="T272" s="116"/>
      <c r="U272" s="116"/>
      <c r="V272" s="117"/>
      <c r="W272" s="118" t="s">
        <v>642</v>
      </c>
      <c r="X272" s="714" t="s">
        <v>1380</v>
      </c>
      <c r="Y272" s="717" t="s">
        <v>1381</v>
      </c>
      <c r="Z272" s="716" t="s">
        <v>1382</v>
      </c>
    </row>
    <row r="273" spans="1:26" s="119" customFormat="1" ht="15.6">
      <c r="A273" s="131">
        <v>260</v>
      </c>
      <c r="B273" s="128"/>
      <c r="C273" s="111"/>
      <c r="D273" s="112"/>
      <c r="E273" s="113" t="s">
        <v>17</v>
      </c>
      <c r="F273" s="113" t="s">
        <v>14</v>
      </c>
      <c r="G273" s="114" t="s">
        <v>56</v>
      </c>
      <c r="H273" s="114" t="s">
        <v>29</v>
      </c>
      <c r="I273" s="114" t="s">
        <v>24</v>
      </c>
      <c r="J273" s="113">
        <v>4</v>
      </c>
      <c r="K273" s="113" t="s">
        <v>60</v>
      </c>
      <c r="L273" s="113"/>
      <c r="M273" s="113"/>
      <c r="N273" s="113"/>
      <c r="O273" s="113"/>
      <c r="P273" s="113" t="s">
        <v>291</v>
      </c>
      <c r="Q273" s="113" t="s">
        <v>288</v>
      </c>
      <c r="R273" s="115"/>
      <c r="S273" s="113"/>
      <c r="T273" s="116"/>
      <c r="U273" s="116"/>
      <c r="V273" s="117"/>
      <c r="W273" s="118"/>
      <c r="X273" s="714" t="s">
        <v>1380</v>
      </c>
      <c r="Y273" s="717" t="s">
        <v>1381</v>
      </c>
      <c r="Z273" s="716" t="s">
        <v>1382</v>
      </c>
    </row>
    <row r="274" spans="1:26" s="119" customFormat="1" ht="15.6">
      <c r="A274" s="131">
        <v>261</v>
      </c>
      <c r="B274" s="128"/>
      <c r="C274" s="111"/>
      <c r="D274" s="112"/>
      <c r="E274" s="113" t="s">
        <v>17</v>
      </c>
      <c r="F274" s="113" t="s">
        <v>14</v>
      </c>
      <c r="G274" s="114" t="s">
        <v>56</v>
      </c>
      <c r="H274" s="114" t="s">
        <v>29</v>
      </c>
      <c r="I274" s="114" t="s">
        <v>24</v>
      </c>
      <c r="J274" s="113">
        <v>4</v>
      </c>
      <c r="K274" s="113" t="s">
        <v>33</v>
      </c>
      <c r="L274" s="113"/>
      <c r="M274" s="113"/>
      <c r="N274" s="113"/>
      <c r="O274" s="113"/>
      <c r="P274" s="113" t="s">
        <v>291</v>
      </c>
      <c r="Q274" s="113" t="s">
        <v>288</v>
      </c>
      <c r="R274" s="115"/>
      <c r="S274" s="113"/>
      <c r="T274" s="116"/>
      <c r="U274" s="116"/>
      <c r="V274" s="117"/>
      <c r="W274" s="118"/>
      <c r="X274" s="714" t="s">
        <v>1380</v>
      </c>
      <c r="Y274" s="717" t="s">
        <v>1381</v>
      </c>
      <c r="Z274" s="716" t="s">
        <v>1382</v>
      </c>
    </row>
    <row r="275" spans="1:26" s="119" customFormat="1" ht="15.6">
      <c r="A275" s="131">
        <v>262</v>
      </c>
      <c r="B275" s="128"/>
      <c r="C275" s="111"/>
      <c r="D275" s="112"/>
      <c r="E275" s="113" t="s">
        <v>17</v>
      </c>
      <c r="F275" s="113" t="s">
        <v>14</v>
      </c>
      <c r="G275" s="114" t="s">
        <v>19</v>
      </c>
      <c r="H275" s="114" t="s">
        <v>28</v>
      </c>
      <c r="I275" s="114" t="s">
        <v>24</v>
      </c>
      <c r="J275" s="113">
        <v>4</v>
      </c>
      <c r="K275" s="113" t="s">
        <v>33</v>
      </c>
      <c r="L275" s="113"/>
      <c r="M275" s="113"/>
      <c r="N275" s="113"/>
      <c r="O275" s="113"/>
      <c r="P275" s="113" t="s">
        <v>291</v>
      </c>
      <c r="Q275" s="113" t="s">
        <v>288</v>
      </c>
      <c r="R275" s="115"/>
      <c r="S275" s="113"/>
      <c r="T275" s="116"/>
      <c r="U275" s="116"/>
      <c r="V275" s="117"/>
      <c r="W275" s="118"/>
      <c r="X275" s="714" t="s">
        <v>1380</v>
      </c>
      <c r="Y275" s="717" t="s">
        <v>1381</v>
      </c>
      <c r="Z275" s="716" t="s">
        <v>1382</v>
      </c>
    </row>
    <row r="276" spans="1:26" s="119" customFormat="1" ht="36">
      <c r="A276" s="131">
        <v>263</v>
      </c>
      <c r="B276" s="128"/>
      <c r="C276" s="111"/>
      <c r="D276" s="112"/>
      <c r="E276" s="113" t="s">
        <v>17</v>
      </c>
      <c r="F276" s="113" t="s">
        <v>15</v>
      </c>
      <c r="G276" s="114" t="s">
        <v>19</v>
      </c>
      <c r="H276" s="114"/>
      <c r="I276" s="114" t="s">
        <v>24</v>
      </c>
      <c r="J276" s="113"/>
      <c r="K276" s="113" t="s">
        <v>33</v>
      </c>
      <c r="L276" s="113"/>
      <c r="M276" s="113"/>
      <c r="N276" s="113"/>
      <c r="O276" s="66" t="s">
        <v>28</v>
      </c>
      <c r="P276" s="113" t="s">
        <v>291</v>
      </c>
      <c r="Q276" s="113" t="s">
        <v>288</v>
      </c>
      <c r="R276" s="115" t="s">
        <v>643</v>
      </c>
      <c r="S276" s="113"/>
      <c r="T276" s="116"/>
      <c r="U276" s="116"/>
      <c r="V276" s="117"/>
      <c r="W276" s="118"/>
      <c r="X276" s="714" t="s">
        <v>1380</v>
      </c>
      <c r="Y276" s="717" t="s">
        <v>1381</v>
      </c>
      <c r="Z276" s="716" t="s">
        <v>1382</v>
      </c>
    </row>
    <row r="277" spans="1:26" s="119" customFormat="1" ht="15.6">
      <c r="A277" s="131">
        <v>264</v>
      </c>
      <c r="B277" s="128"/>
      <c r="C277" s="111"/>
      <c r="D277" s="112"/>
      <c r="E277" s="113" t="s">
        <v>17</v>
      </c>
      <c r="F277" s="113" t="s">
        <v>14</v>
      </c>
      <c r="G277" s="114" t="s">
        <v>19</v>
      </c>
      <c r="H277" s="114" t="s">
        <v>28</v>
      </c>
      <c r="I277" s="114" t="s">
        <v>24</v>
      </c>
      <c r="J277" s="113">
        <v>3</v>
      </c>
      <c r="K277" s="113" t="s">
        <v>33</v>
      </c>
      <c r="L277" s="113"/>
      <c r="M277" s="113"/>
      <c r="N277" s="113"/>
      <c r="O277" s="113"/>
      <c r="P277" s="113" t="s">
        <v>291</v>
      </c>
      <c r="Q277" s="113" t="s">
        <v>288</v>
      </c>
      <c r="R277" s="115"/>
      <c r="S277" s="113"/>
      <c r="T277" s="116"/>
      <c r="U277" s="116"/>
      <c r="V277" s="117"/>
      <c r="W277" s="118"/>
      <c r="X277" s="714" t="s">
        <v>1380</v>
      </c>
      <c r="Y277" s="717" t="s">
        <v>1381</v>
      </c>
      <c r="Z277" s="716" t="s">
        <v>1382</v>
      </c>
    </row>
    <row r="278" spans="1:26" s="119" customFormat="1" ht="15.6">
      <c r="A278" s="131">
        <v>265</v>
      </c>
      <c r="B278" s="128"/>
      <c r="C278" s="111"/>
      <c r="D278" s="112"/>
      <c r="E278" s="113" t="s">
        <v>17</v>
      </c>
      <c r="F278" s="113" t="s">
        <v>14</v>
      </c>
      <c r="G278" s="114" t="s">
        <v>19</v>
      </c>
      <c r="H278" s="114" t="s">
        <v>28</v>
      </c>
      <c r="I278" s="114" t="s">
        <v>24</v>
      </c>
      <c r="J278" s="113">
        <v>4</v>
      </c>
      <c r="K278" s="113"/>
      <c r="L278" s="113" t="s">
        <v>33</v>
      </c>
      <c r="M278" s="113"/>
      <c r="N278" s="113"/>
      <c r="O278" s="113"/>
      <c r="P278" s="113" t="s">
        <v>291</v>
      </c>
      <c r="Q278" s="113" t="s">
        <v>288</v>
      </c>
      <c r="R278" s="115"/>
      <c r="S278" s="113"/>
      <c r="T278" s="116"/>
      <c r="U278" s="116"/>
      <c r="V278" s="117"/>
      <c r="W278" s="118"/>
      <c r="X278" s="714" t="s">
        <v>1380</v>
      </c>
      <c r="Y278" s="717" t="s">
        <v>1381</v>
      </c>
      <c r="Z278" s="716" t="s">
        <v>1382</v>
      </c>
    </row>
    <row r="279" spans="1:26" s="119" customFormat="1" ht="15.6">
      <c r="A279" s="131">
        <v>266</v>
      </c>
      <c r="B279" s="128"/>
      <c r="C279" s="111"/>
      <c r="D279" s="112"/>
      <c r="E279" s="113" t="s">
        <v>18</v>
      </c>
      <c r="F279" s="113" t="s">
        <v>15</v>
      </c>
      <c r="G279" s="114" t="s">
        <v>20</v>
      </c>
      <c r="H279" s="114" t="s">
        <v>29</v>
      </c>
      <c r="I279" s="114" t="s">
        <v>24</v>
      </c>
      <c r="J279" s="113">
        <v>4</v>
      </c>
      <c r="K279" s="113" t="s">
        <v>33</v>
      </c>
      <c r="L279" s="113"/>
      <c r="M279" s="113"/>
      <c r="N279" s="113"/>
      <c r="O279" s="113"/>
      <c r="P279" s="113" t="s">
        <v>291</v>
      </c>
      <c r="Q279" s="113" t="s">
        <v>288</v>
      </c>
      <c r="R279" s="115"/>
      <c r="S279" s="113"/>
      <c r="T279" s="116"/>
      <c r="U279" s="116"/>
      <c r="V279" s="117"/>
      <c r="W279" s="118"/>
      <c r="X279" s="714" t="s">
        <v>1380</v>
      </c>
      <c r="Y279" s="717" t="s">
        <v>1381</v>
      </c>
      <c r="Z279" s="716" t="s">
        <v>1382</v>
      </c>
    </row>
    <row r="280" spans="1:26" s="119" customFormat="1" ht="15.6">
      <c r="A280" s="131">
        <v>267</v>
      </c>
      <c r="B280" s="128"/>
      <c r="C280" s="111"/>
      <c r="D280" s="112"/>
      <c r="E280" s="113" t="s">
        <v>17</v>
      </c>
      <c r="F280" s="113" t="s">
        <v>14</v>
      </c>
      <c r="G280" s="114" t="s">
        <v>23</v>
      </c>
      <c r="H280" s="114" t="s">
        <v>29</v>
      </c>
      <c r="I280" s="114" t="s">
        <v>25</v>
      </c>
      <c r="J280" s="113">
        <v>4</v>
      </c>
      <c r="K280" s="113" t="s">
        <v>33</v>
      </c>
      <c r="L280" s="113"/>
      <c r="M280" s="113"/>
      <c r="N280" s="113"/>
      <c r="O280" s="113"/>
      <c r="P280" s="113" t="s">
        <v>291</v>
      </c>
      <c r="Q280" s="113" t="s">
        <v>288</v>
      </c>
      <c r="R280" s="115"/>
      <c r="S280" s="113"/>
      <c r="T280" s="116"/>
      <c r="U280" s="116"/>
      <c r="V280" s="117"/>
      <c r="W280" s="118"/>
      <c r="X280" s="714" t="s">
        <v>1380</v>
      </c>
      <c r="Y280" s="717" t="s">
        <v>1381</v>
      </c>
      <c r="Z280" s="716" t="s">
        <v>1382</v>
      </c>
    </row>
    <row r="281" spans="1:26" s="119" customFormat="1" ht="15.6">
      <c r="A281" s="131">
        <v>268</v>
      </c>
      <c r="B281" s="128"/>
      <c r="C281" s="111"/>
      <c r="D281" s="112"/>
      <c r="E281" s="113" t="s">
        <v>18</v>
      </c>
      <c r="F281" s="113" t="s">
        <v>15</v>
      </c>
      <c r="G281" s="114" t="s">
        <v>56</v>
      </c>
      <c r="H281" s="114" t="s">
        <v>29</v>
      </c>
      <c r="I281" s="114" t="s">
        <v>26</v>
      </c>
      <c r="J281" s="113">
        <v>4</v>
      </c>
      <c r="K281" s="113" t="s">
        <v>33</v>
      </c>
      <c r="L281" s="113"/>
      <c r="M281" s="113"/>
      <c r="N281" s="113"/>
      <c r="O281" s="113"/>
      <c r="P281" s="113" t="s">
        <v>291</v>
      </c>
      <c r="Q281" s="113" t="s">
        <v>288</v>
      </c>
      <c r="R281" s="115"/>
      <c r="S281" s="113"/>
      <c r="T281" s="116"/>
      <c r="U281" s="116"/>
      <c r="V281" s="117"/>
      <c r="W281" s="118"/>
      <c r="X281" s="714" t="s">
        <v>1380</v>
      </c>
      <c r="Y281" s="717" t="s">
        <v>1381</v>
      </c>
      <c r="Z281" s="716" t="s">
        <v>1382</v>
      </c>
    </row>
    <row r="282" spans="1:26" s="119" customFormat="1" ht="15.6">
      <c r="A282" s="131">
        <v>269</v>
      </c>
      <c r="B282" s="128"/>
      <c r="C282" s="111"/>
      <c r="D282" s="112"/>
      <c r="E282" s="113" t="s">
        <v>17</v>
      </c>
      <c r="F282" s="113" t="s">
        <v>14</v>
      </c>
      <c r="G282" s="114" t="s">
        <v>20</v>
      </c>
      <c r="H282" s="114" t="s">
        <v>29</v>
      </c>
      <c r="I282" s="114" t="s">
        <v>24</v>
      </c>
      <c r="J282" s="113">
        <v>4</v>
      </c>
      <c r="K282" s="113" t="s">
        <v>33</v>
      </c>
      <c r="L282" s="113"/>
      <c r="M282" s="113"/>
      <c r="N282" s="113"/>
      <c r="O282" s="113"/>
      <c r="P282" s="113" t="s">
        <v>291</v>
      </c>
      <c r="Q282" s="113" t="s">
        <v>288</v>
      </c>
      <c r="R282" s="115"/>
      <c r="S282" s="113"/>
      <c r="T282" s="116"/>
      <c r="U282" s="116"/>
      <c r="V282" s="117"/>
      <c r="W282" s="118"/>
      <c r="X282" s="714" t="s">
        <v>1380</v>
      </c>
      <c r="Y282" s="717" t="s">
        <v>1381</v>
      </c>
      <c r="Z282" s="716" t="s">
        <v>1382</v>
      </c>
    </row>
    <row r="283" spans="1:26" s="119" customFormat="1" ht="15.6">
      <c r="A283" s="131">
        <v>270</v>
      </c>
      <c r="B283" s="128"/>
      <c r="C283" s="111"/>
      <c r="D283" s="112"/>
      <c r="E283" s="113" t="s">
        <v>17</v>
      </c>
      <c r="F283" s="113" t="s">
        <v>14</v>
      </c>
      <c r="G283" s="114" t="s">
        <v>56</v>
      </c>
      <c r="H283" s="114" t="s">
        <v>29</v>
      </c>
      <c r="I283" s="114" t="s">
        <v>26</v>
      </c>
      <c r="J283" s="113">
        <v>4</v>
      </c>
      <c r="K283" s="113" t="s">
        <v>33</v>
      </c>
      <c r="L283" s="113"/>
      <c r="M283" s="113"/>
      <c r="N283" s="113"/>
      <c r="O283" s="113"/>
      <c r="P283" s="113" t="s">
        <v>291</v>
      </c>
      <c r="Q283" s="113" t="s">
        <v>288</v>
      </c>
      <c r="R283" s="115"/>
      <c r="S283" s="113"/>
      <c r="T283" s="116"/>
      <c r="U283" s="116"/>
      <c r="V283" s="117"/>
      <c r="W283" s="118"/>
      <c r="X283" s="714" t="s">
        <v>1380</v>
      </c>
      <c r="Y283" s="717" t="s">
        <v>1381</v>
      </c>
      <c r="Z283" s="716" t="s">
        <v>1382</v>
      </c>
    </row>
    <row r="284" spans="1:26" s="119" customFormat="1" ht="15.6">
      <c r="A284" s="131">
        <v>271</v>
      </c>
      <c r="B284" s="128"/>
      <c r="C284" s="111"/>
      <c r="D284" s="112"/>
      <c r="E284" s="113" t="s">
        <v>18</v>
      </c>
      <c r="F284" s="113" t="s">
        <v>15</v>
      </c>
      <c r="G284" s="114" t="s">
        <v>20</v>
      </c>
      <c r="H284" s="114" t="s">
        <v>29</v>
      </c>
      <c r="I284" s="114" t="s">
        <v>24</v>
      </c>
      <c r="J284" s="113">
        <v>4</v>
      </c>
      <c r="K284" s="113" t="s">
        <v>33</v>
      </c>
      <c r="L284" s="113"/>
      <c r="M284" s="113"/>
      <c r="N284" s="113"/>
      <c r="O284" s="113"/>
      <c r="P284" s="113" t="s">
        <v>291</v>
      </c>
      <c r="Q284" s="113" t="s">
        <v>288</v>
      </c>
      <c r="R284" s="115"/>
      <c r="S284" s="113"/>
      <c r="T284" s="116"/>
      <c r="U284" s="116"/>
      <c r="V284" s="117"/>
      <c r="W284" s="118"/>
      <c r="X284" s="714" t="s">
        <v>1380</v>
      </c>
      <c r="Y284" s="717" t="s">
        <v>1381</v>
      </c>
      <c r="Z284" s="716" t="s">
        <v>1382</v>
      </c>
    </row>
    <row r="285" spans="1:26" s="119" customFormat="1" ht="15.6">
      <c r="A285" s="131">
        <v>272</v>
      </c>
      <c r="B285" s="128"/>
      <c r="C285" s="111"/>
      <c r="D285" s="112"/>
      <c r="E285" s="113" t="s">
        <v>18</v>
      </c>
      <c r="F285" s="113" t="s">
        <v>14</v>
      </c>
      <c r="G285" s="114" t="s">
        <v>19</v>
      </c>
      <c r="H285" s="114" t="s">
        <v>28</v>
      </c>
      <c r="I285" s="114" t="s">
        <v>24</v>
      </c>
      <c r="J285" s="113">
        <v>4</v>
      </c>
      <c r="K285" s="113" t="s">
        <v>33</v>
      </c>
      <c r="L285" s="113"/>
      <c r="M285" s="113"/>
      <c r="N285" s="113"/>
      <c r="O285" s="113"/>
      <c r="P285" s="113" t="s">
        <v>291</v>
      </c>
      <c r="Q285" s="113" t="s">
        <v>289</v>
      </c>
      <c r="R285" s="115"/>
      <c r="S285" s="113"/>
      <c r="T285" s="116"/>
      <c r="U285" s="116"/>
      <c r="V285" s="117"/>
      <c r="W285" s="118"/>
      <c r="X285" s="714" t="s">
        <v>1380</v>
      </c>
      <c r="Y285" s="717" t="s">
        <v>1381</v>
      </c>
      <c r="Z285" s="716" t="s">
        <v>1382</v>
      </c>
    </row>
    <row r="286" spans="1:26" s="119" customFormat="1" ht="15.6">
      <c r="A286" s="131">
        <v>273</v>
      </c>
      <c r="B286" s="128"/>
      <c r="C286" s="111"/>
      <c r="D286" s="112"/>
      <c r="E286" s="113" t="s">
        <v>18</v>
      </c>
      <c r="F286" s="113" t="s">
        <v>15</v>
      </c>
      <c r="G286" s="114" t="s">
        <v>19</v>
      </c>
      <c r="H286" s="114" t="s">
        <v>28</v>
      </c>
      <c r="I286" s="114" t="s">
        <v>25</v>
      </c>
      <c r="J286" s="113">
        <v>4</v>
      </c>
      <c r="K286" s="113" t="s">
        <v>33</v>
      </c>
      <c r="L286" s="113"/>
      <c r="M286" s="113"/>
      <c r="N286" s="113"/>
      <c r="O286" s="113"/>
      <c r="P286" s="113" t="s">
        <v>291</v>
      </c>
      <c r="Q286" s="113" t="s">
        <v>289</v>
      </c>
      <c r="R286" s="115"/>
      <c r="S286" s="113"/>
      <c r="T286" s="116"/>
      <c r="U286" s="116"/>
      <c r="V286" s="117"/>
      <c r="W286" s="118"/>
      <c r="X286" s="714" t="s">
        <v>1380</v>
      </c>
      <c r="Y286" s="717" t="s">
        <v>1381</v>
      </c>
      <c r="Z286" s="716" t="s">
        <v>1382</v>
      </c>
    </row>
    <row r="287" spans="1:26" s="119" customFormat="1" ht="15.6">
      <c r="A287" s="131">
        <v>274</v>
      </c>
      <c r="B287" s="128"/>
      <c r="C287" s="111"/>
      <c r="D287" s="112"/>
      <c r="E287" s="113" t="s">
        <v>18</v>
      </c>
      <c r="F287" s="113" t="s">
        <v>14</v>
      </c>
      <c r="G287" s="114" t="s">
        <v>19</v>
      </c>
      <c r="H287" s="114" t="s">
        <v>28</v>
      </c>
      <c r="I287" s="114" t="s">
        <v>24</v>
      </c>
      <c r="J287" s="113">
        <v>4</v>
      </c>
      <c r="K287" s="113" t="s">
        <v>33</v>
      </c>
      <c r="L287" s="113"/>
      <c r="M287" s="113"/>
      <c r="N287" s="113"/>
      <c r="O287" s="113"/>
      <c r="P287" s="113" t="s">
        <v>291</v>
      </c>
      <c r="Q287" s="113" t="s">
        <v>290</v>
      </c>
      <c r="R287" s="115"/>
      <c r="S287" s="113"/>
      <c r="T287" s="116"/>
      <c r="U287" s="116"/>
      <c r="V287" s="117"/>
      <c r="W287" s="118"/>
      <c r="X287" s="714" t="s">
        <v>1380</v>
      </c>
      <c r="Y287" s="717" t="s">
        <v>1381</v>
      </c>
      <c r="Z287" s="716" t="s">
        <v>1382</v>
      </c>
    </row>
    <row r="288" spans="1:26" s="119" customFormat="1" ht="15.6">
      <c r="A288" s="131">
        <v>275</v>
      </c>
      <c r="B288" s="128"/>
      <c r="C288" s="111"/>
      <c r="D288" s="112"/>
      <c r="E288" s="113" t="s">
        <v>18</v>
      </c>
      <c r="F288" s="113" t="s">
        <v>15</v>
      </c>
      <c r="G288" s="114" t="s">
        <v>19</v>
      </c>
      <c r="H288" s="114" t="s">
        <v>28</v>
      </c>
      <c r="I288" s="114" t="s">
        <v>24</v>
      </c>
      <c r="J288" s="113">
        <v>4</v>
      </c>
      <c r="K288" s="113" t="s">
        <v>33</v>
      </c>
      <c r="L288" s="113"/>
      <c r="M288" s="113"/>
      <c r="N288" s="113"/>
      <c r="O288" s="113"/>
      <c r="P288" s="113" t="s">
        <v>291</v>
      </c>
      <c r="Q288" s="113" t="s">
        <v>290</v>
      </c>
      <c r="R288" s="115"/>
      <c r="S288" s="113"/>
      <c r="T288" s="116"/>
      <c r="U288" s="116"/>
      <c r="V288" s="117"/>
      <c r="W288" s="118"/>
      <c r="X288" s="714" t="s">
        <v>1380</v>
      </c>
      <c r="Y288" s="717" t="s">
        <v>1381</v>
      </c>
      <c r="Z288" s="716" t="s">
        <v>1382</v>
      </c>
    </row>
    <row r="289" spans="1:26" s="119" customFormat="1" ht="36">
      <c r="A289" s="131">
        <v>276</v>
      </c>
      <c r="B289" s="128"/>
      <c r="C289" s="111"/>
      <c r="D289" s="112"/>
      <c r="E289" s="113" t="s">
        <v>17</v>
      </c>
      <c r="F289" s="113" t="s">
        <v>14</v>
      </c>
      <c r="G289" s="114" t="s">
        <v>56</v>
      </c>
      <c r="H289" s="711" t="s">
        <v>29</v>
      </c>
      <c r="I289" s="114"/>
      <c r="J289" s="113"/>
      <c r="K289" s="113" t="s">
        <v>58</v>
      </c>
      <c r="L289" s="113"/>
      <c r="M289" s="113"/>
      <c r="N289" s="113"/>
      <c r="O289" s="66" t="s">
        <v>30</v>
      </c>
      <c r="P289" s="113" t="s">
        <v>291</v>
      </c>
      <c r="Q289" s="113" t="s">
        <v>289</v>
      </c>
      <c r="R289" s="712" t="s">
        <v>645</v>
      </c>
      <c r="S289" s="113"/>
      <c r="T289" s="116"/>
      <c r="U289" s="116"/>
      <c r="V289" s="117"/>
      <c r="W289" s="118"/>
      <c r="X289" s="714" t="s">
        <v>1380</v>
      </c>
      <c r="Y289" s="717" t="s">
        <v>1381</v>
      </c>
      <c r="Z289" s="716" t="s">
        <v>1382</v>
      </c>
    </row>
    <row r="290" spans="1:26" s="119" customFormat="1" ht="15.6">
      <c r="A290" s="131">
        <v>277</v>
      </c>
      <c r="B290" s="128"/>
      <c r="C290" s="111"/>
      <c r="D290" s="112"/>
      <c r="E290" s="113" t="s">
        <v>17</v>
      </c>
      <c r="F290" s="113" t="s">
        <v>15</v>
      </c>
      <c r="G290" s="114" t="s">
        <v>56</v>
      </c>
      <c r="H290" s="114" t="s">
        <v>29</v>
      </c>
      <c r="I290" s="114" t="s">
        <v>30</v>
      </c>
      <c r="J290" s="113">
        <v>4</v>
      </c>
      <c r="K290" s="113" t="s">
        <v>33</v>
      </c>
      <c r="L290" s="113"/>
      <c r="M290" s="113"/>
      <c r="N290" s="113"/>
      <c r="O290" s="113"/>
      <c r="P290" s="113" t="s">
        <v>291</v>
      </c>
      <c r="Q290" s="113" t="s">
        <v>289</v>
      </c>
      <c r="R290" s="115"/>
      <c r="S290" s="113"/>
      <c r="T290" s="116"/>
      <c r="U290" s="116"/>
      <c r="V290" s="117"/>
      <c r="W290" s="118" t="s">
        <v>644</v>
      </c>
      <c r="X290" s="714" t="s">
        <v>1380</v>
      </c>
      <c r="Y290" s="717" t="s">
        <v>1381</v>
      </c>
      <c r="Z290" s="716" t="s">
        <v>1382</v>
      </c>
    </row>
    <row r="291" spans="1:26" s="119" customFormat="1" ht="15.6">
      <c r="A291" s="131">
        <v>278</v>
      </c>
      <c r="B291" s="128"/>
      <c r="C291" s="111"/>
      <c r="D291" s="112"/>
      <c r="E291" s="113" t="s">
        <v>18</v>
      </c>
      <c r="F291" s="113" t="s">
        <v>15</v>
      </c>
      <c r="G291" s="114" t="s">
        <v>56</v>
      </c>
      <c r="H291" s="114" t="s">
        <v>29</v>
      </c>
      <c r="I291" s="114" t="s">
        <v>24</v>
      </c>
      <c r="J291" s="113">
        <v>4</v>
      </c>
      <c r="K291" s="113" t="s">
        <v>58</v>
      </c>
      <c r="L291" s="113"/>
      <c r="M291" s="113"/>
      <c r="N291" s="113"/>
      <c r="O291" s="113"/>
      <c r="P291" s="113" t="s">
        <v>291</v>
      </c>
      <c r="Q291" s="113" t="s">
        <v>289</v>
      </c>
      <c r="R291" s="115"/>
      <c r="S291" s="113"/>
      <c r="T291" s="116"/>
      <c r="U291" s="116"/>
      <c r="V291" s="117"/>
      <c r="W291" s="118"/>
      <c r="X291" s="714" t="s">
        <v>1380</v>
      </c>
      <c r="Y291" s="717" t="s">
        <v>1381</v>
      </c>
      <c r="Z291" s="716" t="s">
        <v>1382</v>
      </c>
    </row>
    <row r="292" spans="1:26" s="119" customFormat="1" ht="15.6">
      <c r="A292" s="131">
        <v>279</v>
      </c>
      <c r="B292" s="128"/>
      <c r="C292" s="111"/>
      <c r="D292" s="112"/>
      <c r="E292" s="113" t="s">
        <v>18</v>
      </c>
      <c r="F292" s="113" t="s">
        <v>14</v>
      </c>
      <c r="G292" s="114" t="s">
        <v>56</v>
      </c>
      <c r="H292" s="114" t="s">
        <v>29</v>
      </c>
      <c r="I292" s="114" t="s">
        <v>24</v>
      </c>
      <c r="J292" s="113">
        <v>4</v>
      </c>
      <c r="K292" s="113" t="s">
        <v>58</v>
      </c>
      <c r="L292" s="113"/>
      <c r="M292" s="113"/>
      <c r="N292" s="113"/>
      <c r="O292" s="113"/>
      <c r="P292" s="113" t="s">
        <v>291</v>
      </c>
      <c r="Q292" s="113" t="s">
        <v>289</v>
      </c>
      <c r="R292" s="115"/>
      <c r="S292" s="113"/>
      <c r="T292" s="116"/>
      <c r="U292" s="116"/>
      <c r="V292" s="117"/>
      <c r="W292" s="118"/>
      <c r="X292" s="714" t="s">
        <v>1380</v>
      </c>
      <c r="Y292" s="717" t="s">
        <v>1381</v>
      </c>
      <c r="Z292" s="716" t="s">
        <v>1382</v>
      </c>
    </row>
    <row r="293" spans="1:26" s="119" customFormat="1" ht="15.6">
      <c r="A293" s="131">
        <v>280</v>
      </c>
      <c r="B293" s="128"/>
      <c r="C293" s="111"/>
      <c r="D293" s="112"/>
      <c r="E293" s="113" t="s">
        <v>18</v>
      </c>
      <c r="F293" s="113" t="s">
        <v>15</v>
      </c>
      <c r="G293" s="114" t="s">
        <v>56</v>
      </c>
      <c r="H293" s="114" t="s">
        <v>29</v>
      </c>
      <c r="I293" s="114" t="s">
        <v>24</v>
      </c>
      <c r="J293" s="113">
        <v>4</v>
      </c>
      <c r="K293" s="113" t="s">
        <v>58</v>
      </c>
      <c r="L293" s="113"/>
      <c r="M293" s="113"/>
      <c r="N293" s="113"/>
      <c r="O293" s="113"/>
      <c r="P293" s="113" t="s">
        <v>291</v>
      </c>
      <c r="Q293" s="113" t="s">
        <v>288</v>
      </c>
      <c r="R293" s="115"/>
      <c r="S293" s="113"/>
      <c r="T293" s="116"/>
      <c r="U293" s="116"/>
      <c r="V293" s="117"/>
      <c r="W293" s="118"/>
      <c r="X293" s="714" t="s">
        <v>1380</v>
      </c>
      <c r="Y293" s="717" t="s">
        <v>1381</v>
      </c>
      <c r="Z293" s="716" t="s">
        <v>1382</v>
      </c>
    </row>
    <row r="294" spans="1:26">
      <c r="E294" s="148"/>
      <c r="F294" s="149"/>
    </row>
    <row r="295" spans="1:26">
      <c r="E295" s="98"/>
      <c r="F295" s="149"/>
    </row>
    <row r="296" spans="1:26" ht="21">
      <c r="B296" s="49" t="s">
        <v>668</v>
      </c>
    </row>
    <row r="298" spans="1:26">
      <c r="G298" s="17" t="s">
        <v>270</v>
      </c>
      <c r="H298" s="17"/>
      <c r="I298" s="16"/>
    </row>
    <row r="299" spans="1:26">
      <c r="G299" s="8" t="s">
        <v>264</v>
      </c>
      <c r="H299" s="11">
        <f>COUNTIFS(H$128:H$293,"malowany",J$128:J$293,1)</f>
        <v>3</v>
      </c>
      <c r="I299" s="56" t="s">
        <v>268</v>
      </c>
      <c r="K299" s="27" t="s">
        <v>272</v>
      </c>
      <c r="L299" s="25"/>
      <c r="M299" s="37">
        <f>COUNTIF(M14:M293,"tak")</f>
        <v>2</v>
      </c>
      <c r="N299" s="28" t="s">
        <v>307</v>
      </c>
    </row>
    <row r="300" spans="1:26">
      <c r="G300" s="8" t="s">
        <v>265</v>
      </c>
      <c r="H300" s="11">
        <f>COUNTIFS(H$128:H$293,"malowany",J$128:J$293,2)</f>
        <v>5</v>
      </c>
      <c r="I300" s="56" t="s">
        <v>268</v>
      </c>
      <c r="N300" s="17"/>
    </row>
    <row r="301" spans="1:26" ht="14.4">
      <c r="G301" s="8" t="s">
        <v>266</v>
      </c>
      <c r="H301" s="11">
        <f>COUNTIFS(H$128:H$293,"malowany",J$128:J$293,3)</f>
        <v>6</v>
      </c>
      <c r="I301" s="56" t="s">
        <v>268</v>
      </c>
      <c r="K301" s="316" t="s">
        <v>269</v>
      </c>
      <c r="L301" s="315"/>
      <c r="M301" s="314">
        <f>COUNTIF(O$14:O$293,"malowany")</f>
        <v>27</v>
      </c>
      <c r="N301" s="31" t="s">
        <v>274</v>
      </c>
    </row>
    <row r="302" spans="1:26" ht="14.4">
      <c r="G302" s="8" t="s">
        <v>267</v>
      </c>
      <c r="H302" s="11">
        <f>COUNTIFS(H$128:H$293,"malowany",J$128:J$293,4)</f>
        <v>89</v>
      </c>
      <c r="I302" s="56" t="s">
        <v>268</v>
      </c>
      <c r="K302" s="313"/>
      <c r="L302" s="312"/>
      <c r="M302" s="311">
        <f>COUNTIF(O$14:O$293,"nalepka")</f>
        <v>0</v>
      </c>
      <c r="N302" s="45" t="s">
        <v>282</v>
      </c>
    </row>
    <row r="303" spans="1:26" ht="14.4">
      <c r="G303" s="61" t="s">
        <v>271</v>
      </c>
      <c r="H303" s="62">
        <f>SUM(H299:H302)</f>
        <v>103</v>
      </c>
      <c r="I303" s="63" t="s">
        <v>268</v>
      </c>
      <c r="K303" s="313"/>
      <c r="L303" s="312"/>
      <c r="M303" s="311">
        <f>COUNTIF(O$14:O$293,"tabliczka")</f>
        <v>3</v>
      </c>
      <c r="N303" s="45" t="s">
        <v>280</v>
      </c>
    </row>
    <row r="304" spans="1:26" ht="14.4">
      <c r="I304" s="18"/>
      <c r="K304" s="313"/>
      <c r="L304" s="312"/>
      <c r="M304" s="311">
        <f>COUNTIF(O$14:O$293,"drogowskaz")</f>
        <v>1</v>
      </c>
      <c r="N304" s="45" t="s">
        <v>480</v>
      </c>
    </row>
    <row r="305" spans="7:14" ht="14.4">
      <c r="G305" s="723" t="s">
        <v>483</v>
      </c>
      <c r="H305" s="723"/>
      <c r="I305" s="723"/>
      <c r="K305" s="310"/>
      <c r="L305" s="309"/>
      <c r="M305" s="308">
        <f>COUNTIF(O$14:O$293,"plansza")</f>
        <v>0</v>
      </c>
      <c r="N305" s="34" t="s">
        <v>481</v>
      </c>
    </row>
    <row r="306" spans="7:14">
      <c r="G306" s="404" t="s">
        <v>264</v>
      </c>
      <c r="H306" s="11">
        <f>COUNTIFS(H$14:H$293,"tabliczka",J$14:J$293,1,I$14:I$293,"&lt;&gt;drogowskaz")</f>
        <v>0</v>
      </c>
      <c r="I306" s="402" t="s">
        <v>268</v>
      </c>
    </row>
    <row r="307" spans="7:14">
      <c r="G307" s="404" t="s">
        <v>265</v>
      </c>
      <c r="H307" s="11">
        <f>COUNTIFS(H$14:H$293,"tabliczka",J$14:J$293,2,I$14:I$293,"&lt;&gt;drogowskaz")</f>
        <v>0</v>
      </c>
      <c r="I307" s="402" t="s">
        <v>268</v>
      </c>
      <c r="K307" s="27" t="s">
        <v>281</v>
      </c>
      <c r="L307" s="25"/>
      <c r="M307" s="37">
        <f>COUNTIF(N14:N293,"usunąć")</f>
        <v>0</v>
      </c>
      <c r="N307" s="28" t="s">
        <v>307</v>
      </c>
    </row>
    <row r="308" spans="7:14">
      <c r="G308" s="404" t="s">
        <v>266</v>
      </c>
      <c r="H308" s="11">
        <f>COUNTIFS(H$14:H$293,"tabliczka",J$14:J$293,3,I$14:I$293,"&lt;&gt;drogowskaz")</f>
        <v>0</v>
      </c>
      <c r="I308" s="402" t="s">
        <v>268</v>
      </c>
    </row>
    <row r="309" spans="7:14">
      <c r="G309" s="404" t="s">
        <v>267</v>
      </c>
      <c r="H309" s="11">
        <f>COUNTIFS(H$14:H$293,"tabliczka",J$14:J$293,4,I$14:I$293,"&lt;&gt;drogowskaz")</f>
        <v>69</v>
      </c>
      <c r="I309" s="402" t="s">
        <v>268</v>
      </c>
      <c r="K309" s="38" t="s">
        <v>279</v>
      </c>
      <c r="L309" s="39"/>
      <c r="M309" s="39"/>
      <c r="N309" s="40">
        <v>23</v>
      </c>
    </row>
    <row r="310" spans="7:14">
      <c r="G310" s="401" t="s">
        <v>271</v>
      </c>
      <c r="H310" s="400">
        <f>SUM(H308:H309)</f>
        <v>69</v>
      </c>
      <c r="I310" s="399" t="s">
        <v>268</v>
      </c>
      <c r="K310" s="38" t="s">
        <v>278</v>
      </c>
      <c r="L310" s="39"/>
      <c r="M310" s="39"/>
      <c r="N310" s="41">
        <f>(H303+H310+H317+H324+H331)/N309</f>
        <v>8.3913043478260878</v>
      </c>
    </row>
    <row r="311" spans="7:14" ht="14.4">
      <c r="G311" s="397"/>
      <c r="H311" s="397"/>
      <c r="I311" s="405"/>
    </row>
    <row r="312" spans="7:14" ht="14.4">
      <c r="G312" s="406" t="s">
        <v>482</v>
      </c>
      <c r="H312" s="397"/>
      <c r="I312" s="405"/>
    </row>
    <row r="313" spans="7:14" ht="14.4">
      <c r="G313" s="404" t="s">
        <v>264</v>
      </c>
      <c r="H313" s="403">
        <f>COUNTIFS(H$14:H$293,"naklejka",J$14:J$293,1)</f>
        <v>0</v>
      </c>
      <c r="I313" s="402" t="s">
        <v>268</v>
      </c>
    </row>
    <row r="314" spans="7:14" ht="14.4">
      <c r="G314" s="404" t="s">
        <v>265</v>
      </c>
      <c r="H314" s="403">
        <f>COUNTIFS(H$14:H$293,"naklejka",J$14:J$293,2)</f>
        <v>0</v>
      </c>
      <c r="I314" s="402" t="s">
        <v>268</v>
      </c>
    </row>
    <row r="315" spans="7:14" ht="14.4">
      <c r="G315" s="404" t="s">
        <v>266</v>
      </c>
      <c r="H315" s="403">
        <f>COUNTIFS(H$14:H$293,"naklejka",J$14:J$293,3)</f>
        <v>0</v>
      </c>
      <c r="I315" s="402" t="s">
        <v>268</v>
      </c>
    </row>
    <row r="316" spans="7:14" ht="14.4">
      <c r="G316" s="404" t="s">
        <v>267</v>
      </c>
      <c r="H316" s="403">
        <f>COUNTIFS(H$14:H$293,"naklejka",J$14:J$293,4)</f>
        <v>0</v>
      </c>
      <c r="I316" s="402" t="s">
        <v>268</v>
      </c>
    </row>
    <row r="317" spans="7:14">
      <c r="G317" s="480" t="s">
        <v>271</v>
      </c>
      <c r="H317" s="479">
        <f>SUM(H313:H316)</f>
        <v>0</v>
      </c>
      <c r="I317" s="478" t="s">
        <v>268</v>
      </c>
    </row>
    <row r="318" spans="7:14" ht="14.4">
      <c r="G318" s="397"/>
      <c r="H318" s="397"/>
      <c r="I318" s="397"/>
    </row>
    <row r="319" spans="7:14">
      <c r="G319" s="729" t="s">
        <v>484</v>
      </c>
      <c r="H319" s="729"/>
      <c r="I319" s="729"/>
    </row>
    <row r="320" spans="7:14" ht="14.4">
      <c r="G320" s="404" t="s">
        <v>264</v>
      </c>
      <c r="H320" s="403">
        <f>COUNTIFS(J$14:J$293,1,I$14:I$293,"drogowskaz")</f>
        <v>0</v>
      </c>
      <c r="I320" s="402" t="s">
        <v>268</v>
      </c>
    </row>
    <row r="321" spans="7:9" ht="14.4">
      <c r="G321" s="404" t="s">
        <v>265</v>
      </c>
      <c r="H321" s="403">
        <f>COUNTIFS(J$14:J$293,2,I$14:I$293,"drogowskaz")</f>
        <v>0</v>
      </c>
      <c r="I321" s="402" t="s">
        <v>268</v>
      </c>
    </row>
    <row r="322" spans="7:9" ht="14.4">
      <c r="G322" s="404" t="s">
        <v>266</v>
      </c>
      <c r="H322" s="403">
        <f>COUNTIFS(J$14:J$293,3,I$14:I$293,"drogowskaz")</f>
        <v>0</v>
      </c>
      <c r="I322" s="402" t="s">
        <v>268</v>
      </c>
    </row>
    <row r="323" spans="7:9" ht="14.4">
      <c r="G323" s="404" t="s">
        <v>267</v>
      </c>
      <c r="H323" s="403">
        <f>COUNTIFS(J$14:J$293,4,I$14:I$293,"drogowskaz")</f>
        <v>18</v>
      </c>
      <c r="I323" s="402" t="s">
        <v>268</v>
      </c>
    </row>
    <row r="324" spans="7:9">
      <c r="G324" s="401" t="s">
        <v>271</v>
      </c>
      <c r="H324" s="400">
        <f>SUM(H320:H323)</f>
        <v>18</v>
      </c>
      <c r="I324" s="399" t="s">
        <v>268</v>
      </c>
    </row>
    <row r="325" spans="7:9" ht="14.4">
      <c r="G325" s="397"/>
      <c r="H325" s="397"/>
      <c r="I325" s="397"/>
    </row>
    <row r="326" spans="7:9" ht="14.4">
      <c r="G326" s="406" t="s">
        <v>485</v>
      </c>
      <c r="H326" s="397"/>
      <c r="I326" s="405"/>
    </row>
    <row r="327" spans="7:9" ht="14.4">
      <c r="G327" s="404" t="s">
        <v>264</v>
      </c>
      <c r="H327" s="403">
        <f>COUNTIFS(H$14:H$293,"plansza",J$14:J$293,1)</f>
        <v>0</v>
      </c>
      <c r="I327" s="402" t="s">
        <v>268</v>
      </c>
    </row>
    <row r="328" spans="7:9" ht="14.4">
      <c r="G328" s="404" t="s">
        <v>265</v>
      </c>
      <c r="H328" s="403">
        <f>COUNTIFS(H$14:H$293,"plansza",J$14:J$293,2)</f>
        <v>0</v>
      </c>
      <c r="I328" s="402" t="s">
        <v>268</v>
      </c>
    </row>
    <row r="329" spans="7:9" ht="14.4">
      <c r="G329" s="404" t="s">
        <v>266</v>
      </c>
      <c r="H329" s="403">
        <f>COUNTIFS(H$14:H$293,"plansza",J$14:J$293,3)</f>
        <v>0</v>
      </c>
      <c r="I329" s="402" t="s">
        <v>268</v>
      </c>
    </row>
    <row r="330" spans="7:9" ht="14.4">
      <c r="G330" s="404" t="s">
        <v>267</v>
      </c>
      <c r="H330" s="403">
        <f>COUNTIFS(H$14:H$293,"plansza",J$14:J$293,4)</f>
        <v>3</v>
      </c>
      <c r="I330" s="402" t="s">
        <v>268</v>
      </c>
    </row>
    <row r="331" spans="7:9">
      <c r="G331" s="480" t="s">
        <v>271</v>
      </c>
      <c r="H331" s="479">
        <f>SUM(H327:H330)</f>
        <v>3</v>
      </c>
      <c r="I331" s="478" t="s">
        <v>268</v>
      </c>
    </row>
    <row r="338" spans="7:11">
      <c r="G338" s="724" t="s">
        <v>296</v>
      </c>
      <c r="H338" s="725"/>
      <c r="I338" s="725"/>
      <c r="J338" s="725"/>
      <c r="K338" s="726"/>
    </row>
    <row r="339" spans="7:11" ht="14.4">
      <c r="G339" s="57" t="s">
        <v>259</v>
      </c>
      <c r="H339" s="54">
        <f>I339/I$342</f>
        <v>0.46785714285714286</v>
      </c>
      <c r="I339" s="411">
        <f>(COUNTIF(Q$14:Q$293,"ZABUDOWA")/280*N$309)</f>
        <v>10.760714285714286</v>
      </c>
      <c r="J339" s="56" t="s">
        <v>299</v>
      </c>
      <c r="K339" s="56"/>
    </row>
    <row r="340" spans="7:11" ht="14.4">
      <c r="G340" s="57" t="s">
        <v>258</v>
      </c>
      <c r="H340" s="54">
        <f>I340/I$342</f>
        <v>8.2142857142857142E-2</v>
      </c>
      <c r="I340" s="411">
        <f>(COUNTIF(Q$14:Q$293,"OTWARTY")/280*N$309)</f>
        <v>1.8892857142857142</v>
      </c>
      <c r="J340" s="56" t="s">
        <v>297</v>
      </c>
      <c r="K340" s="56"/>
    </row>
    <row r="341" spans="7:11" ht="14.4">
      <c r="G341" s="57" t="s">
        <v>257</v>
      </c>
      <c r="H341" s="54">
        <f>I341/I$342</f>
        <v>0.45</v>
      </c>
      <c r="I341" s="411">
        <f>(COUNTIF(Q$14:Q$293,"LAS")/280*N$309)</f>
        <v>10.35</v>
      </c>
      <c r="J341" s="727" t="s">
        <v>298</v>
      </c>
      <c r="K341" s="728"/>
    </row>
    <row r="342" spans="7:11">
      <c r="H342" s="26">
        <f>SUM(H339:H341)</f>
        <v>1</v>
      </c>
      <c r="I342" s="50">
        <f>SUM(I339:I341)</f>
        <v>23</v>
      </c>
      <c r="J342" s="51" t="s">
        <v>263</v>
      </c>
    </row>
    <row r="343" spans="7:11" ht="17.399999999999999">
      <c r="I343" s="55" t="str">
        <f>IF(I342=N$309,"","BŁĄD")</f>
        <v/>
      </c>
    </row>
    <row r="344" spans="7:11">
      <c r="G344" s="724" t="s">
        <v>295</v>
      </c>
      <c r="H344" s="725"/>
      <c r="I344" s="725"/>
      <c r="J344" s="725"/>
      <c r="K344" s="726"/>
    </row>
    <row r="345" spans="7:11" ht="14.4">
      <c r="G345" s="57" t="s">
        <v>292</v>
      </c>
      <c r="H345" s="52">
        <f>I345/I$348</f>
        <v>0.50714285714285712</v>
      </c>
      <c r="I345" s="411">
        <f>(COUNTIF(P$14:P$293,"UTWARDZONA")/280*N$309)</f>
        <v>11.664285714285715</v>
      </c>
      <c r="J345" s="56" t="s">
        <v>301</v>
      </c>
      <c r="K345" s="11"/>
    </row>
    <row r="346" spans="7:11" ht="14.4">
      <c r="G346" s="57" t="s">
        <v>293</v>
      </c>
      <c r="H346" s="52">
        <f>I346/I$348</f>
        <v>0.35357142857142859</v>
      </c>
      <c r="I346" s="411">
        <f>(COUNTIF(P$14:P$293,"GRUNTOWA")/280*N$309)</f>
        <v>8.132142857142858</v>
      </c>
      <c r="J346" s="56" t="s">
        <v>302</v>
      </c>
      <c r="K346" s="11"/>
    </row>
    <row r="347" spans="7:11" ht="14.4">
      <c r="G347" s="57" t="s">
        <v>294</v>
      </c>
      <c r="H347" s="52">
        <f>I347/I$348</f>
        <v>0.13928571428571429</v>
      </c>
      <c r="I347" s="411">
        <f>(COUNTIF(P$14:P$293,"PIASZCZYSTA")/280*N$309)</f>
        <v>3.2035714285714287</v>
      </c>
      <c r="J347" s="56" t="s">
        <v>303</v>
      </c>
      <c r="K347" s="11"/>
    </row>
    <row r="348" spans="7:11">
      <c r="H348" s="26">
        <f>SUM(H345:H347)</f>
        <v>1</v>
      </c>
      <c r="I348" s="50">
        <f>SUM(I345:I347)</f>
        <v>23</v>
      </c>
      <c r="J348" s="51" t="s">
        <v>263</v>
      </c>
    </row>
  </sheetData>
  <autoFilter ref="A13:AX293"/>
  <sortState ref="A49:AX127">
    <sortCondition ref="D49:D127"/>
  </sortState>
  <mergeCells count="5">
    <mergeCell ref="G338:K338"/>
    <mergeCell ref="J341:K341"/>
    <mergeCell ref="G344:K344"/>
    <mergeCell ref="G305:I305"/>
    <mergeCell ref="G319:I319"/>
  </mergeCells>
  <phoneticPr fontId="39" type="noConversion"/>
  <conditionalFormatting sqref="Q14:Q293">
    <cfRule type="containsText" dxfId="205" priority="34" operator="containsText" text="zabudowa">
      <formula>NOT(ISERROR(SEARCH("zabudowa",Q14)))</formula>
    </cfRule>
  </conditionalFormatting>
  <conditionalFormatting sqref="P14:P293">
    <cfRule type="containsText" dxfId="204" priority="28" operator="containsText" text="UTWARDZONA">
      <formula>NOT(ISERROR(SEARCH("UTWARDZONA",P14)))</formula>
    </cfRule>
    <cfRule type="containsText" dxfId="203" priority="29" operator="containsText" text="PIASZCZYSTA">
      <formula>NOT(ISERROR(SEARCH("PIASZCZYSTA",P14)))</formula>
    </cfRule>
    <cfRule type="containsText" dxfId="202" priority="30" operator="containsText" text="UTWARDZONA">
      <formula>NOT(ISERROR(SEARCH("UTWARDZONA",P14)))</formula>
    </cfRule>
    <cfRule type="containsText" dxfId="201" priority="31" operator="containsText" text="GRUNTOWA">
      <formula>NOT(ISERROR(SEARCH("GRUNTOWA",P14)))</formula>
    </cfRule>
    <cfRule type="containsText" dxfId="200" priority="32" operator="containsText" text="UTWARDZONA">
      <formula>NOT(ISERROR(SEARCH("UTWARDZONA",P14)))</formula>
    </cfRule>
    <cfRule type="expression" dxfId="199" priority="33">
      <formula>"UTWARDZONA"</formula>
    </cfRule>
  </conditionalFormatting>
  <conditionalFormatting sqref="Q14:Q293">
    <cfRule type="containsText" dxfId="198" priority="25" operator="containsText" text="LAS">
      <formula>NOT(ISERROR(SEARCH("LAS",Q14)))</formula>
    </cfRule>
    <cfRule type="containsText" dxfId="197" priority="26" operator="containsText" text="OTWARTY">
      <formula>NOT(ISERROR(SEARCH("OTWARTY",Q14)))</formula>
    </cfRule>
    <cfRule type="containsText" dxfId="196" priority="27" operator="containsText" text="ZABUDOWA">
      <formula>NOT(ISERROR(SEARCH("ZABUDOWA",Q14)))</formula>
    </cfRule>
  </conditionalFormatting>
  <conditionalFormatting sqref="Q14:Q293">
    <cfRule type="containsText" dxfId="195" priority="23" operator="containsText" text="LAS">
      <formula>NOT(ISERROR(SEARCH("LAS",Q14)))</formula>
    </cfRule>
    <cfRule type="containsText" dxfId="194" priority="24" operator="containsText" text="OTWARTY">
      <formula>NOT(ISERROR(SEARCH("OTWARTY",Q14)))</formula>
    </cfRule>
  </conditionalFormatting>
  <conditionalFormatting sqref="Q14:Q293">
    <cfRule type="containsText" dxfId="193" priority="22" operator="containsText" text="ZABUDOWA">
      <formula>NOT(ISERROR(SEARCH("ZABUDOWA",Q14)))</formula>
    </cfRule>
  </conditionalFormatting>
  <conditionalFormatting sqref="P14:P293">
    <cfRule type="containsText" dxfId="192" priority="21" operator="containsText" text="PIASZCZYSTA">
      <formula>NOT(ISERROR(SEARCH("PIASZCZYSTA",P14)))</formula>
    </cfRule>
  </conditionalFormatting>
  <conditionalFormatting sqref="P14:P293">
    <cfRule type="containsText" dxfId="191" priority="20" operator="containsText" text="PIASZCZYSTA">
      <formula>NOT(ISERROR(SEARCH("PIASZCZYSTA",P14)))</formula>
    </cfRule>
  </conditionalFormatting>
  <conditionalFormatting sqref="P14:P293">
    <cfRule type="containsText" dxfId="190" priority="19" operator="containsText" text="GRUNTOWA">
      <formula>NOT(ISERROR(SEARCH("GRUNTOWA",P14)))</formula>
    </cfRule>
  </conditionalFormatting>
  <conditionalFormatting sqref="Q14:Q293">
    <cfRule type="containsText" dxfId="189" priority="18" operator="containsText" text="ZABUDOWA">
      <formula>NOT(ISERROR(SEARCH("ZABUDOWA",Q14)))</formula>
    </cfRule>
  </conditionalFormatting>
  <dataValidations count="14">
    <dataValidation type="list" allowBlank="1" sqref="R36 I69:I81 I83:I94 I96:I293 I14:I66">
      <formula1>$I$1:$I$12</formula1>
    </dataValidation>
    <dataValidation type="list" allowBlank="1" sqref="K25:K293 K14:K22">
      <formula1>$K$1:$K$7</formula1>
    </dataValidation>
    <dataValidation type="list" allowBlank="1" sqref="J96:J97 J25:J94 J99:J293 J14:J23">
      <formula1>$J$1:$J$4</formula1>
    </dataValidation>
    <dataValidation type="list" allowBlank="1" sqref="G69:G81 G40:G66 G84:G293 G14:G38">
      <formula1>$G$1:$G$8</formula1>
    </dataValidation>
    <dataValidation type="list" allowBlank="1" sqref="H69:H81 H84:H97 H99:H293 H14:H66">
      <formula1>$H$1:$H$4</formula1>
    </dataValidation>
    <dataValidation type="list" allowBlank="1" sqref="O91:O98 O100:O101 O104:O293 O14:O89">
      <formula1>$O$1:$O$5</formula1>
    </dataValidation>
    <dataValidation type="list" allowBlank="1" sqref="M101:M293 M14:M99">
      <formula1>$M$1</formula1>
    </dataValidation>
    <dataValidation type="list" allowBlank="1" sqref="N14:N293">
      <formula1>$N$1:$N$2</formula1>
    </dataValidation>
    <dataValidation type="list" allowBlank="1" sqref="L14:L293">
      <formula1>$L$1:$L$7</formula1>
    </dataValidation>
    <dataValidation type="list" allowBlank="1" sqref="U14:U293">
      <formula1>$U$1:$U$5</formula1>
    </dataValidation>
    <dataValidation type="list" allowBlank="1" sqref="F14:F293">
      <formula1>$F$1:$F$3</formula1>
    </dataValidation>
    <dataValidation type="list" allowBlank="1" sqref="E14:E293">
      <formula1>$E$1:$E$2</formula1>
    </dataValidation>
    <dataValidation type="list" allowBlank="1" sqref="Q14:Q293">
      <formula1>$Q$1:$Q$3</formula1>
    </dataValidation>
    <dataValidation type="list" allowBlank="1" sqref="P14:P293">
      <formula1>$P$1:$P$3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FD167"/>
  <sheetViews>
    <sheetView topLeftCell="A13" zoomScale="71" zoomScaleNormal="71" workbookViewId="0">
      <pane xSplit="1" ySplit="1" topLeftCell="B44" activePane="bottomRight" state="frozen"/>
      <selection activeCell="A13" sqref="A13"/>
      <selection pane="topRight" activeCell="B13" sqref="B13"/>
      <selection pane="bottomLeft" activeCell="A14" sqref="A14"/>
      <selection pane="bottomRight" activeCell="A13" sqref="A13:XFD13"/>
    </sheetView>
  </sheetViews>
  <sheetFormatPr defaultColWidth="9" defaultRowHeight="13.8"/>
  <cols>
    <col min="1" max="1" width="4" style="87" customWidth="1"/>
    <col min="2" max="2" width="7.19921875" style="87" customWidth="1"/>
    <col min="3" max="3" width="7.59765625" style="87" customWidth="1"/>
    <col min="4" max="4" width="23.69921875" style="87" customWidth="1"/>
    <col min="5" max="5" width="8" style="87" customWidth="1"/>
    <col min="6" max="6" width="9" style="87" customWidth="1"/>
    <col min="7" max="7" width="15" style="87" customWidth="1"/>
    <col min="8" max="9" width="12.8984375" style="87" customWidth="1"/>
    <col min="10" max="10" width="8.5" style="87" customWidth="1"/>
    <col min="11" max="12" width="10.3984375" style="87" customWidth="1"/>
    <col min="13" max="13" width="8.3984375" style="87" customWidth="1"/>
    <col min="14" max="14" width="12" style="87" customWidth="1"/>
    <col min="15" max="16" width="12.09765625" style="87" customWidth="1"/>
    <col min="17" max="17" width="10.8984375" style="87" customWidth="1"/>
    <col min="18" max="18" width="33.8984375" style="87" customWidth="1"/>
    <col min="19" max="19" width="2" style="87" customWidth="1"/>
    <col min="20" max="20" width="9" style="87" customWidth="1"/>
    <col min="21" max="21" width="9.3984375" style="87" customWidth="1"/>
    <col min="22" max="22" width="20.59765625" style="87" customWidth="1"/>
    <col min="23" max="23" width="51.09765625" style="87" customWidth="1"/>
    <col min="24" max="24" width="5.3984375" style="87" customWidth="1"/>
    <col min="25" max="25" width="14.59765625" style="87" customWidth="1"/>
    <col min="26" max="26" width="9.59765625" style="87" customWidth="1"/>
    <col min="27" max="27" width="12.5" style="87" customWidth="1"/>
    <col min="28" max="28" width="2" style="87" customWidth="1"/>
    <col min="29" max="29" width="10.59765625" style="87" customWidth="1"/>
    <col min="30" max="30" width="3.69921875" style="87" customWidth="1"/>
    <col min="31" max="31" width="11.8984375" style="87" customWidth="1"/>
    <col min="32" max="32" width="11.3984375" style="87" customWidth="1"/>
    <col min="33" max="33" width="8.8984375" style="87" customWidth="1"/>
    <col min="34" max="34" width="11.5" style="87" customWidth="1"/>
    <col min="35" max="35" width="9.5" style="87" customWidth="1"/>
    <col min="36" max="50" width="9" style="87" customWidth="1"/>
    <col min="51" max="16384" width="9" style="87"/>
  </cols>
  <sheetData>
    <row r="1" spans="1:16384" ht="14.25" hidden="1" customHeight="1">
      <c r="E1" s="20" t="s">
        <v>17</v>
      </c>
      <c r="F1" s="20" t="s">
        <v>14</v>
      </c>
      <c r="G1" s="12" t="s">
        <v>19</v>
      </c>
      <c r="H1" s="12" t="s">
        <v>28</v>
      </c>
      <c r="I1" s="12" t="s">
        <v>24</v>
      </c>
      <c r="J1" s="20">
        <v>1</v>
      </c>
      <c r="K1" s="20" t="s">
        <v>33</v>
      </c>
      <c r="L1" s="20" t="s">
        <v>33</v>
      </c>
      <c r="M1" s="20" t="s">
        <v>50</v>
      </c>
      <c r="N1" s="20" t="s">
        <v>36</v>
      </c>
      <c r="O1" s="20" t="s">
        <v>28</v>
      </c>
      <c r="P1" s="20" t="s">
        <v>291</v>
      </c>
      <c r="Q1" s="20" t="s">
        <v>288</v>
      </c>
      <c r="U1" s="21" t="s">
        <v>45</v>
      </c>
    </row>
    <row r="2" spans="1:16384" ht="14.25" hidden="1" customHeight="1">
      <c r="E2" s="20" t="s">
        <v>18</v>
      </c>
      <c r="F2" s="20" t="s">
        <v>15</v>
      </c>
      <c r="G2" s="12" t="s">
        <v>20</v>
      </c>
      <c r="H2" s="12" t="s">
        <v>29</v>
      </c>
      <c r="I2" s="12" t="s">
        <v>25</v>
      </c>
      <c r="J2" s="20">
        <v>2</v>
      </c>
      <c r="K2" s="20" t="s">
        <v>58</v>
      </c>
      <c r="L2" s="20" t="s">
        <v>58</v>
      </c>
      <c r="N2" s="20" t="s">
        <v>39</v>
      </c>
      <c r="O2" s="20" t="s">
        <v>29</v>
      </c>
      <c r="P2" s="20" t="s">
        <v>286</v>
      </c>
      <c r="Q2" s="20" t="s">
        <v>290</v>
      </c>
      <c r="U2" s="21" t="s">
        <v>46</v>
      </c>
    </row>
    <row r="3" spans="1:16384" ht="14.25" hidden="1" customHeight="1">
      <c r="E3" s="20"/>
      <c r="F3" s="20" t="s">
        <v>16</v>
      </c>
      <c r="G3" s="12" t="s">
        <v>22</v>
      </c>
      <c r="H3" s="12" t="s">
        <v>304</v>
      </c>
      <c r="I3" s="12" t="s">
        <v>26</v>
      </c>
      <c r="J3" s="20">
        <v>3</v>
      </c>
      <c r="K3" s="20" t="s">
        <v>34</v>
      </c>
      <c r="L3" s="20" t="s">
        <v>34</v>
      </c>
      <c r="M3" s="20"/>
      <c r="N3" s="20"/>
      <c r="O3" s="20" t="s">
        <v>30</v>
      </c>
      <c r="P3" s="20" t="s">
        <v>287</v>
      </c>
      <c r="Q3" s="20" t="s">
        <v>289</v>
      </c>
      <c r="U3" s="21" t="s">
        <v>47</v>
      </c>
    </row>
    <row r="4" spans="1:16384" ht="14.25" hidden="1" customHeight="1">
      <c r="E4" s="20"/>
      <c r="F4" s="20"/>
      <c r="G4" s="12" t="s">
        <v>23</v>
      </c>
      <c r="H4" s="12" t="s">
        <v>61</v>
      </c>
      <c r="I4" s="12" t="s">
        <v>30</v>
      </c>
      <c r="J4" s="20">
        <v>4</v>
      </c>
      <c r="K4" s="20" t="s">
        <v>59</v>
      </c>
      <c r="L4" s="20" t="s">
        <v>59</v>
      </c>
      <c r="M4" s="20"/>
      <c r="N4" s="20"/>
      <c r="O4" s="20" t="s">
        <v>304</v>
      </c>
      <c r="P4" s="20"/>
      <c r="U4" s="21" t="s">
        <v>51</v>
      </c>
    </row>
    <row r="5" spans="1:16384" ht="14.25" hidden="1" customHeight="1">
      <c r="E5" s="20"/>
      <c r="F5" s="20"/>
      <c r="G5" s="12" t="s">
        <v>21</v>
      </c>
      <c r="H5" s="12"/>
      <c r="I5" s="12" t="s">
        <v>49</v>
      </c>
      <c r="J5" s="20"/>
      <c r="K5" s="20" t="s">
        <v>35</v>
      </c>
      <c r="L5" s="20" t="s">
        <v>35</v>
      </c>
      <c r="M5" s="20"/>
      <c r="N5" s="20"/>
      <c r="O5" s="20" t="s">
        <v>61</v>
      </c>
      <c r="P5" s="20"/>
      <c r="U5" s="21" t="s">
        <v>52</v>
      </c>
    </row>
    <row r="6" spans="1:16384" ht="14.25" hidden="1" customHeight="1">
      <c r="E6" s="20"/>
      <c r="F6" s="20"/>
      <c r="G6" s="12" t="s">
        <v>56</v>
      </c>
      <c r="H6" s="12"/>
      <c r="I6" s="12" t="s">
        <v>51</v>
      </c>
      <c r="J6" s="20"/>
      <c r="K6" s="20" t="s">
        <v>276</v>
      </c>
      <c r="L6" s="20" t="s">
        <v>276</v>
      </c>
      <c r="M6" s="20"/>
      <c r="N6" s="20"/>
      <c r="O6" s="21"/>
      <c r="P6" s="20"/>
    </row>
    <row r="7" spans="1:16384" ht="14.25" hidden="1" customHeight="1">
      <c r="G7" s="12" t="s">
        <v>57</v>
      </c>
      <c r="I7" s="12" t="s">
        <v>52</v>
      </c>
      <c r="K7" s="20" t="s">
        <v>60</v>
      </c>
      <c r="L7" s="20" t="s">
        <v>60</v>
      </c>
      <c r="O7" s="21"/>
      <c r="P7" s="20"/>
    </row>
    <row r="8" spans="1:16384" ht="14.25" hidden="1" customHeight="1">
      <c r="G8" s="12" t="s">
        <v>262</v>
      </c>
      <c r="I8" s="12" t="s">
        <v>53</v>
      </c>
    </row>
    <row r="9" spans="1:16384" ht="14.25" hidden="1" customHeight="1">
      <c r="I9" s="12" t="s">
        <v>54</v>
      </c>
    </row>
    <row r="10" spans="1:16384" ht="14.25" hidden="1" customHeight="1">
      <c r="I10" s="12" t="s">
        <v>261</v>
      </c>
    </row>
    <row r="11" spans="1:16384" ht="14.25" hidden="1" customHeight="1">
      <c r="I11" s="12" t="s">
        <v>275</v>
      </c>
    </row>
    <row r="12" spans="1:16384" ht="14.25" hidden="1" customHeight="1">
      <c r="I12" s="12" t="s">
        <v>277</v>
      </c>
    </row>
    <row r="13" spans="1:16384" ht="29.25" customHeight="1">
      <c r="A13" s="6" t="s">
        <v>8</v>
      </c>
      <c r="B13" s="6" t="s">
        <v>9</v>
      </c>
      <c r="C13" s="6" t="s">
        <v>1</v>
      </c>
      <c r="D13" s="7" t="s">
        <v>0</v>
      </c>
      <c r="E13" s="7" t="s">
        <v>10</v>
      </c>
      <c r="F13" s="7" t="s">
        <v>11</v>
      </c>
      <c r="G13" s="7" t="s">
        <v>12</v>
      </c>
      <c r="H13" s="7" t="s">
        <v>27</v>
      </c>
      <c r="I13" s="7" t="s">
        <v>13</v>
      </c>
      <c r="J13" s="7" t="s">
        <v>31</v>
      </c>
      <c r="K13" s="7" t="s">
        <v>305</v>
      </c>
      <c r="L13" s="7" t="s">
        <v>306</v>
      </c>
      <c r="M13" s="7" t="s">
        <v>37</v>
      </c>
      <c r="N13" s="7" t="s">
        <v>38</v>
      </c>
      <c r="O13" s="7" t="s">
        <v>40</v>
      </c>
      <c r="P13" s="7" t="s">
        <v>284</v>
      </c>
      <c r="Q13" s="7" t="s">
        <v>285</v>
      </c>
      <c r="R13" s="7" t="s">
        <v>256</v>
      </c>
      <c r="S13" s="1"/>
      <c r="T13" s="7" t="s">
        <v>41</v>
      </c>
      <c r="U13" s="7" t="s">
        <v>44</v>
      </c>
      <c r="V13" s="7" t="s">
        <v>43</v>
      </c>
      <c r="W13" s="7" t="s">
        <v>42</v>
      </c>
      <c r="X13" s="713" t="s">
        <v>1377</v>
      </c>
      <c r="Y13" s="713" t="s">
        <v>1378</v>
      </c>
      <c r="Z13" s="713" t="s">
        <v>1379</v>
      </c>
    </row>
    <row r="14" spans="1:16384">
      <c r="A14" s="322"/>
      <c r="B14" s="322"/>
      <c r="C14" s="322" t="s">
        <v>800</v>
      </c>
      <c r="D14" s="322" t="s">
        <v>799</v>
      </c>
      <c r="E14" s="322" t="s">
        <v>17</v>
      </c>
      <c r="F14" s="322" t="s">
        <v>14</v>
      </c>
      <c r="G14" s="322" t="s">
        <v>19</v>
      </c>
      <c r="H14" s="322" t="s">
        <v>28</v>
      </c>
      <c r="I14" s="322" t="s">
        <v>49</v>
      </c>
      <c r="J14" s="322" t="s">
        <v>532</v>
      </c>
      <c r="K14" s="322"/>
      <c r="L14" s="322"/>
      <c r="M14" s="322"/>
      <c r="N14" s="322" t="s">
        <v>545</v>
      </c>
      <c r="O14" s="322"/>
      <c r="P14" s="324" t="s">
        <v>291</v>
      </c>
      <c r="Q14" s="325" t="s">
        <v>288</v>
      </c>
      <c r="R14" s="322"/>
      <c r="S14" s="322"/>
      <c r="T14" s="322"/>
      <c r="U14" s="322"/>
      <c r="V14" s="322"/>
      <c r="W14" s="322"/>
      <c r="X14" s="714" t="s">
        <v>1380</v>
      </c>
      <c r="Y14" s="718" t="s">
        <v>1384</v>
      </c>
      <c r="Z14" s="716" t="s">
        <v>1385</v>
      </c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6"/>
      <c r="FB14" s="336"/>
      <c r="FC14" s="336"/>
      <c r="FD14" s="336"/>
      <c r="FE14" s="336"/>
      <c r="FF14" s="336"/>
      <c r="FG14" s="336"/>
      <c r="FH14" s="336"/>
      <c r="FI14" s="336"/>
      <c r="FJ14" s="336"/>
      <c r="FK14" s="336"/>
      <c r="FL14" s="336"/>
      <c r="FM14" s="336"/>
      <c r="FN14" s="336"/>
      <c r="FO14" s="336"/>
      <c r="FP14" s="336"/>
      <c r="FQ14" s="336"/>
      <c r="FR14" s="336"/>
      <c r="FS14" s="336"/>
      <c r="FT14" s="336"/>
      <c r="FU14" s="336"/>
      <c r="FV14" s="336"/>
      <c r="FW14" s="336"/>
      <c r="FX14" s="336"/>
      <c r="FY14" s="336"/>
      <c r="FZ14" s="336"/>
      <c r="GA14" s="336"/>
      <c r="GB14" s="336"/>
      <c r="GC14" s="336"/>
      <c r="GD14" s="336"/>
      <c r="GE14" s="336"/>
      <c r="GF14" s="336"/>
      <c r="GG14" s="336"/>
      <c r="GH14" s="336"/>
      <c r="GI14" s="336"/>
      <c r="GJ14" s="336"/>
      <c r="GK14" s="336"/>
      <c r="GL14" s="336"/>
      <c r="GM14" s="336"/>
      <c r="GN14" s="336"/>
      <c r="GO14" s="336"/>
      <c r="GP14" s="336"/>
      <c r="GQ14" s="336"/>
      <c r="GR14" s="336"/>
      <c r="GS14" s="336"/>
      <c r="GT14" s="336"/>
      <c r="GU14" s="336"/>
      <c r="GV14" s="336"/>
      <c r="GW14" s="336"/>
      <c r="GX14" s="336"/>
      <c r="GY14" s="336"/>
      <c r="GZ14" s="336"/>
      <c r="HA14" s="336"/>
      <c r="HB14" s="336"/>
      <c r="HC14" s="336"/>
      <c r="HD14" s="336"/>
      <c r="HE14" s="336"/>
      <c r="HF14" s="336"/>
      <c r="HG14" s="336"/>
      <c r="HH14" s="336"/>
      <c r="HI14" s="336"/>
      <c r="HJ14" s="336"/>
      <c r="HK14" s="336"/>
      <c r="HL14" s="336"/>
      <c r="HM14" s="336"/>
      <c r="HN14" s="336"/>
      <c r="HO14" s="336"/>
      <c r="HP14" s="336"/>
      <c r="HQ14" s="336"/>
      <c r="HR14" s="336"/>
      <c r="HS14" s="336"/>
      <c r="HT14" s="336"/>
      <c r="HU14" s="336"/>
      <c r="HV14" s="336"/>
      <c r="HW14" s="336"/>
      <c r="HX14" s="336"/>
      <c r="HY14" s="336"/>
      <c r="HZ14" s="336"/>
      <c r="IA14" s="336"/>
      <c r="IB14" s="336"/>
      <c r="IC14" s="336"/>
      <c r="ID14" s="336"/>
      <c r="IE14" s="336"/>
      <c r="IF14" s="336"/>
      <c r="IG14" s="336"/>
      <c r="IH14" s="336"/>
      <c r="II14" s="336"/>
      <c r="IJ14" s="336"/>
      <c r="IK14" s="336"/>
      <c r="IL14" s="336"/>
      <c r="IM14" s="336"/>
      <c r="IN14" s="336"/>
      <c r="IO14" s="336"/>
      <c r="IP14" s="336"/>
      <c r="IQ14" s="336"/>
      <c r="IR14" s="336"/>
      <c r="IS14" s="336"/>
      <c r="IT14" s="336"/>
      <c r="IU14" s="336"/>
      <c r="IV14" s="336"/>
      <c r="IW14" s="336"/>
      <c r="IX14" s="336"/>
      <c r="IY14" s="336"/>
      <c r="IZ14" s="336"/>
      <c r="JA14" s="336"/>
      <c r="JB14" s="336"/>
      <c r="JC14" s="336"/>
      <c r="JD14" s="336"/>
      <c r="JE14" s="336"/>
      <c r="JF14" s="336"/>
      <c r="JG14" s="336"/>
      <c r="JH14" s="336"/>
      <c r="JI14" s="336"/>
      <c r="JJ14" s="336"/>
      <c r="JK14" s="336"/>
      <c r="JL14" s="336"/>
      <c r="JM14" s="336"/>
      <c r="JN14" s="336"/>
      <c r="JO14" s="336"/>
      <c r="JP14" s="336"/>
      <c r="JQ14" s="336"/>
      <c r="JR14" s="336"/>
      <c r="JS14" s="336"/>
      <c r="JT14" s="336"/>
      <c r="JU14" s="336"/>
      <c r="JV14" s="336"/>
      <c r="JW14" s="336"/>
      <c r="JX14" s="336"/>
      <c r="JY14" s="336"/>
      <c r="JZ14" s="336"/>
      <c r="KA14" s="336"/>
      <c r="KB14" s="336"/>
      <c r="KC14" s="336"/>
      <c r="KD14" s="336"/>
      <c r="KE14" s="336"/>
      <c r="KF14" s="336"/>
      <c r="KG14" s="336"/>
      <c r="KH14" s="336"/>
      <c r="KI14" s="336"/>
      <c r="KJ14" s="336"/>
      <c r="KK14" s="336"/>
      <c r="KL14" s="336"/>
      <c r="KM14" s="336"/>
      <c r="KN14" s="336"/>
      <c r="KO14" s="336"/>
      <c r="KP14" s="336"/>
      <c r="KQ14" s="336"/>
      <c r="KR14" s="336"/>
      <c r="KS14" s="336"/>
      <c r="KT14" s="336"/>
      <c r="KU14" s="336"/>
      <c r="KV14" s="336"/>
      <c r="KW14" s="336"/>
      <c r="KX14" s="336"/>
      <c r="KY14" s="336"/>
      <c r="KZ14" s="336"/>
      <c r="LA14" s="336"/>
      <c r="LB14" s="336"/>
      <c r="LC14" s="336"/>
      <c r="LD14" s="336"/>
      <c r="LE14" s="336"/>
      <c r="LF14" s="336"/>
      <c r="LG14" s="336"/>
      <c r="LH14" s="336"/>
      <c r="LI14" s="336"/>
      <c r="LJ14" s="336"/>
      <c r="LK14" s="336"/>
      <c r="LL14" s="336"/>
      <c r="LM14" s="336"/>
      <c r="LN14" s="336"/>
      <c r="LO14" s="336"/>
      <c r="LP14" s="336"/>
      <c r="LQ14" s="336"/>
      <c r="LR14" s="336"/>
      <c r="LS14" s="336"/>
      <c r="LT14" s="336"/>
      <c r="LU14" s="336"/>
      <c r="LV14" s="336"/>
      <c r="LW14" s="336"/>
      <c r="LX14" s="336"/>
      <c r="LY14" s="336"/>
      <c r="LZ14" s="336"/>
      <c r="MA14" s="336"/>
      <c r="MB14" s="336"/>
      <c r="MC14" s="336"/>
      <c r="MD14" s="336"/>
      <c r="ME14" s="336"/>
      <c r="MF14" s="336"/>
      <c r="MG14" s="336"/>
      <c r="MH14" s="336"/>
      <c r="MI14" s="336"/>
      <c r="MJ14" s="336"/>
      <c r="MK14" s="336"/>
      <c r="ML14" s="336"/>
      <c r="MM14" s="336"/>
      <c r="MN14" s="336"/>
      <c r="MO14" s="336"/>
      <c r="MP14" s="336"/>
      <c r="MQ14" s="336"/>
      <c r="MR14" s="336"/>
      <c r="MS14" s="336"/>
      <c r="MT14" s="336"/>
      <c r="MU14" s="336"/>
      <c r="MV14" s="336"/>
      <c r="MW14" s="336"/>
      <c r="MX14" s="336"/>
      <c r="MY14" s="336"/>
      <c r="MZ14" s="336"/>
      <c r="NA14" s="336"/>
      <c r="NB14" s="336"/>
      <c r="NC14" s="336"/>
      <c r="ND14" s="336"/>
      <c r="NE14" s="336"/>
      <c r="NF14" s="336"/>
      <c r="NG14" s="336"/>
      <c r="NH14" s="336"/>
      <c r="NI14" s="336"/>
      <c r="NJ14" s="336"/>
      <c r="NK14" s="336"/>
      <c r="NL14" s="336"/>
      <c r="NM14" s="336"/>
      <c r="NN14" s="336"/>
      <c r="NO14" s="336"/>
      <c r="NP14" s="336"/>
      <c r="NQ14" s="336"/>
      <c r="NR14" s="336"/>
      <c r="NS14" s="336"/>
      <c r="NT14" s="336"/>
      <c r="NU14" s="336"/>
      <c r="NV14" s="336"/>
      <c r="NW14" s="336"/>
      <c r="NX14" s="336"/>
      <c r="NY14" s="336"/>
      <c r="NZ14" s="336"/>
      <c r="OA14" s="336"/>
      <c r="OB14" s="336"/>
      <c r="OC14" s="336"/>
      <c r="OD14" s="336"/>
      <c r="OE14" s="336"/>
      <c r="OF14" s="336"/>
      <c r="OG14" s="336"/>
      <c r="OH14" s="336"/>
      <c r="OI14" s="336"/>
      <c r="OJ14" s="336"/>
      <c r="OK14" s="336"/>
      <c r="OL14" s="336"/>
      <c r="OM14" s="336"/>
      <c r="ON14" s="336"/>
      <c r="OO14" s="336"/>
      <c r="OP14" s="336"/>
      <c r="OQ14" s="336"/>
      <c r="OR14" s="336"/>
      <c r="OS14" s="336"/>
      <c r="OT14" s="336"/>
      <c r="OU14" s="336"/>
      <c r="OV14" s="336"/>
      <c r="OW14" s="336"/>
      <c r="OX14" s="336"/>
      <c r="OY14" s="336"/>
      <c r="OZ14" s="336"/>
      <c r="PA14" s="336"/>
      <c r="PB14" s="336"/>
      <c r="PC14" s="336"/>
      <c r="PD14" s="336"/>
      <c r="PE14" s="336"/>
      <c r="PF14" s="336"/>
      <c r="PG14" s="336"/>
      <c r="PH14" s="336"/>
      <c r="PI14" s="336"/>
      <c r="PJ14" s="336"/>
      <c r="PK14" s="336"/>
      <c r="PL14" s="336"/>
      <c r="PM14" s="336"/>
      <c r="PN14" s="336"/>
      <c r="PO14" s="336"/>
      <c r="PP14" s="336"/>
      <c r="PQ14" s="336"/>
      <c r="PR14" s="336"/>
      <c r="PS14" s="336"/>
      <c r="PT14" s="336"/>
      <c r="PU14" s="336"/>
      <c r="PV14" s="336"/>
      <c r="PW14" s="336"/>
      <c r="PX14" s="336"/>
      <c r="PY14" s="336"/>
      <c r="PZ14" s="336"/>
      <c r="QA14" s="336"/>
      <c r="QB14" s="336"/>
      <c r="QC14" s="336"/>
      <c r="QD14" s="336"/>
      <c r="QE14" s="336"/>
      <c r="QF14" s="336"/>
      <c r="QG14" s="336"/>
      <c r="QH14" s="336"/>
      <c r="QI14" s="336"/>
      <c r="QJ14" s="336"/>
      <c r="QK14" s="336"/>
      <c r="QL14" s="336"/>
      <c r="QM14" s="336"/>
      <c r="QN14" s="336"/>
      <c r="QO14" s="336"/>
      <c r="QP14" s="336"/>
      <c r="QQ14" s="336"/>
      <c r="QR14" s="336"/>
      <c r="QS14" s="336"/>
      <c r="QT14" s="336"/>
      <c r="QU14" s="336"/>
      <c r="QV14" s="336"/>
      <c r="QW14" s="336"/>
      <c r="QX14" s="336"/>
      <c r="QY14" s="336"/>
      <c r="QZ14" s="336"/>
      <c r="RA14" s="336"/>
      <c r="RB14" s="336"/>
      <c r="RC14" s="336"/>
      <c r="RD14" s="336"/>
      <c r="RE14" s="336"/>
      <c r="RF14" s="336"/>
      <c r="RG14" s="336"/>
      <c r="RH14" s="336"/>
      <c r="RI14" s="336"/>
      <c r="RJ14" s="336"/>
      <c r="RK14" s="336"/>
      <c r="RL14" s="336"/>
      <c r="RM14" s="336"/>
      <c r="RN14" s="336"/>
      <c r="RO14" s="336"/>
      <c r="RP14" s="336"/>
      <c r="RQ14" s="336"/>
      <c r="RR14" s="336"/>
      <c r="RS14" s="336"/>
      <c r="RT14" s="336"/>
      <c r="RU14" s="336"/>
      <c r="RV14" s="336"/>
      <c r="RW14" s="336"/>
      <c r="RX14" s="336"/>
      <c r="RY14" s="336"/>
      <c r="RZ14" s="336"/>
      <c r="SA14" s="336"/>
      <c r="SB14" s="336"/>
      <c r="SC14" s="336"/>
      <c r="SD14" s="336"/>
      <c r="SE14" s="336"/>
      <c r="SF14" s="336"/>
      <c r="SG14" s="336"/>
      <c r="SH14" s="336"/>
      <c r="SI14" s="336"/>
      <c r="SJ14" s="336"/>
      <c r="SK14" s="336"/>
      <c r="SL14" s="336"/>
      <c r="SM14" s="336"/>
      <c r="SN14" s="336"/>
      <c r="SO14" s="336"/>
      <c r="SP14" s="336"/>
      <c r="SQ14" s="336"/>
      <c r="SR14" s="336"/>
      <c r="SS14" s="336"/>
      <c r="ST14" s="336"/>
      <c r="SU14" s="336"/>
      <c r="SV14" s="336"/>
      <c r="SW14" s="336"/>
      <c r="SX14" s="336"/>
      <c r="SY14" s="336"/>
      <c r="SZ14" s="336"/>
      <c r="TA14" s="336"/>
      <c r="TB14" s="336"/>
      <c r="TC14" s="336"/>
      <c r="TD14" s="336"/>
      <c r="TE14" s="336"/>
      <c r="TF14" s="336"/>
      <c r="TG14" s="336"/>
      <c r="TH14" s="336"/>
      <c r="TI14" s="336"/>
      <c r="TJ14" s="336"/>
      <c r="TK14" s="336"/>
      <c r="TL14" s="336"/>
      <c r="TM14" s="336"/>
      <c r="TN14" s="336"/>
      <c r="TO14" s="336"/>
      <c r="TP14" s="336"/>
      <c r="TQ14" s="336"/>
      <c r="TR14" s="336"/>
      <c r="TS14" s="336"/>
      <c r="TT14" s="336"/>
      <c r="TU14" s="336"/>
      <c r="TV14" s="336"/>
      <c r="TW14" s="336"/>
      <c r="TX14" s="336"/>
      <c r="TY14" s="336"/>
      <c r="TZ14" s="336"/>
      <c r="UA14" s="336"/>
      <c r="UB14" s="336"/>
      <c r="UC14" s="336"/>
      <c r="UD14" s="336"/>
      <c r="UE14" s="336"/>
      <c r="UF14" s="336"/>
      <c r="UG14" s="336"/>
      <c r="UH14" s="336"/>
      <c r="UI14" s="336"/>
      <c r="UJ14" s="336"/>
      <c r="UK14" s="336"/>
      <c r="UL14" s="336"/>
      <c r="UM14" s="336"/>
      <c r="UN14" s="336"/>
      <c r="UO14" s="336"/>
      <c r="UP14" s="336"/>
      <c r="UQ14" s="336"/>
      <c r="UR14" s="336"/>
      <c r="US14" s="336"/>
      <c r="UT14" s="336"/>
      <c r="UU14" s="336"/>
      <c r="UV14" s="336"/>
      <c r="UW14" s="336"/>
      <c r="UX14" s="336"/>
      <c r="UY14" s="336"/>
      <c r="UZ14" s="336"/>
      <c r="VA14" s="336"/>
      <c r="VB14" s="336"/>
      <c r="VC14" s="336"/>
      <c r="VD14" s="336"/>
      <c r="VE14" s="336"/>
      <c r="VF14" s="336"/>
      <c r="VG14" s="336"/>
      <c r="VH14" s="336"/>
      <c r="VI14" s="336"/>
      <c r="VJ14" s="336"/>
      <c r="VK14" s="336"/>
      <c r="VL14" s="336"/>
      <c r="VM14" s="336"/>
      <c r="VN14" s="336"/>
      <c r="VO14" s="336"/>
      <c r="VP14" s="336"/>
      <c r="VQ14" s="336"/>
      <c r="VR14" s="336"/>
      <c r="VS14" s="336"/>
      <c r="VT14" s="336"/>
      <c r="VU14" s="336"/>
      <c r="VV14" s="336"/>
      <c r="VW14" s="336"/>
      <c r="VX14" s="336"/>
      <c r="VY14" s="336"/>
      <c r="VZ14" s="336"/>
      <c r="WA14" s="336"/>
      <c r="WB14" s="336"/>
      <c r="WC14" s="336"/>
      <c r="WD14" s="336"/>
      <c r="WE14" s="336"/>
      <c r="WF14" s="336"/>
      <c r="WG14" s="336"/>
      <c r="WH14" s="336"/>
      <c r="WI14" s="336"/>
      <c r="WJ14" s="336"/>
      <c r="WK14" s="336"/>
      <c r="WL14" s="336"/>
      <c r="WM14" s="336"/>
      <c r="WN14" s="336"/>
      <c r="WO14" s="336"/>
      <c r="WP14" s="336"/>
      <c r="WQ14" s="336"/>
      <c r="WR14" s="336"/>
      <c r="WS14" s="336"/>
      <c r="WT14" s="336"/>
      <c r="WU14" s="336"/>
      <c r="WV14" s="336"/>
      <c r="WW14" s="336"/>
      <c r="WX14" s="336"/>
      <c r="WY14" s="336"/>
      <c r="WZ14" s="336"/>
      <c r="XA14" s="336"/>
      <c r="XB14" s="336"/>
      <c r="XC14" s="336"/>
      <c r="XD14" s="336"/>
      <c r="XE14" s="336"/>
      <c r="XF14" s="336"/>
      <c r="XG14" s="336"/>
      <c r="XH14" s="336"/>
      <c r="XI14" s="336"/>
      <c r="XJ14" s="336"/>
      <c r="XK14" s="336"/>
      <c r="XL14" s="336"/>
      <c r="XM14" s="336"/>
      <c r="XN14" s="336"/>
      <c r="XO14" s="336"/>
      <c r="XP14" s="336"/>
      <c r="XQ14" s="336"/>
      <c r="XR14" s="336"/>
      <c r="XS14" s="336"/>
      <c r="XT14" s="336"/>
      <c r="XU14" s="336"/>
      <c r="XV14" s="336"/>
      <c r="XW14" s="336"/>
      <c r="XX14" s="336"/>
      <c r="XY14" s="336"/>
      <c r="XZ14" s="336"/>
      <c r="YA14" s="336"/>
      <c r="YB14" s="336"/>
      <c r="YC14" s="336"/>
      <c r="YD14" s="336"/>
      <c r="YE14" s="336"/>
      <c r="YF14" s="336"/>
      <c r="YG14" s="336"/>
      <c r="YH14" s="336"/>
      <c r="YI14" s="336"/>
      <c r="YJ14" s="336"/>
      <c r="YK14" s="336"/>
      <c r="YL14" s="336"/>
      <c r="YM14" s="336"/>
      <c r="YN14" s="336"/>
      <c r="YO14" s="336"/>
      <c r="YP14" s="336"/>
      <c r="YQ14" s="336"/>
      <c r="YR14" s="336"/>
      <c r="YS14" s="336"/>
      <c r="YT14" s="336"/>
      <c r="YU14" s="336"/>
      <c r="YV14" s="336"/>
      <c r="YW14" s="336"/>
      <c r="YX14" s="336"/>
      <c r="YY14" s="336"/>
      <c r="YZ14" s="336"/>
      <c r="ZA14" s="336"/>
      <c r="ZB14" s="336"/>
      <c r="ZC14" s="336"/>
      <c r="ZD14" s="336"/>
      <c r="ZE14" s="336"/>
      <c r="ZF14" s="336"/>
      <c r="ZG14" s="336"/>
      <c r="ZH14" s="336"/>
      <c r="ZI14" s="336"/>
      <c r="ZJ14" s="336"/>
      <c r="ZK14" s="336"/>
      <c r="ZL14" s="336"/>
      <c r="ZM14" s="336"/>
      <c r="ZN14" s="336"/>
      <c r="ZO14" s="336"/>
      <c r="ZP14" s="336"/>
      <c r="ZQ14" s="336"/>
      <c r="ZR14" s="336"/>
      <c r="ZS14" s="336"/>
      <c r="ZT14" s="336"/>
      <c r="ZU14" s="336"/>
      <c r="ZV14" s="336"/>
      <c r="ZW14" s="336"/>
      <c r="ZX14" s="336"/>
      <c r="ZY14" s="336"/>
      <c r="ZZ14" s="336"/>
      <c r="AAA14" s="336"/>
      <c r="AAB14" s="336"/>
      <c r="AAC14" s="336"/>
      <c r="AAD14" s="336"/>
      <c r="AAE14" s="336"/>
      <c r="AAF14" s="336"/>
      <c r="AAG14" s="336"/>
      <c r="AAH14" s="336"/>
      <c r="AAI14" s="336"/>
      <c r="AAJ14" s="336"/>
      <c r="AAK14" s="336"/>
      <c r="AAL14" s="336"/>
      <c r="AAM14" s="336"/>
      <c r="AAN14" s="336"/>
      <c r="AAO14" s="336"/>
      <c r="AAP14" s="336"/>
      <c r="AAQ14" s="336"/>
      <c r="AAR14" s="336"/>
      <c r="AAS14" s="336"/>
      <c r="AAT14" s="336"/>
      <c r="AAU14" s="336"/>
      <c r="AAV14" s="336"/>
      <c r="AAW14" s="336"/>
      <c r="AAX14" s="336"/>
      <c r="AAY14" s="336"/>
      <c r="AAZ14" s="336"/>
      <c r="ABA14" s="336"/>
      <c r="ABB14" s="336"/>
      <c r="ABC14" s="336"/>
      <c r="ABD14" s="336"/>
      <c r="ABE14" s="336"/>
      <c r="ABF14" s="336"/>
      <c r="ABG14" s="336"/>
      <c r="ABH14" s="336"/>
      <c r="ABI14" s="336"/>
      <c r="ABJ14" s="336"/>
      <c r="ABK14" s="336"/>
      <c r="ABL14" s="336"/>
      <c r="ABM14" s="336"/>
      <c r="ABN14" s="336"/>
      <c r="ABO14" s="336"/>
      <c r="ABP14" s="336"/>
      <c r="ABQ14" s="336"/>
      <c r="ABR14" s="336"/>
      <c r="ABS14" s="336"/>
      <c r="ABT14" s="336"/>
      <c r="ABU14" s="336"/>
      <c r="ABV14" s="336"/>
      <c r="ABW14" s="336"/>
      <c r="ABX14" s="336"/>
      <c r="ABY14" s="336"/>
      <c r="ABZ14" s="336"/>
      <c r="ACA14" s="336"/>
      <c r="ACB14" s="336"/>
      <c r="ACC14" s="336"/>
      <c r="ACD14" s="336"/>
      <c r="ACE14" s="336"/>
      <c r="ACF14" s="336"/>
      <c r="ACG14" s="336"/>
      <c r="ACH14" s="336"/>
      <c r="ACI14" s="336"/>
      <c r="ACJ14" s="336"/>
      <c r="ACK14" s="336"/>
      <c r="ACL14" s="336"/>
      <c r="ACM14" s="336"/>
      <c r="ACN14" s="336"/>
      <c r="ACO14" s="336"/>
      <c r="ACP14" s="336"/>
      <c r="ACQ14" s="336"/>
      <c r="ACR14" s="336"/>
      <c r="ACS14" s="336"/>
      <c r="ACT14" s="336"/>
      <c r="ACU14" s="336"/>
      <c r="ACV14" s="336"/>
      <c r="ACW14" s="336"/>
      <c r="ACX14" s="336"/>
      <c r="ACY14" s="336"/>
      <c r="ACZ14" s="336"/>
      <c r="ADA14" s="336"/>
      <c r="ADB14" s="336"/>
      <c r="ADC14" s="336"/>
      <c r="ADD14" s="336"/>
      <c r="ADE14" s="336"/>
      <c r="ADF14" s="336"/>
      <c r="ADG14" s="336"/>
      <c r="ADH14" s="336"/>
      <c r="ADI14" s="336"/>
      <c r="ADJ14" s="336"/>
      <c r="ADK14" s="336"/>
      <c r="ADL14" s="336"/>
      <c r="ADM14" s="336"/>
      <c r="ADN14" s="336"/>
      <c r="ADO14" s="336"/>
      <c r="ADP14" s="336"/>
      <c r="ADQ14" s="336"/>
      <c r="ADR14" s="336"/>
      <c r="ADS14" s="336"/>
      <c r="ADT14" s="336"/>
      <c r="ADU14" s="336"/>
      <c r="ADV14" s="336"/>
      <c r="ADW14" s="336"/>
      <c r="ADX14" s="336"/>
      <c r="ADY14" s="336"/>
      <c r="ADZ14" s="336"/>
      <c r="AEA14" s="336"/>
      <c r="AEB14" s="336"/>
      <c r="AEC14" s="336"/>
      <c r="AED14" s="336"/>
      <c r="AEE14" s="336"/>
      <c r="AEF14" s="336"/>
      <c r="AEG14" s="336"/>
      <c r="AEH14" s="336"/>
      <c r="AEI14" s="336"/>
      <c r="AEJ14" s="336"/>
      <c r="AEK14" s="336"/>
      <c r="AEL14" s="336"/>
      <c r="AEM14" s="336"/>
      <c r="AEN14" s="336"/>
      <c r="AEO14" s="336"/>
      <c r="AEP14" s="336"/>
      <c r="AEQ14" s="336"/>
      <c r="AER14" s="336"/>
      <c r="AES14" s="336"/>
      <c r="AET14" s="336"/>
      <c r="AEU14" s="336"/>
      <c r="AEV14" s="336"/>
      <c r="AEW14" s="336"/>
      <c r="AEX14" s="336"/>
      <c r="AEY14" s="336"/>
      <c r="AEZ14" s="336"/>
      <c r="AFA14" s="336"/>
      <c r="AFB14" s="336"/>
      <c r="AFC14" s="336"/>
      <c r="AFD14" s="336"/>
      <c r="AFE14" s="336"/>
      <c r="AFF14" s="336"/>
      <c r="AFG14" s="336"/>
      <c r="AFH14" s="336"/>
      <c r="AFI14" s="336"/>
      <c r="AFJ14" s="336"/>
      <c r="AFK14" s="336"/>
      <c r="AFL14" s="336"/>
      <c r="AFM14" s="336"/>
      <c r="AFN14" s="336"/>
      <c r="AFO14" s="336"/>
      <c r="AFP14" s="336"/>
      <c r="AFQ14" s="336"/>
      <c r="AFR14" s="336"/>
      <c r="AFS14" s="336"/>
      <c r="AFT14" s="336"/>
      <c r="AFU14" s="336"/>
      <c r="AFV14" s="336"/>
      <c r="AFW14" s="336"/>
      <c r="AFX14" s="336"/>
      <c r="AFY14" s="336"/>
      <c r="AFZ14" s="336"/>
      <c r="AGA14" s="336"/>
      <c r="AGB14" s="336"/>
      <c r="AGC14" s="336"/>
      <c r="AGD14" s="336"/>
      <c r="AGE14" s="336"/>
      <c r="AGF14" s="336"/>
      <c r="AGG14" s="336"/>
      <c r="AGH14" s="336"/>
      <c r="AGI14" s="336"/>
      <c r="AGJ14" s="336"/>
      <c r="AGK14" s="336"/>
      <c r="AGL14" s="336"/>
      <c r="AGM14" s="336"/>
      <c r="AGN14" s="336"/>
      <c r="AGO14" s="336"/>
      <c r="AGP14" s="336"/>
      <c r="AGQ14" s="336"/>
      <c r="AGR14" s="336"/>
      <c r="AGS14" s="336"/>
      <c r="AGT14" s="336"/>
      <c r="AGU14" s="336"/>
      <c r="AGV14" s="336"/>
      <c r="AGW14" s="336"/>
      <c r="AGX14" s="336"/>
      <c r="AGY14" s="336"/>
      <c r="AGZ14" s="336"/>
      <c r="AHA14" s="336"/>
      <c r="AHB14" s="336"/>
      <c r="AHC14" s="336"/>
      <c r="AHD14" s="336"/>
      <c r="AHE14" s="336"/>
      <c r="AHF14" s="336"/>
      <c r="AHG14" s="336"/>
      <c r="AHH14" s="336"/>
      <c r="AHI14" s="336"/>
      <c r="AHJ14" s="336"/>
      <c r="AHK14" s="336"/>
      <c r="AHL14" s="336"/>
      <c r="AHM14" s="336"/>
      <c r="AHN14" s="336"/>
      <c r="AHO14" s="336"/>
      <c r="AHP14" s="336"/>
      <c r="AHQ14" s="336"/>
      <c r="AHR14" s="336"/>
      <c r="AHS14" s="336"/>
      <c r="AHT14" s="336"/>
      <c r="AHU14" s="336"/>
      <c r="AHV14" s="336"/>
      <c r="AHW14" s="336"/>
      <c r="AHX14" s="336"/>
      <c r="AHY14" s="336"/>
      <c r="AHZ14" s="336"/>
      <c r="AIA14" s="336"/>
      <c r="AIB14" s="336"/>
      <c r="AIC14" s="336"/>
      <c r="AID14" s="336"/>
      <c r="AIE14" s="336"/>
      <c r="AIF14" s="336"/>
      <c r="AIG14" s="336"/>
      <c r="AIH14" s="336"/>
      <c r="AII14" s="336"/>
      <c r="AIJ14" s="336"/>
      <c r="AIK14" s="336"/>
      <c r="AIL14" s="336"/>
      <c r="AIM14" s="336"/>
      <c r="AIN14" s="336"/>
      <c r="AIO14" s="336"/>
      <c r="AIP14" s="336"/>
      <c r="AIQ14" s="336"/>
      <c r="AIR14" s="336"/>
      <c r="AIS14" s="336"/>
      <c r="AIT14" s="336"/>
      <c r="AIU14" s="336"/>
      <c r="AIV14" s="336"/>
      <c r="AIW14" s="336"/>
      <c r="AIX14" s="336"/>
      <c r="AIY14" s="336"/>
      <c r="AIZ14" s="336"/>
      <c r="AJA14" s="336"/>
      <c r="AJB14" s="336"/>
      <c r="AJC14" s="336"/>
      <c r="AJD14" s="336"/>
      <c r="AJE14" s="336"/>
      <c r="AJF14" s="336"/>
      <c r="AJG14" s="336"/>
      <c r="AJH14" s="336"/>
      <c r="AJI14" s="336"/>
      <c r="AJJ14" s="336"/>
      <c r="AJK14" s="336"/>
      <c r="AJL14" s="336"/>
      <c r="AJM14" s="336"/>
      <c r="AJN14" s="336"/>
      <c r="AJO14" s="336"/>
      <c r="AJP14" s="336"/>
      <c r="AJQ14" s="336"/>
      <c r="AJR14" s="336"/>
      <c r="AJS14" s="336"/>
      <c r="AJT14" s="336"/>
      <c r="AJU14" s="336"/>
      <c r="AJV14" s="336"/>
      <c r="AJW14" s="336"/>
      <c r="AJX14" s="336"/>
      <c r="AJY14" s="336"/>
      <c r="AJZ14" s="336"/>
      <c r="AKA14" s="336"/>
      <c r="AKB14" s="336"/>
      <c r="AKC14" s="336"/>
      <c r="AKD14" s="336"/>
      <c r="AKE14" s="336"/>
      <c r="AKF14" s="336"/>
      <c r="AKG14" s="336"/>
      <c r="AKH14" s="336"/>
      <c r="AKI14" s="336"/>
      <c r="AKJ14" s="336"/>
      <c r="AKK14" s="336"/>
      <c r="AKL14" s="336"/>
      <c r="AKM14" s="336"/>
      <c r="AKN14" s="336"/>
      <c r="AKO14" s="336"/>
      <c r="AKP14" s="336"/>
      <c r="AKQ14" s="336"/>
      <c r="AKR14" s="336"/>
      <c r="AKS14" s="336"/>
      <c r="AKT14" s="336"/>
      <c r="AKU14" s="336"/>
      <c r="AKV14" s="336"/>
      <c r="AKW14" s="336"/>
      <c r="AKX14" s="336"/>
      <c r="AKY14" s="336"/>
      <c r="AKZ14" s="336"/>
      <c r="ALA14" s="336"/>
      <c r="ALB14" s="336"/>
      <c r="ALC14" s="336"/>
      <c r="ALD14" s="336"/>
      <c r="ALE14" s="336"/>
      <c r="ALF14" s="336"/>
      <c r="ALG14" s="336"/>
      <c r="ALH14" s="336"/>
      <c r="ALI14" s="336"/>
      <c r="ALJ14" s="336"/>
      <c r="ALK14" s="336"/>
      <c r="ALL14" s="336"/>
      <c r="ALM14" s="336"/>
      <c r="ALN14" s="336"/>
      <c r="ALO14" s="336"/>
      <c r="ALP14" s="336"/>
      <c r="ALQ14" s="336"/>
      <c r="ALR14" s="336"/>
      <c r="ALS14" s="336"/>
      <c r="ALT14" s="336"/>
      <c r="ALU14" s="336"/>
      <c r="ALV14" s="336"/>
      <c r="ALW14" s="336"/>
      <c r="ALX14" s="336"/>
      <c r="ALY14" s="336"/>
      <c r="ALZ14" s="336"/>
      <c r="AMA14" s="336"/>
      <c r="AMB14" s="336"/>
      <c r="AMC14" s="336"/>
      <c r="AMD14" s="336"/>
      <c r="AME14" s="336"/>
      <c r="AMF14" s="336"/>
      <c r="AMG14" s="336"/>
      <c r="AMH14" s="336"/>
      <c r="AMI14" s="336"/>
      <c r="AMJ14" s="336"/>
      <c r="AMK14" s="336"/>
      <c r="AML14" s="336"/>
      <c r="AMM14" s="336"/>
      <c r="AMN14" s="336"/>
      <c r="AMO14" s="336"/>
      <c r="AMP14" s="336"/>
      <c r="AMQ14" s="336"/>
      <c r="AMR14" s="336"/>
      <c r="AMS14" s="336"/>
      <c r="AMT14" s="336"/>
      <c r="AMU14" s="336"/>
      <c r="AMV14" s="336"/>
      <c r="AMW14" s="336"/>
      <c r="AMX14" s="336"/>
      <c r="AMY14" s="336"/>
      <c r="AMZ14" s="336"/>
      <c r="ANA14" s="336"/>
      <c r="ANB14" s="336"/>
      <c r="ANC14" s="336"/>
      <c r="AND14" s="336"/>
      <c r="ANE14" s="336"/>
      <c r="ANF14" s="336"/>
      <c r="ANG14" s="336"/>
      <c r="ANH14" s="336"/>
      <c r="ANI14" s="336"/>
      <c r="ANJ14" s="336"/>
      <c r="ANK14" s="336"/>
      <c r="ANL14" s="336"/>
      <c r="ANM14" s="336"/>
      <c r="ANN14" s="336"/>
      <c r="ANO14" s="336"/>
      <c r="ANP14" s="336"/>
      <c r="ANQ14" s="336"/>
      <c r="ANR14" s="336"/>
      <c r="ANS14" s="336"/>
      <c r="ANT14" s="336"/>
      <c r="ANU14" s="336"/>
      <c r="ANV14" s="336"/>
      <c r="ANW14" s="336"/>
      <c r="ANX14" s="336"/>
      <c r="ANY14" s="336"/>
      <c r="ANZ14" s="336"/>
      <c r="AOA14" s="336"/>
      <c r="AOB14" s="336"/>
      <c r="AOC14" s="336"/>
      <c r="AOD14" s="336"/>
      <c r="AOE14" s="336"/>
      <c r="AOF14" s="336"/>
      <c r="AOG14" s="336"/>
      <c r="AOH14" s="336"/>
      <c r="AOI14" s="336"/>
      <c r="AOJ14" s="336"/>
      <c r="AOK14" s="336"/>
      <c r="AOL14" s="336"/>
      <c r="AOM14" s="336"/>
      <c r="AON14" s="336"/>
      <c r="AOO14" s="336"/>
      <c r="AOP14" s="336"/>
      <c r="AOQ14" s="336"/>
      <c r="AOR14" s="336"/>
      <c r="AOS14" s="336"/>
      <c r="AOT14" s="336"/>
      <c r="AOU14" s="336"/>
      <c r="AOV14" s="336"/>
      <c r="AOW14" s="336"/>
      <c r="AOX14" s="336"/>
      <c r="AOY14" s="336"/>
      <c r="AOZ14" s="336"/>
      <c r="APA14" s="336"/>
      <c r="APB14" s="336"/>
      <c r="APC14" s="336"/>
      <c r="APD14" s="336"/>
      <c r="APE14" s="336"/>
      <c r="APF14" s="336"/>
      <c r="APG14" s="336"/>
      <c r="APH14" s="336"/>
      <c r="API14" s="336"/>
      <c r="APJ14" s="336"/>
      <c r="APK14" s="336"/>
      <c r="APL14" s="336"/>
      <c r="APM14" s="336"/>
      <c r="APN14" s="336"/>
      <c r="APO14" s="336"/>
      <c r="APP14" s="336"/>
      <c r="APQ14" s="336"/>
      <c r="APR14" s="336"/>
      <c r="APS14" s="336"/>
      <c r="APT14" s="336"/>
      <c r="APU14" s="336"/>
      <c r="APV14" s="336"/>
      <c r="APW14" s="336"/>
      <c r="APX14" s="336"/>
      <c r="APY14" s="336"/>
      <c r="APZ14" s="336"/>
      <c r="AQA14" s="336"/>
      <c r="AQB14" s="336"/>
      <c r="AQC14" s="336"/>
      <c r="AQD14" s="336"/>
      <c r="AQE14" s="336"/>
      <c r="AQF14" s="336"/>
      <c r="AQG14" s="336"/>
      <c r="AQH14" s="336"/>
      <c r="AQI14" s="336"/>
      <c r="AQJ14" s="336"/>
      <c r="AQK14" s="336"/>
      <c r="AQL14" s="336"/>
      <c r="AQM14" s="336"/>
      <c r="AQN14" s="336"/>
      <c r="AQO14" s="336"/>
      <c r="AQP14" s="336"/>
      <c r="AQQ14" s="336"/>
      <c r="AQR14" s="336"/>
      <c r="AQS14" s="336"/>
      <c r="AQT14" s="336"/>
      <c r="AQU14" s="336"/>
      <c r="AQV14" s="336"/>
      <c r="AQW14" s="336"/>
      <c r="AQX14" s="336"/>
      <c r="AQY14" s="336"/>
      <c r="AQZ14" s="336"/>
      <c r="ARA14" s="336"/>
      <c r="ARB14" s="336"/>
      <c r="ARC14" s="336"/>
      <c r="ARD14" s="336"/>
      <c r="ARE14" s="336"/>
      <c r="ARF14" s="336"/>
      <c r="ARG14" s="336"/>
      <c r="ARH14" s="336"/>
      <c r="ARI14" s="336"/>
      <c r="ARJ14" s="336"/>
      <c r="ARK14" s="336"/>
      <c r="ARL14" s="336"/>
      <c r="ARM14" s="336"/>
      <c r="ARN14" s="336"/>
      <c r="ARO14" s="336"/>
      <c r="ARP14" s="336"/>
      <c r="ARQ14" s="336"/>
      <c r="ARR14" s="336"/>
      <c r="ARS14" s="336"/>
      <c r="ART14" s="336"/>
      <c r="ARU14" s="336"/>
      <c r="ARV14" s="336"/>
      <c r="ARW14" s="336"/>
      <c r="ARX14" s="336"/>
      <c r="ARY14" s="336"/>
      <c r="ARZ14" s="336"/>
      <c r="ASA14" s="336"/>
      <c r="ASB14" s="336"/>
      <c r="ASC14" s="336"/>
      <c r="ASD14" s="336"/>
      <c r="ASE14" s="336"/>
      <c r="ASF14" s="336"/>
      <c r="ASG14" s="336"/>
      <c r="ASH14" s="336"/>
      <c r="ASI14" s="336"/>
      <c r="ASJ14" s="336"/>
      <c r="ASK14" s="336"/>
      <c r="ASL14" s="336"/>
      <c r="ASM14" s="336"/>
      <c r="ASN14" s="336"/>
      <c r="ASO14" s="336"/>
      <c r="ASP14" s="336"/>
      <c r="ASQ14" s="336"/>
      <c r="ASR14" s="336"/>
      <c r="ASS14" s="336"/>
      <c r="AST14" s="336"/>
      <c r="ASU14" s="336"/>
      <c r="ASV14" s="336"/>
      <c r="ASW14" s="336"/>
      <c r="ASX14" s="336"/>
      <c r="ASY14" s="336"/>
      <c r="ASZ14" s="336"/>
      <c r="ATA14" s="336"/>
      <c r="ATB14" s="336"/>
      <c r="ATC14" s="336"/>
      <c r="ATD14" s="336"/>
      <c r="ATE14" s="336"/>
      <c r="ATF14" s="336"/>
      <c r="ATG14" s="336"/>
      <c r="ATH14" s="336"/>
      <c r="ATI14" s="336"/>
      <c r="ATJ14" s="336"/>
      <c r="ATK14" s="336"/>
      <c r="ATL14" s="336"/>
      <c r="ATM14" s="336"/>
      <c r="ATN14" s="336"/>
      <c r="ATO14" s="336"/>
      <c r="ATP14" s="336"/>
      <c r="ATQ14" s="336"/>
      <c r="ATR14" s="336"/>
      <c r="ATS14" s="336"/>
      <c r="ATT14" s="336"/>
      <c r="ATU14" s="336"/>
      <c r="ATV14" s="336"/>
      <c r="ATW14" s="336"/>
      <c r="ATX14" s="336"/>
      <c r="ATY14" s="336"/>
      <c r="ATZ14" s="336"/>
      <c r="AUA14" s="336"/>
      <c r="AUB14" s="336"/>
      <c r="AUC14" s="336"/>
      <c r="AUD14" s="336"/>
      <c r="AUE14" s="336"/>
      <c r="AUF14" s="336"/>
      <c r="AUG14" s="336"/>
      <c r="AUH14" s="336"/>
      <c r="AUI14" s="336"/>
      <c r="AUJ14" s="336"/>
      <c r="AUK14" s="336"/>
      <c r="AUL14" s="336"/>
      <c r="AUM14" s="336"/>
      <c r="AUN14" s="336"/>
      <c r="AUO14" s="336"/>
      <c r="AUP14" s="336"/>
      <c r="AUQ14" s="336"/>
      <c r="AUR14" s="336"/>
      <c r="AUS14" s="336"/>
      <c r="AUT14" s="336"/>
      <c r="AUU14" s="336"/>
      <c r="AUV14" s="336"/>
      <c r="AUW14" s="336"/>
      <c r="AUX14" s="336"/>
      <c r="AUY14" s="336"/>
      <c r="AUZ14" s="336"/>
      <c r="AVA14" s="336"/>
      <c r="AVB14" s="336"/>
      <c r="AVC14" s="336"/>
      <c r="AVD14" s="336"/>
      <c r="AVE14" s="336"/>
      <c r="AVF14" s="336"/>
      <c r="AVG14" s="336"/>
      <c r="AVH14" s="336"/>
      <c r="AVI14" s="336"/>
      <c r="AVJ14" s="336"/>
      <c r="AVK14" s="336"/>
      <c r="AVL14" s="336"/>
      <c r="AVM14" s="336"/>
      <c r="AVN14" s="336"/>
      <c r="AVO14" s="336"/>
      <c r="AVP14" s="336"/>
      <c r="AVQ14" s="336"/>
      <c r="AVR14" s="336"/>
      <c r="AVS14" s="336"/>
      <c r="AVT14" s="336"/>
      <c r="AVU14" s="336"/>
      <c r="AVV14" s="336"/>
      <c r="AVW14" s="336"/>
      <c r="AVX14" s="336"/>
      <c r="AVY14" s="336"/>
      <c r="AVZ14" s="336"/>
      <c r="AWA14" s="336"/>
      <c r="AWB14" s="336"/>
      <c r="AWC14" s="336"/>
      <c r="AWD14" s="336"/>
      <c r="AWE14" s="336"/>
      <c r="AWF14" s="336"/>
      <c r="AWG14" s="336"/>
      <c r="AWH14" s="336"/>
      <c r="AWI14" s="336"/>
      <c r="AWJ14" s="336"/>
      <c r="AWK14" s="336"/>
      <c r="AWL14" s="336"/>
      <c r="AWM14" s="336"/>
      <c r="AWN14" s="336"/>
      <c r="AWO14" s="336"/>
      <c r="AWP14" s="336"/>
      <c r="AWQ14" s="336"/>
      <c r="AWR14" s="336"/>
      <c r="AWS14" s="336"/>
      <c r="AWT14" s="336"/>
      <c r="AWU14" s="336"/>
      <c r="AWV14" s="336"/>
      <c r="AWW14" s="336"/>
      <c r="AWX14" s="336"/>
      <c r="AWY14" s="336"/>
      <c r="AWZ14" s="336"/>
      <c r="AXA14" s="336"/>
      <c r="AXB14" s="336"/>
      <c r="AXC14" s="336"/>
      <c r="AXD14" s="336"/>
      <c r="AXE14" s="336"/>
      <c r="AXF14" s="336"/>
      <c r="AXG14" s="336"/>
      <c r="AXH14" s="336"/>
      <c r="AXI14" s="336"/>
      <c r="AXJ14" s="336"/>
      <c r="AXK14" s="336"/>
      <c r="AXL14" s="336"/>
      <c r="AXM14" s="336"/>
      <c r="AXN14" s="336"/>
      <c r="AXO14" s="336"/>
      <c r="AXP14" s="336"/>
      <c r="AXQ14" s="336"/>
      <c r="AXR14" s="336"/>
      <c r="AXS14" s="336"/>
      <c r="AXT14" s="336"/>
      <c r="AXU14" s="336"/>
      <c r="AXV14" s="336"/>
      <c r="AXW14" s="336"/>
      <c r="AXX14" s="336"/>
      <c r="AXY14" s="336"/>
      <c r="AXZ14" s="336"/>
      <c r="AYA14" s="336"/>
      <c r="AYB14" s="336"/>
      <c r="AYC14" s="336"/>
      <c r="AYD14" s="336"/>
      <c r="AYE14" s="336"/>
      <c r="AYF14" s="336"/>
      <c r="AYG14" s="336"/>
      <c r="AYH14" s="336"/>
      <c r="AYI14" s="336"/>
      <c r="AYJ14" s="336"/>
      <c r="AYK14" s="336"/>
      <c r="AYL14" s="336"/>
      <c r="AYM14" s="336"/>
      <c r="AYN14" s="336"/>
      <c r="AYO14" s="336"/>
      <c r="AYP14" s="336"/>
      <c r="AYQ14" s="336"/>
      <c r="AYR14" s="336"/>
      <c r="AYS14" s="336"/>
      <c r="AYT14" s="336"/>
      <c r="AYU14" s="336"/>
      <c r="AYV14" s="336"/>
      <c r="AYW14" s="336"/>
      <c r="AYX14" s="336"/>
      <c r="AYY14" s="336"/>
      <c r="AYZ14" s="336"/>
      <c r="AZA14" s="336"/>
      <c r="AZB14" s="336"/>
      <c r="AZC14" s="336"/>
      <c r="AZD14" s="336"/>
      <c r="AZE14" s="336"/>
      <c r="AZF14" s="336"/>
      <c r="AZG14" s="336"/>
      <c r="AZH14" s="336"/>
      <c r="AZI14" s="336"/>
      <c r="AZJ14" s="336"/>
      <c r="AZK14" s="336"/>
      <c r="AZL14" s="336"/>
      <c r="AZM14" s="336"/>
      <c r="AZN14" s="336"/>
      <c r="AZO14" s="336"/>
      <c r="AZP14" s="336"/>
      <c r="AZQ14" s="336"/>
      <c r="AZR14" s="336"/>
      <c r="AZS14" s="336"/>
      <c r="AZT14" s="336"/>
      <c r="AZU14" s="336"/>
      <c r="AZV14" s="336"/>
      <c r="AZW14" s="336"/>
      <c r="AZX14" s="336"/>
      <c r="AZY14" s="336"/>
      <c r="AZZ14" s="336"/>
      <c r="BAA14" s="336"/>
      <c r="BAB14" s="336"/>
      <c r="BAC14" s="336"/>
      <c r="BAD14" s="336"/>
      <c r="BAE14" s="336"/>
      <c r="BAF14" s="336"/>
      <c r="BAG14" s="336"/>
      <c r="BAH14" s="336"/>
      <c r="BAI14" s="336"/>
      <c r="BAJ14" s="336"/>
      <c r="BAK14" s="336"/>
      <c r="BAL14" s="336"/>
      <c r="BAM14" s="336"/>
      <c r="BAN14" s="336"/>
      <c r="BAO14" s="336"/>
      <c r="BAP14" s="336"/>
      <c r="BAQ14" s="336"/>
      <c r="BAR14" s="336"/>
      <c r="BAS14" s="336"/>
      <c r="BAT14" s="336"/>
      <c r="BAU14" s="336"/>
      <c r="BAV14" s="336"/>
      <c r="BAW14" s="336"/>
      <c r="BAX14" s="336"/>
      <c r="BAY14" s="336"/>
      <c r="BAZ14" s="336"/>
      <c r="BBA14" s="336"/>
      <c r="BBB14" s="336"/>
      <c r="BBC14" s="336"/>
      <c r="BBD14" s="336"/>
      <c r="BBE14" s="336"/>
      <c r="BBF14" s="336"/>
      <c r="BBG14" s="336"/>
      <c r="BBH14" s="336"/>
      <c r="BBI14" s="336"/>
      <c r="BBJ14" s="336"/>
      <c r="BBK14" s="336"/>
      <c r="BBL14" s="336"/>
      <c r="BBM14" s="336"/>
      <c r="BBN14" s="336"/>
      <c r="BBO14" s="336"/>
      <c r="BBP14" s="336"/>
      <c r="BBQ14" s="336"/>
      <c r="BBR14" s="336"/>
      <c r="BBS14" s="336"/>
      <c r="BBT14" s="336"/>
      <c r="BBU14" s="336"/>
      <c r="BBV14" s="336"/>
      <c r="BBW14" s="336"/>
      <c r="BBX14" s="336"/>
      <c r="BBY14" s="336"/>
      <c r="BBZ14" s="336"/>
      <c r="BCA14" s="336"/>
      <c r="BCB14" s="336"/>
      <c r="BCC14" s="336"/>
      <c r="BCD14" s="336"/>
      <c r="BCE14" s="336"/>
      <c r="BCF14" s="336"/>
      <c r="BCG14" s="336"/>
      <c r="BCH14" s="336"/>
      <c r="BCI14" s="336"/>
      <c r="BCJ14" s="336"/>
      <c r="BCK14" s="336"/>
      <c r="BCL14" s="336"/>
      <c r="BCM14" s="336"/>
      <c r="BCN14" s="336"/>
      <c r="BCO14" s="336"/>
      <c r="BCP14" s="336"/>
      <c r="BCQ14" s="336"/>
      <c r="BCR14" s="336"/>
      <c r="BCS14" s="336"/>
      <c r="BCT14" s="336"/>
      <c r="BCU14" s="336"/>
      <c r="BCV14" s="336"/>
      <c r="BCW14" s="336"/>
      <c r="BCX14" s="336"/>
      <c r="BCY14" s="336"/>
      <c r="BCZ14" s="336"/>
      <c r="BDA14" s="336"/>
      <c r="BDB14" s="336"/>
      <c r="BDC14" s="336"/>
      <c r="BDD14" s="336"/>
      <c r="BDE14" s="336"/>
      <c r="BDF14" s="336"/>
      <c r="BDG14" s="336"/>
      <c r="BDH14" s="336"/>
      <c r="BDI14" s="336"/>
      <c r="BDJ14" s="336"/>
      <c r="BDK14" s="336"/>
      <c r="BDL14" s="336"/>
      <c r="BDM14" s="336"/>
      <c r="BDN14" s="336"/>
      <c r="BDO14" s="336"/>
      <c r="BDP14" s="336"/>
      <c r="BDQ14" s="336"/>
      <c r="BDR14" s="336"/>
      <c r="BDS14" s="336"/>
      <c r="BDT14" s="336"/>
      <c r="BDU14" s="336"/>
      <c r="BDV14" s="336"/>
      <c r="BDW14" s="336"/>
      <c r="BDX14" s="336"/>
      <c r="BDY14" s="336"/>
      <c r="BDZ14" s="336"/>
      <c r="BEA14" s="336"/>
      <c r="BEB14" s="336"/>
      <c r="BEC14" s="336"/>
      <c r="BED14" s="336"/>
      <c r="BEE14" s="336"/>
      <c r="BEF14" s="336"/>
      <c r="BEG14" s="336"/>
      <c r="BEH14" s="336"/>
      <c r="BEI14" s="336"/>
      <c r="BEJ14" s="336"/>
      <c r="BEK14" s="336"/>
      <c r="BEL14" s="336"/>
      <c r="BEM14" s="336"/>
      <c r="BEN14" s="336"/>
      <c r="BEO14" s="336"/>
      <c r="BEP14" s="336"/>
      <c r="BEQ14" s="336"/>
      <c r="BER14" s="336"/>
      <c r="BES14" s="336"/>
      <c r="BET14" s="336"/>
      <c r="BEU14" s="336"/>
      <c r="BEV14" s="336"/>
      <c r="BEW14" s="336"/>
      <c r="BEX14" s="336"/>
      <c r="BEY14" s="336"/>
      <c r="BEZ14" s="336"/>
      <c r="BFA14" s="336"/>
      <c r="BFB14" s="336"/>
      <c r="BFC14" s="336"/>
      <c r="BFD14" s="336"/>
      <c r="BFE14" s="336"/>
      <c r="BFF14" s="336"/>
      <c r="BFG14" s="336"/>
      <c r="BFH14" s="336"/>
      <c r="BFI14" s="336"/>
      <c r="BFJ14" s="336"/>
      <c r="BFK14" s="336"/>
      <c r="BFL14" s="336"/>
      <c r="BFM14" s="336"/>
      <c r="BFN14" s="336"/>
      <c r="BFO14" s="336"/>
      <c r="BFP14" s="336"/>
      <c r="BFQ14" s="336"/>
      <c r="BFR14" s="336"/>
      <c r="BFS14" s="336"/>
      <c r="BFT14" s="336"/>
      <c r="BFU14" s="336"/>
      <c r="BFV14" s="336"/>
      <c r="BFW14" s="336"/>
      <c r="BFX14" s="336"/>
      <c r="BFY14" s="336"/>
      <c r="BFZ14" s="336"/>
      <c r="BGA14" s="336"/>
      <c r="BGB14" s="336"/>
      <c r="BGC14" s="336"/>
      <c r="BGD14" s="336"/>
      <c r="BGE14" s="336"/>
      <c r="BGF14" s="336"/>
      <c r="BGG14" s="336"/>
      <c r="BGH14" s="336"/>
      <c r="BGI14" s="336"/>
      <c r="BGJ14" s="336"/>
      <c r="BGK14" s="336"/>
      <c r="BGL14" s="336"/>
      <c r="BGM14" s="336"/>
      <c r="BGN14" s="336"/>
      <c r="BGO14" s="336"/>
      <c r="BGP14" s="336"/>
      <c r="BGQ14" s="336"/>
      <c r="BGR14" s="336"/>
      <c r="BGS14" s="336"/>
      <c r="BGT14" s="336"/>
      <c r="BGU14" s="336"/>
      <c r="BGV14" s="336"/>
      <c r="BGW14" s="336"/>
      <c r="BGX14" s="336"/>
      <c r="BGY14" s="336"/>
      <c r="BGZ14" s="336"/>
      <c r="BHA14" s="336"/>
      <c r="BHB14" s="336"/>
      <c r="BHC14" s="336"/>
      <c r="BHD14" s="336"/>
      <c r="BHE14" s="336"/>
      <c r="BHF14" s="336"/>
      <c r="BHG14" s="336"/>
      <c r="BHH14" s="336"/>
      <c r="BHI14" s="336"/>
      <c r="BHJ14" s="336"/>
      <c r="BHK14" s="336"/>
      <c r="BHL14" s="336"/>
      <c r="BHM14" s="336"/>
      <c r="BHN14" s="336"/>
      <c r="BHO14" s="336"/>
      <c r="BHP14" s="336"/>
      <c r="BHQ14" s="336"/>
      <c r="BHR14" s="336"/>
      <c r="BHS14" s="336"/>
      <c r="BHT14" s="336"/>
      <c r="BHU14" s="336"/>
      <c r="BHV14" s="336"/>
      <c r="BHW14" s="336"/>
      <c r="BHX14" s="336"/>
      <c r="BHY14" s="336"/>
      <c r="BHZ14" s="336"/>
      <c r="BIA14" s="336"/>
      <c r="BIB14" s="336"/>
      <c r="BIC14" s="336"/>
      <c r="BID14" s="336"/>
      <c r="BIE14" s="336"/>
      <c r="BIF14" s="336"/>
      <c r="BIG14" s="336"/>
      <c r="BIH14" s="336"/>
      <c r="BII14" s="336"/>
      <c r="BIJ14" s="336"/>
      <c r="BIK14" s="336"/>
      <c r="BIL14" s="336"/>
      <c r="BIM14" s="336"/>
      <c r="BIN14" s="336"/>
      <c r="BIO14" s="336"/>
      <c r="BIP14" s="336"/>
      <c r="BIQ14" s="336"/>
      <c r="BIR14" s="336"/>
      <c r="BIS14" s="336"/>
      <c r="BIT14" s="336"/>
      <c r="BIU14" s="336"/>
      <c r="BIV14" s="336"/>
      <c r="BIW14" s="336"/>
      <c r="BIX14" s="336"/>
      <c r="BIY14" s="336"/>
      <c r="BIZ14" s="336"/>
      <c r="BJA14" s="336"/>
      <c r="BJB14" s="336"/>
      <c r="BJC14" s="336"/>
      <c r="BJD14" s="336"/>
      <c r="BJE14" s="336"/>
      <c r="BJF14" s="336"/>
      <c r="BJG14" s="336"/>
      <c r="BJH14" s="336"/>
      <c r="BJI14" s="336"/>
      <c r="BJJ14" s="336"/>
      <c r="BJK14" s="336"/>
      <c r="BJL14" s="336"/>
      <c r="BJM14" s="336"/>
      <c r="BJN14" s="336"/>
      <c r="BJO14" s="336"/>
      <c r="BJP14" s="336"/>
      <c r="BJQ14" s="336"/>
      <c r="BJR14" s="336"/>
      <c r="BJS14" s="336"/>
      <c r="BJT14" s="336"/>
      <c r="BJU14" s="336"/>
      <c r="BJV14" s="336"/>
      <c r="BJW14" s="336"/>
      <c r="BJX14" s="336"/>
      <c r="BJY14" s="336"/>
      <c r="BJZ14" s="336"/>
      <c r="BKA14" s="336"/>
      <c r="BKB14" s="336"/>
      <c r="BKC14" s="336"/>
      <c r="BKD14" s="336"/>
      <c r="BKE14" s="336"/>
      <c r="BKF14" s="336"/>
      <c r="BKG14" s="336"/>
      <c r="BKH14" s="336"/>
      <c r="BKI14" s="336"/>
      <c r="BKJ14" s="336"/>
      <c r="BKK14" s="336"/>
      <c r="BKL14" s="336"/>
      <c r="BKM14" s="336"/>
      <c r="BKN14" s="336"/>
      <c r="BKO14" s="336"/>
      <c r="BKP14" s="336"/>
      <c r="BKQ14" s="336"/>
      <c r="BKR14" s="336"/>
      <c r="BKS14" s="336"/>
      <c r="BKT14" s="336"/>
      <c r="BKU14" s="336"/>
      <c r="BKV14" s="336"/>
      <c r="BKW14" s="336"/>
      <c r="BKX14" s="336"/>
      <c r="BKY14" s="336"/>
      <c r="BKZ14" s="336"/>
      <c r="BLA14" s="336"/>
      <c r="BLB14" s="336"/>
      <c r="BLC14" s="336"/>
      <c r="BLD14" s="336"/>
      <c r="BLE14" s="336"/>
      <c r="BLF14" s="336"/>
      <c r="BLG14" s="336"/>
      <c r="BLH14" s="336"/>
      <c r="BLI14" s="336"/>
      <c r="BLJ14" s="336"/>
      <c r="BLK14" s="336"/>
      <c r="BLL14" s="336"/>
      <c r="BLM14" s="336"/>
      <c r="BLN14" s="336"/>
      <c r="BLO14" s="336"/>
      <c r="BLP14" s="336"/>
      <c r="BLQ14" s="336"/>
      <c r="BLR14" s="336"/>
      <c r="BLS14" s="336"/>
      <c r="BLT14" s="336"/>
      <c r="BLU14" s="336"/>
      <c r="BLV14" s="336"/>
      <c r="BLW14" s="336"/>
      <c r="BLX14" s="336"/>
      <c r="BLY14" s="336"/>
      <c r="BLZ14" s="336"/>
      <c r="BMA14" s="336"/>
      <c r="BMB14" s="336"/>
      <c r="BMC14" s="336"/>
      <c r="BMD14" s="336"/>
      <c r="BME14" s="336"/>
      <c r="BMF14" s="336"/>
      <c r="BMG14" s="336"/>
      <c r="BMH14" s="336"/>
      <c r="BMI14" s="336"/>
      <c r="BMJ14" s="336"/>
      <c r="BMK14" s="336"/>
      <c r="BML14" s="336"/>
      <c r="BMM14" s="336"/>
      <c r="BMN14" s="336"/>
      <c r="BMO14" s="336"/>
      <c r="BMP14" s="336"/>
      <c r="BMQ14" s="336"/>
      <c r="BMR14" s="336"/>
      <c r="BMS14" s="336"/>
      <c r="BMT14" s="336"/>
      <c r="BMU14" s="336"/>
      <c r="BMV14" s="336"/>
      <c r="BMW14" s="336"/>
      <c r="BMX14" s="336"/>
      <c r="BMY14" s="336"/>
      <c r="BMZ14" s="336"/>
      <c r="BNA14" s="336"/>
      <c r="BNB14" s="336"/>
      <c r="BNC14" s="336"/>
      <c r="BND14" s="336"/>
      <c r="BNE14" s="336"/>
      <c r="BNF14" s="336"/>
      <c r="BNG14" s="336"/>
      <c r="BNH14" s="336"/>
      <c r="BNI14" s="336"/>
      <c r="BNJ14" s="336"/>
      <c r="BNK14" s="336"/>
      <c r="BNL14" s="336"/>
      <c r="BNM14" s="336"/>
      <c r="BNN14" s="336"/>
      <c r="BNO14" s="336"/>
      <c r="BNP14" s="336"/>
      <c r="BNQ14" s="336"/>
      <c r="BNR14" s="336"/>
      <c r="BNS14" s="336"/>
      <c r="BNT14" s="336"/>
      <c r="BNU14" s="336"/>
      <c r="BNV14" s="336"/>
      <c r="BNW14" s="336"/>
      <c r="BNX14" s="336"/>
      <c r="BNY14" s="336"/>
      <c r="BNZ14" s="336"/>
      <c r="BOA14" s="336"/>
      <c r="BOB14" s="336"/>
      <c r="BOC14" s="336"/>
      <c r="BOD14" s="336"/>
      <c r="BOE14" s="336"/>
      <c r="BOF14" s="336"/>
      <c r="BOG14" s="336"/>
      <c r="BOH14" s="336"/>
      <c r="BOI14" s="336"/>
      <c r="BOJ14" s="336"/>
      <c r="BOK14" s="336"/>
      <c r="BOL14" s="336"/>
      <c r="BOM14" s="336"/>
      <c r="BON14" s="336"/>
      <c r="BOO14" s="336"/>
      <c r="BOP14" s="336"/>
      <c r="BOQ14" s="336"/>
      <c r="BOR14" s="336"/>
      <c r="BOS14" s="336"/>
      <c r="BOT14" s="336"/>
      <c r="BOU14" s="336"/>
      <c r="BOV14" s="336"/>
      <c r="BOW14" s="336"/>
      <c r="BOX14" s="336"/>
      <c r="BOY14" s="336"/>
      <c r="BOZ14" s="336"/>
      <c r="BPA14" s="336"/>
      <c r="BPB14" s="336"/>
      <c r="BPC14" s="336"/>
      <c r="BPD14" s="336"/>
      <c r="BPE14" s="336"/>
      <c r="BPF14" s="336"/>
      <c r="BPG14" s="336"/>
      <c r="BPH14" s="336"/>
      <c r="BPI14" s="336"/>
      <c r="BPJ14" s="336"/>
      <c r="BPK14" s="336"/>
      <c r="BPL14" s="336"/>
      <c r="BPM14" s="336"/>
      <c r="BPN14" s="336"/>
      <c r="BPO14" s="336"/>
      <c r="BPP14" s="336"/>
      <c r="BPQ14" s="336"/>
      <c r="BPR14" s="336"/>
      <c r="BPS14" s="336"/>
      <c r="BPT14" s="336"/>
      <c r="BPU14" s="336"/>
      <c r="BPV14" s="336"/>
      <c r="BPW14" s="336"/>
      <c r="BPX14" s="336"/>
      <c r="BPY14" s="336"/>
      <c r="BPZ14" s="336"/>
      <c r="BQA14" s="336"/>
      <c r="BQB14" s="336"/>
      <c r="BQC14" s="336"/>
      <c r="BQD14" s="336"/>
      <c r="BQE14" s="336"/>
      <c r="BQF14" s="336"/>
      <c r="BQG14" s="336"/>
      <c r="BQH14" s="336"/>
      <c r="BQI14" s="336"/>
      <c r="BQJ14" s="336"/>
      <c r="BQK14" s="336"/>
      <c r="BQL14" s="336"/>
      <c r="BQM14" s="336"/>
      <c r="BQN14" s="336"/>
      <c r="BQO14" s="336"/>
      <c r="BQP14" s="336"/>
      <c r="BQQ14" s="336"/>
      <c r="BQR14" s="336"/>
      <c r="BQS14" s="336"/>
      <c r="BQT14" s="336"/>
      <c r="BQU14" s="336"/>
      <c r="BQV14" s="336"/>
      <c r="BQW14" s="336"/>
      <c r="BQX14" s="336"/>
      <c r="BQY14" s="336"/>
      <c r="BQZ14" s="336"/>
      <c r="BRA14" s="336"/>
      <c r="BRB14" s="336"/>
      <c r="BRC14" s="336"/>
      <c r="BRD14" s="336"/>
      <c r="BRE14" s="336"/>
      <c r="BRF14" s="336"/>
      <c r="BRG14" s="336"/>
      <c r="BRH14" s="336"/>
      <c r="BRI14" s="336"/>
      <c r="BRJ14" s="336"/>
      <c r="BRK14" s="336"/>
      <c r="BRL14" s="336"/>
      <c r="BRM14" s="336"/>
      <c r="BRN14" s="336"/>
      <c r="BRO14" s="336"/>
      <c r="BRP14" s="336"/>
      <c r="BRQ14" s="336"/>
      <c r="BRR14" s="336"/>
      <c r="BRS14" s="336"/>
      <c r="BRT14" s="336"/>
      <c r="BRU14" s="336"/>
      <c r="BRV14" s="336"/>
      <c r="BRW14" s="336"/>
      <c r="BRX14" s="336"/>
      <c r="BRY14" s="336"/>
      <c r="BRZ14" s="336"/>
      <c r="BSA14" s="336"/>
      <c r="BSB14" s="336"/>
      <c r="BSC14" s="336"/>
      <c r="BSD14" s="336"/>
      <c r="BSE14" s="336"/>
      <c r="BSF14" s="336"/>
      <c r="BSG14" s="336"/>
      <c r="BSH14" s="336"/>
      <c r="BSI14" s="336"/>
      <c r="BSJ14" s="336"/>
      <c r="BSK14" s="336"/>
      <c r="BSL14" s="336"/>
      <c r="BSM14" s="336"/>
      <c r="BSN14" s="336"/>
      <c r="BSO14" s="336"/>
      <c r="BSP14" s="336"/>
      <c r="BSQ14" s="336"/>
      <c r="BSR14" s="336"/>
      <c r="BSS14" s="336"/>
      <c r="BST14" s="336"/>
      <c r="BSU14" s="336"/>
      <c r="BSV14" s="336"/>
      <c r="BSW14" s="336"/>
      <c r="BSX14" s="336"/>
      <c r="BSY14" s="336"/>
      <c r="BSZ14" s="336"/>
      <c r="BTA14" s="336"/>
      <c r="BTB14" s="336"/>
      <c r="BTC14" s="336"/>
      <c r="BTD14" s="336"/>
      <c r="BTE14" s="336"/>
      <c r="BTF14" s="336"/>
      <c r="BTG14" s="336"/>
      <c r="BTH14" s="336"/>
      <c r="BTI14" s="336"/>
      <c r="BTJ14" s="336"/>
      <c r="BTK14" s="336"/>
      <c r="BTL14" s="336"/>
      <c r="BTM14" s="336"/>
      <c r="BTN14" s="336"/>
      <c r="BTO14" s="336"/>
      <c r="BTP14" s="336"/>
      <c r="BTQ14" s="336"/>
      <c r="BTR14" s="336"/>
      <c r="BTS14" s="336"/>
      <c r="BTT14" s="336"/>
      <c r="BTU14" s="336"/>
      <c r="BTV14" s="336"/>
      <c r="BTW14" s="336"/>
      <c r="BTX14" s="336"/>
      <c r="BTY14" s="336"/>
      <c r="BTZ14" s="336"/>
      <c r="BUA14" s="336"/>
      <c r="BUB14" s="336"/>
      <c r="BUC14" s="336"/>
      <c r="BUD14" s="336"/>
      <c r="BUE14" s="336"/>
      <c r="BUF14" s="336"/>
      <c r="BUG14" s="336"/>
      <c r="BUH14" s="336"/>
      <c r="BUI14" s="336"/>
      <c r="BUJ14" s="336"/>
      <c r="BUK14" s="336"/>
      <c r="BUL14" s="336"/>
      <c r="BUM14" s="336"/>
      <c r="BUN14" s="336"/>
      <c r="BUO14" s="336"/>
      <c r="BUP14" s="336"/>
      <c r="BUQ14" s="336"/>
      <c r="BUR14" s="336"/>
      <c r="BUS14" s="336"/>
      <c r="BUT14" s="336"/>
      <c r="BUU14" s="336"/>
      <c r="BUV14" s="336"/>
      <c r="BUW14" s="336"/>
      <c r="BUX14" s="336"/>
      <c r="BUY14" s="336"/>
      <c r="BUZ14" s="336"/>
      <c r="BVA14" s="336"/>
      <c r="BVB14" s="336"/>
      <c r="BVC14" s="336"/>
      <c r="BVD14" s="336"/>
      <c r="BVE14" s="336"/>
      <c r="BVF14" s="336"/>
      <c r="BVG14" s="336"/>
      <c r="BVH14" s="336"/>
      <c r="BVI14" s="336"/>
      <c r="BVJ14" s="336"/>
      <c r="BVK14" s="336"/>
      <c r="BVL14" s="336"/>
      <c r="BVM14" s="336"/>
      <c r="BVN14" s="336"/>
      <c r="BVO14" s="336"/>
      <c r="BVP14" s="336"/>
      <c r="BVQ14" s="336"/>
      <c r="BVR14" s="336"/>
      <c r="BVS14" s="336"/>
      <c r="BVT14" s="336"/>
      <c r="BVU14" s="336"/>
      <c r="BVV14" s="336"/>
      <c r="BVW14" s="336"/>
      <c r="BVX14" s="336"/>
      <c r="BVY14" s="336"/>
      <c r="BVZ14" s="336"/>
      <c r="BWA14" s="336"/>
      <c r="BWB14" s="336"/>
      <c r="BWC14" s="336"/>
      <c r="BWD14" s="336"/>
      <c r="BWE14" s="336"/>
      <c r="BWF14" s="336"/>
      <c r="BWG14" s="336"/>
      <c r="BWH14" s="336"/>
      <c r="BWI14" s="336"/>
      <c r="BWJ14" s="336"/>
      <c r="BWK14" s="336"/>
      <c r="BWL14" s="336"/>
      <c r="BWM14" s="336"/>
      <c r="BWN14" s="336"/>
      <c r="BWO14" s="336"/>
      <c r="BWP14" s="336"/>
      <c r="BWQ14" s="336"/>
      <c r="BWR14" s="336"/>
      <c r="BWS14" s="336"/>
      <c r="BWT14" s="336"/>
      <c r="BWU14" s="336"/>
      <c r="BWV14" s="336"/>
      <c r="BWW14" s="336"/>
      <c r="BWX14" s="336"/>
      <c r="BWY14" s="336"/>
      <c r="BWZ14" s="336"/>
      <c r="BXA14" s="336"/>
      <c r="BXB14" s="336"/>
      <c r="BXC14" s="336"/>
      <c r="BXD14" s="336"/>
      <c r="BXE14" s="336"/>
      <c r="BXF14" s="336"/>
      <c r="BXG14" s="336"/>
      <c r="BXH14" s="336"/>
      <c r="BXI14" s="336"/>
      <c r="BXJ14" s="336"/>
      <c r="BXK14" s="336"/>
      <c r="BXL14" s="336"/>
      <c r="BXM14" s="336"/>
      <c r="BXN14" s="336"/>
      <c r="BXO14" s="336"/>
      <c r="BXP14" s="336"/>
      <c r="BXQ14" s="336"/>
      <c r="BXR14" s="336"/>
      <c r="BXS14" s="336"/>
      <c r="BXT14" s="336"/>
      <c r="BXU14" s="336"/>
      <c r="BXV14" s="336"/>
      <c r="BXW14" s="336"/>
      <c r="BXX14" s="336"/>
      <c r="BXY14" s="336"/>
      <c r="BXZ14" s="336"/>
      <c r="BYA14" s="336"/>
      <c r="BYB14" s="336"/>
      <c r="BYC14" s="336"/>
      <c r="BYD14" s="336"/>
      <c r="BYE14" s="336"/>
      <c r="BYF14" s="336"/>
      <c r="BYG14" s="336"/>
      <c r="BYH14" s="336"/>
      <c r="BYI14" s="336"/>
      <c r="BYJ14" s="336"/>
      <c r="BYK14" s="336"/>
      <c r="BYL14" s="336"/>
      <c r="BYM14" s="336"/>
      <c r="BYN14" s="336"/>
      <c r="BYO14" s="336"/>
      <c r="BYP14" s="336"/>
      <c r="BYQ14" s="336"/>
      <c r="BYR14" s="336"/>
      <c r="BYS14" s="336"/>
      <c r="BYT14" s="336"/>
      <c r="BYU14" s="336"/>
      <c r="BYV14" s="336"/>
      <c r="BYW14" s="336"/>
      <c r="BYX14" s="336"/>
      <c r="BYY14" s="336"/>
      <c r="BYZ14" s="336"/>
      <c r="BZA14" s="336"/>
      <c r="BZB14" s="336"/>
      <c r="BZC14" s="336"/>
      <c r="BZD14" s="336"/>
      <c r="BZE14" s="336"/>
      <c r="BZF14" s="336"/>
      <c r="BZG14" s="336"/>
      <c r="BZH14" s="336"/>
      <c r="BZI14" s="336"/>
      <c r="BZJ14" s="336"/>
      <c r="BZK14" s="336"/>
      <c r="BZL14" s="336"/>
      <c r="BZM14" s="336"/>
      <c r="BZN14" s="336"/>
      <c r="BZO14" s="336"/>
      <c r="BZP14" s="336"/>
      <c r="BZQ14" s="336"/>
      <c r="BZR14" s="336"/>
      <c r="BZS14" s="336"/>
      <c r="BZT14" s="336"/>
      <c r="BZU14" s="336"/>
      <c r="BZV14" s="336"/>
      <c r="BZW14" s="336"/>
      <c r="BZX14" s="336"/>
      <c r="BZY14" s="336"/>
      <c r="BZZ14" s="336"/>
      <c r="CAA14" s="336"/>
      <c r="CAB14" s="336"/>
      <c r="CAC14" s="336"/>
      <c r="CAD14" s="336"/>
      <c r="CAE14" s="336"/>
      <c r="CAF14" s="336"/>
      <c r="CAG14" s="336"/>
      <c r="CAH14" s="336"/>
      <c r="CAI14" s="336"/>
      <c r="CAJ14" s="336"/>
      <c r="CAK14" s="336"/>
      <c r="CAL14" s="336"/>
      <c r="CAM14" s="336"/>
      <c r="CAN14" s="336"/>
      <c r="CAO14" s="336"/>
      <c r="CAP14" s="336"/>
      <c r="CAQ14" s="336"/>
      <c r="CAR14" s="336"/>
      <c r="CAS14" s="336"/>
      <c r="CAT14" s="336"/>
      <c r="CAU14" s="336"/>
      <c r="CAV14" s="336"/>
      <c r="CAW14" s="336"/>
      <c r="CAX14" s="336"/>
      <c r="CAY14" s="336"/>
      <c r="CAZ14" s="336"/>
      <c r="CBA14" s="336"/>
      <c r="CBB14" s="336"/>
      <c r="CBC14" s="336"/>
      <c r="CBD14" s="336"/>
      <c r="CBE14" s="336"/>
      <c r="CBF14" s="336"/>
      <c r="CBG14" s="336"/>
      <c r="CBH14" s="336"/>
      <c r="CBI14" s="336"/>
      <c r="CBJ14" s="336"/>
      <c r="CBK14" s="336"/>
      <c r="CBL14" s="336"/>
      <c r="CBM14" s="336"/>
      <c r="CBN14" s="336"/>
      <c r="CBO14" s="336"/>
      <c r="CBP14" s="336"/>
      <c r="CBQ14" s="336"/>
      <c r="CBR14" s="336"/>
      <c r="CBS14" s="336"/>
      <c r="CBT14" s="336"/>
      <c r="CBU14" s="336"/>
      <c r="CBV14" s="336"/>
      <c r="CBW14" s="336"/>
      <c r="CBX14" s="336"/>
      <c r="CBY14" s="336"/>
      <c r="CBZ14" s="336"/>
      <c r="CCA14" s="336"/>
      <c r="CCB14" s="336"/>
      <c r="CCC14" s="336"/>
      <c r="CCD14" s="336"/>
      <c r="CCE14" s="336"/>
      <c r="CCF14" s="336"/>
      <c r="CCG14" s="336"/>
      <c r="CCH14" s="336"/>
      <c r="CCI14" s="336"/>
      <c r="CCJ14" s="336"/>
      <c r="CCK14" s="336"/>
      <c r="CCL14" s="336"/>
      <c r="CCM14" s="336"/>
      <c r="CCN14" s="336"/>
      <c r="CCO14" s="336"/>
      <c r="CCP14" s="336"/>
      <c r="CCQ14" s="336"/>
      <c r="CCR14" s="336"/>
      <c r="CCS14" s="336"/>
      <c r="CCT14" s="336"/>
      <c r="CCU14" s="336"/>
      <c r="CCV14" s="336"/>
      <c r="CCW14" s="336"/>
      <c r="CCX14" s="336"/>
      <c r="CCY14" s="336"/>
      <c r="CCZ14" s="336"/>
      <c r="CDA14" s="336"/>
      <c r="CDB14" s="336"/>
      <c r="CDC14" s="336"/>
      <c r="CDD14" s="336"/>
      <c r="CDE14" s="336"/>
      <c r="CDF14" s="336"/>
      <c r="CDG14" s="336"/>
      <c r="CDH14" s="336"/>
      <c r="CDI14" s="336"/>
      <c r="CDJ14" s="336"/>
      <c r="CDK14" s="336"/>
      <c r="CDL14" s="336"/>
      <c r="CDM14" s="336"/>
      <c r="CDN14" s="336"/>
      <c r="CDO14" s="336"/>
      <c r="CDP14" s="336"/>
      <c r="CDQ14" s="336"/>
      <c r="CDR14" s="336"/>
      <c r="CDS14" s="336"/>
      <c r="CDT14" s="336"/>
      <c r="CDU14" s="336"/>
      <c r="CDV14" s="336"/>
      <c r="CDW14" s="336"/>
      <c r="CDX14" s="336"/>
      <c r="CDY14" s="336"/>
      <c r="CDZ14" s="336"/>
      <c r="CEA14" s="336"/>
      <c r="CEB14" s="336"/>
      <c r="CEC14" s="336"/>
      <c r="CED14" s="336"/>
      <c r="CEE14" s="336"/>
      <c r="CEF14" s="336"/>
      <c r="CEG14" s="336"/>
      <c r="CEH14" s="336"/>
      <c r="CEI14" s="336"/>
      <c r="CEJ14" s="336"/>
      <c r="CEK14" s="336"/>
      <c r="CEL14" s="336"/>
      <c r="CEM14" s="336"/>
      <c r="CEN14" s="336"/>
      <c r="CEO14" s="336"/>
      <c r="CEP14" s="336"/>
      <c r="CEQ14" s="336"/>
      <c r="CER14" s="336"/>
      <c r="CES14" s="336"/>
      <c r="CET14" s="336"/>
      <c r="CEU14" s="336"/>
      <c r="CEV14" s="336"/>
      <c r="CEW14" s="336"/>
      <c r="CEX14" s="336"/>
      <c r="CEY14" s="336"/>
      <c r="CEZ14" s="336"/>
      <c r="CFA14" s="336"/>
      <c r="CFB14" s="336"/>
      <c r="CFC14" s="336"/>
      <c r="CFD14" s="336"/>
      <c r="CFE14" s="336"/>
      <c r="CFF14" s="336"/>
      <c r="CFG14" s="336"/>
      <c r="CFH14" s="336"/>
      <c r="CFI14" s="336"/>
      <c r="CFJ14" s="336"/>
      <c r="CFK14" s="336"/>
      <c r="CFL14" s="336"/>
      <c r="CFM14" s="336"/>
      <c r="CFN14" s="336"/>
      <c r="CFO14" s="336"/>
      <c r="CFP14" s="336"/>
      <c r="CFQ14" s="336"/>
      <c r="CFR14" s="336"/>
      <c r="CFS14" s="336"/>
      <c r="CFT14" s="336"/>
      <c r="CFU14" s="336"/>
      <c r="CFV14" s="336"/>
      <c r="CFW14" s="336"/>
      <c r="CFX14" s="336"/>
      <c r="CFY14" s="336"/>
      <c r="CFZ14" s="336"/>
      <c r="CGA14" s="336"/>
      <c r="CGB14" s="336"/>
      <c r="CGC14" s="336"/>
      <c r="CGD14" s="336"/>
      <c r="CGE14" s="336"/>
      <c r="CGF14" s="336"/>
      <c r="CGG14" s="336"/>
      <c r="CGH14" s="336"/>
      <c r="CGI14" s="336"/>
      <c r="CGJ14" s="336"/>
      <c r="CGK14" s="336"/>
      <c r="CGL14" s="336"/>
      <c r="CGM14" s="336"/>
      <c r="CGN14" s="336"/>
      <c r="CGO14" s="336"/>
      <c r="CGP14" s="336"/>
      <c r="CGQ14" s="336"/>
      <c r="CGR14" s="336"/>
      <c r="CGS14" s="336"/>
      <c r="CGT14" s="336"/>
      <c r="CGU14" s="336"/>
      <c r="CGV14" s="336"/>
      <c r="CGW14" s="336"/>
      <c r="CGX14" s="336"/>
      <c r="CGY14" s="336"/>
      <c r="CGZ14" s="336"/>
      <c r="CHA14" s="336"/>
      <c r="CHB14" s="336"/>
      <c r="CHC14" s="336"/>
      <c r="CHD14" s="336"/>
      <c r="CHE14" s="336"/>
      <c r="CHF14" s="336"/>
      <c r="CHG14" s="336"/>
      <c r="CHH14" s="336"/>
      <c r="CHI14" s="336"/>
      <c r="CHJ14" s="336"/>
      <c r="CHK14" s="336"/>
      <c r="CHL14" s="336"/>
      <c r="CHM14" s="336"/>
      <c r="CHN14" s="336"/>
      <c r="CHO14" s="336"/>
      <c r="CHP14" s="336"/>
      <c r="CHQ14" s="336"/>
      <c r="CHR14" s="336"/>
      <c r="CHS14" s="336"/>
      <c r="CHT14" s="336"/>
      <c r="CHU14" s="336"/>
      <c r="CHV14" s="336"/>
      <c r="CHW14" s="336"/>
      <c r="CHX14" s="336"/>
      <c r="CHY14" s="336"/>
      <c r="CHZ14" s="336"/>
      <c r="CIA14" s="336"/>
      <c r="CIB14" s="336"/>
      <c r="CIC14" s="336"/>
      <c r="CID14" s="336"/>
      <c r="CIE14" s="336"/>
      <c r="CIF14" s="336"/>
      <c r="CIG14" s="336"/>
      <c r="CIH14" s="336"/>
      <c r="CII14" s="336"/>
      <c r="CIJ14" s="336"/>
      <c r="CIK14" s="336"/>
      <c r="CIL14" s="336"/>
      <c r="CIM14" s="336"/>
      <c r="CIN14" s="336"/>
      <c r="CIO14" s="336"/>
      <c r="CIP14" s="336"/>
      <c r="CIQ14" s="336"/>
      <c r="CIR14" s="336"/>
      <c r="CIS14" s="336"/>
      <c r="CIT14" s="336"/>
      <c r="CIU14" s="336"/>
      <c r="CIV14" s="336"/>
      <c r="CIW14" s="336"/>
      <c r="CIX14" s="336"/>
      <c r="CIY14" s="336"/>
      <c r="CIZ14" s="336"/>
      <c r="CJA14" s="336"/>
      <c r="CJB14" s="336"/>
      <c r="CJC14" s="336"/>
      <c r="CJD14" s="336"/>
      <c r="CJE14" s="336"/>
      <c r="CJF14" s="336"/>
      <c r="CJG14" s="336"/>
      <c r="CJH14" s="336"/>
      <c r="CJI14" s="336"/>
      <c r="CJJ14" s="336"/>
      <c r="CJK14" s="336"/>
      <c r="CJL14" s="336"/>
      <c r="CJM14" s="336"/>
      <c r="CJN14" s="336"/>
      <c r="CJO14" s="336"/>
      <c r="CJP14" s="336"/>
      <c r="CJQ14" s="336"/>
      <c r="CJR14" s="336"/>
      <c r="CJS14" s="336"/>
      <c r="CJT14" s="336"/>
      <c r="CJU14" s="336"/>
      <c r="CJV14" s="336"/>
      <c r="CJW14" s="336"/>
      <c r="CJX14" s="336"/>
      <c r="CJY14" s="336"/>
      <c r="CJZ14" s="336"/>
      <c r="CKA14" s="336"/>
      <c r="CKB14" s="336"/>
      <c r="CKC14" s="336"/>
      <c r="CKD14" s="336"/>
      <c r="CKE14" s="336"/>
      <c r="CKF14" s="336"/>
      <c r="CKG14" s="336"/>
      <c r="CKH14" s="336"/>
      <c r="CKI14" s="336"/>
      <c r="CKJ14" s="336"/>
      <c r="CKK14" s="336"/>
      <c r="CKL14" s="336"/>
      <c r="CKM14" s="336"/>
      <c r="CKN14" s="336"/>
      <c r="CKO14" s="336"/>
      <c r="CKP14" s="336"/>
      <c r="CKQ14" s="336"/>
      <c r="CKR14" s="336"/>
      <c r="CKS14" s="336"/>
      <c r="CKT14" s="336"/>
      <c r="CKU14" s="336"/>
      <c r="CKV14" s="336"/>
      <c r="CKW14" s="336"/>
      <c r="CKX14" s="336"/>
      <c r="CKY14" s="336"/>
      <c r="CKZ14" s="336"/>
      <c r="CLA14" s="336"/>
      <c r="CLB14" s="336"/>
      <c r="CLC14" s="336"/>
      <c r="CLD14" s="336"/>
      <c r="CLE14" s="336"/>
      <c r="CLF14" s="336"/>
      <c r="CLG14" s="336"/>
      <c r="CLH14" s="336"/>
      <c r="CLI14" s="336"/>
      <c r="CLJ14" s="336"/>
      <c r="CLK14" s="336"/>
      <c r="CLL14" s="336"/>
      <c r="CLM14" s="336"/>
      <c r="CLN14" s="336"/>
      <c r="CLO14" s="336"/>
      <c r="CLP14" s="336"/>
      <c r="CLQ14" s="336"/>
      <c r="CLR14" s="336"/>
      <c r="CLS14" s="336"/>
      <c r="CLT14" s="336"/>
      <c r="CLU14" s="336"/>
      <c r="CLV14" s="336"/>
      <c r="CLW14" s="336"/>
      <c r="CLX14" s="336"/>
      <c r="CLY14" s="336"/>
      <c r="CLZ14" s="336"/>
      <c r="CMA14" s="336"/>
      <c r="CMB14" s="336"/>
      <c r="CMC14" s="336"/>
      <c r="CMD14" s="336"/>
      <c r="CME14" s="336"/>
      <c r="CMF14" s="336"/>
      <c r="CMG14" s="336"/>
      <c r="CMH14" s="336"/>
      <c r="CMI14" s="336"/>
      <c r="CMJ14" s="336"/>
      <c r="CMK14" s="336"/>
      <c r="CML14" s="336"/>
      <c r="CMM14" s="336"/>
      <c r="CMN14" s="336"/>
      <c r="CMO14" s="336"/>
      <c r="CMP14" s="336"/>
      <c r="CMQ14" s="336"/>
      <c r="CMR14" s="336"/>
      <c r="CMS14" s="336"/>
      <c r="CMT14" s="336"/>
      <c r="CMU14" s="336"/>
      <c r="CMV14" s="336"/>
      <c r="CMW14" s="336"/>
      <c r="CMX14" s="336"/>
      <c r="CMY14" s="336"/>
      <c r="CMZ14" s="336"/>
      <c r="CNA14" s="336"/>
      <c r="CNB14" s="336"/>
      <c r="CNC14" s="336"/>
      <c r="CND14" s="336"/>
      <c r="CNE14" s="336"/>
      <c r="CNF14" s="336"/>
      <c r="CNG14" s="336"/>
      <c r="CNH14" s="336"/>
      <c r="CNI14" s="336"/>
      <c r="CNJ14" s="336"/>
      <c r="CNK14" s="336"/>
      <c r="CNL14" s="336"/>
      <c r="CNM14" s="336"/>
      <c r="CNN14" s="336"/>
      <c r="CNO14" s="336"/>
      <c r="CNP14" s="336"/>
      <c r="CNQ14" s="336"/>
      <c r="CNR14" s="336"/>
      <c r="CNS14" s="336"/>
      <c r="CNT14" s="336"/>
      <c r="CNU14" s="336"/>
      <c r="CNV14" s="336"/>
      <c r="CNW14" s="336"/>
      <c r="CNX14" s="336"/>
      <c r="CNY14" s="336"/>
      <c r="CNZ14" s="336"/>
      <c r="COA14" s="336"/>
      <c r="COB14" s="336"/>
      <c r="COC14" s="336"/>
      <c r="COD14" s="336"/>
      <c r="COE14" s="336"/>
      <c r="COF14" s="336"/>
      <c r="COG14" s="336"/>
      <c r="COH14" s="336"/>
      <c r="COI14" s="336"/>
      <c r="COJ14" s="336"/>
      <c r="COK14" s="336"/>
      <c r="COL14" s="336"/>
      <c r="COM14" s="336"/>
      <c r="CON14" s="336"/>
      <c r="COO14" s="336"/>
      <c r="COP14" s="336"/>
      <c r="COQ14" s="336"/>
      <c r="COR14" s="336"/>
      <c r="COS14" s="336"/>
      <c r="COT14" s="336"/>
      <c r="COU14" s="336"/>
      <c r="COV14" s="336"/>
      <c r="COW14" s="336"/>
      <c r="COX14" s="336"/>
      <c r="COY14" s="336"/>
      <c r="COZ14" s="336"/>
      <c r="CPA14" s="336"/>
      <c r="CPB14" s="336"/>
      <c r="CPC14" s="336"/>
      <c r="CPD14" s="336"/>
      <c r="CPE14" s="336"/>
      <c r="CPF14" s="336"/>
      <c r="CPG14" s="336"/>
      <c r="CPH14" s="336"/>
      <c r="CPI14" s="336"/>
      <c r="CPJ14" s="336"/>
      <c r="CPK14" s="336"/>
      <c r="CPL14" s="336"/>
      <c r="CPM14" s="336"/>
      <c r="CPN14" s="336"/>
      <c r="CPO14" s="336"/>
      <c r="CPP14" s="336"/>
      <c r="CPQ14" s="336"/>
      <c r="CPR14" s="336"/>
      <c r="CPS14" s="336"/>
      <c r="CPT14" s="336"/>
      <c r="CPU14" s="336"/>
      <c r="CPV14" s="336"/>
      <c r="CPW14" s="336"/>
      <c r="CPX14" s="336"/>
      <c r="CPY14" s="336"/>
      <c r="CPZ14" s="336"/>
      <c r="CQA14" s="336"/>
      <c r="CQB14" s="336"/>
      <c r="CQC14" s="336"/>
      <c r="CQD14" s="336"/>
      <c r="CQE14" s="336"/>
      <c r="CQF14" s="336"/>
      <c r="CQG14" s="336"/>
      <c r="CQH14" s="336"/>
      <c r="CQI14" s="336"/>
      <c r="CQJ14" s="336"/>
      <c r="CQK14" s="336"/>
      <c r="CQL14" s="336"/>
      <c r="CQM14" s="336"/>
      <c r="CQN14" s="336"/>
      <c r="CQO14" s="336"/>
      <c r="CQP14" s="336"/>
      <c r="CQQ14" s="336"/>
      <c r="CQR14" s="336"/>
      <c r="CQS14" s="336"/>
      <c r="CQT14" s="336"/>
      <c r="CQU14" s="336"/>
      <c r="CQV14" s="336"/>
      <c r="CQW14" s="336"/>
      <c r="CQX14" s="336"/>
      <c r="CQY14" s="336"/>
      <c r="CQZ14" s="336"/>
      <c r="CRA14" s="336"/>
      <c r="CRB14" s="336"/>
      <c r="CRC14" s="336"/>
      <c r="CRD14" s="336"/>
      <c r="CRE14" s="336"/>
      <c r="CRF14" s="336"/>
      <c r="CRG14" s="336"/>
      <c r="CRH14" s="336"/>
      <c r="CRI14" s="336"/>
      <c r="CRJ14" s="336"/>
      <c r="CRK14" s="336"/>
      <c r="CRL14" s="336"/>
      <c r="CRM14" s="336"/>
      <c r="CRN14" s="336"/>
      <c r="CRO14" s="336"/>
      <c r="CRP14" s="336"/>
      <c r="CRQ14" s="336"/>
      <c r="CRR14" s="336"/>
      <c r="CRS14" s="336"/>
      <c r="CRT14" s="336"/>
      <c r="CRU14" s="336"/>
      <c r="CRV14" s="336"/>
      <c r="CRW14" s="336"/>
      <c r="CRX14" s="336"/>
      <c r="CRY14" s="336"/>
      <c r="CRZ14" s="336"/>
      <c r="CSA14" s="336"/>
      <c r="CSB14" s="336"/>
      <c r="CSC14" s="336"/>
      <c r="CSD14" s="336"/>
      <c r="CSE14" s="336"/>
      <c r="CSF14" s="336"/>
      <c r="CSG14" s="336"/>
      <c r="CSH14" s="336"/>
      <c r="CSI14" s="336"/>
      <c r="CSJ14" s="336"/>
      <c r="CSK14" s="336"/>
      <c r="CSL14" s="336"/>
      <c r="CSM14" s="336"/>
      <c r="CSN14" s="336"/>
      <c r="CSO14" s="336"/>
      <c r="CSP14" s="336"/>
      <c r="CSQ14" s="336"/>
      <c r="CSR14" s="336"/>
      <c r="CSS14" s="336"/>
      <c r="CST14" s="336"/>
      <c r="CSU14" s="336"/>
      <c r="CSV14" s="336"/>
      <c r="CSW14" s="336"/>
      <c r="CSX14" s="336"/>
      <c r="CSY14" s="336"/>
      <c r="CSZ14" s="336"/>
      <c r="CTA14" s="336"/>
      <c r="CTB14" s="336"/>
      <c r="CTC14" s="336"/>
      <c r="CTD14" s="336"/>
      <c r="CTE14" s="336"/>
      <c r="CTF14" s="336"/>
      <c r="CTG14" s="336"/>
      <c r="CTH14" s="336"/>
      <c r="CTI14" s="336"/>
      <c r="CTJ14" s="336"/>
      <c r="CTK14" s="336"/>
      <c r="CTL14" s="336"/>
      <c r="CTM14" s="336"/>
      <c r="CTN14" s="336"/>
      <c r="CTO14" s="336"/>
      <c r="CTP14" s="336"/>
      <c r="CTQ14" s="336"/>
      <c r="CTR14" s="336"/>
      <c r="CTS14" s="336"/>
      <c r="CTT14" s="336"/>
      <c r="CTU14" s="336"/>
      <c r="CTV14" s="336"/>
      <c r="CTW14" s="336"/>
      <c r="CTX14" s="336"/>
      <c r="CTY14" s="336"/>
      <c r="CTZ14" s="336"/>
      <c r="CUA14" s="336"/>
      <c r="CUB14" s="336"/>
      <c r="CUC14" s="336"/>
      <c r="CUD14" s="336"/>
      <c r="CUE14" s="336"/>
      <c r="CUF14" s="336"/>
      <c r="CUG14" s="336"/>
      <c r="CUH14" s="336"/>
      <c r="CUI14" s="336"/>
      <c r="CUJ14" s="336"/>
      <c r="CUK14" s="336"/>
      <c r="CUL14" s="336"/>
      <c r="CUM14" s="336"/>
      <c r="CUN14" s="336"/>
      <c r="CUO14" s="336"/>
      <c r="CUP14" s="336"/>
      <c r="CUQ14" s="336"/>
      <c r="CUR14" s="336"/>
      <c r="CUS14" s="336"/>
      <c r="CUT14" s="336"/>
      <c r="CUU14" s="336"/>
      <c r="CUV14" s="336"/>
      <c r="CUW14" s="336"/>
      <c r="CUX14" s="336"/>
      <c r="CUY14" s="336"/>
      <c r="CUZ14" s="336"/>
      <c r="CVA14" s="336"/>
      <c r="CVB14" s="336"/>
      <c r="CVC14" s="336"/>
      <c r="CVD14" s="336"/>
      <c r="CVE14" s="336"/>
      <c r="CVF14" s="336"/>
      <c r="CVG14" s="336"/>
      <c r="CVH14" s="336"/>
      <c r="CVI14" s="336"/>
      <c r="CVJ14" s="336"/>
      <c r="CVK14" s="336"/>
      <c r="CVL14" s="336"/>
      <c r="CVM14" s="336"/>
      <c r="CVN14" s="336"/>
      <c r="CVO14" s="336"/>
      <c r="CVP14" s="336"/>
      <c r="CVQ14" s="336"/>
      <c r="CVR14" s="336"/>
      <c r="CVS14" s="336"/>
      <c r="CVT14" s="336"/>
      <c r="CVU14" s="336"/>
      <c r="CVV14" s="336"/>
      <c r="CVW14" s="336"/>
      <c r="CVX14" s="336"/>
      <c r="CVY14" s="336"/>
      <c r="CVZ14" s="336"/>
      <c r="CWA14" s="336"/>
      <c r="CWB14" s="336"/>
      <c r="CWC14" s="336"/>
      <c r="CWD14" s="336"/>
      <c r="CWE14" s="336"/>
      <c r="CWF14" s="336"/>
      <c r="CWG14" s="336"/>
      <c r="CWH14" s="336"/>
      <c r="CWI14" s="336"/>
      <c r="CWJ14" s="336"/>
      <c r="CWK14" s="336"/>
      <c r="CWL14" s="336"/>
      <c r="CWM14" s="336"/>
      <c r="CWN14" s="336"/>
      <c r="CWO14" s="336"/>
      <c r="CWP14" s="336"/>
      <c r="CWQ14" s="336"/>
      <c r="CWR14" s="336"/>
      <c r="CWS14" s="336"/>
      <c r="CWT14" s="336"/>
      <c r="CWU14" s="336"/>
      <c r="CWV14" s="336"/>
      <c r="CWW14" s="336"/>
      <c r="CWX14" s="336"/>
      <c r="CWY14" s="336"/>
      <c r="CWZ14" s="336"/>
      <c r="CXA14" s="336"/>
      <c r="CXB14" s="336"/>
      <c r="CXC14" s="336"/>
      <c r="CXD14" s="336"/>
      <c r="CXE14" s="336"/>
      <c r="CXF14" s="336"/>
      <c r="CXG14" s="336"/>
      <c r="CXH14" s="336"/>
      <c r="CXI14" s="336"/>
      <c r="CXJ14" s="336"/>
      <c r="CXK14" s="336"/>
      <c r="CXL14" s="336"/>
      <c r="CXM14" s="336"/>
      <c r="CXN14" s="336"/>
      <c r="CXO14" s="336"/>
      <c r="CXP14" s="336"/>
      <c r="CXQ14" s="336"/>
      <c r="CXR14" s="336"/>
      <c r="CXS14" s="336"/>
      <c r="CXT14" s="336"/>
      <c r="CXU14" s="336"/>
      <c r="CXV14" s="336"/>
      <c r="CXW14" s="336"/>
      <c r="CXX14" s="336"/>
      <c r="CXY14" s="336"/>
      <c r="CXZ14" s="336"/>
      <c r="CYA14" s="336"/>
      <c r="CYB14" s="336"/>
      <c r="CYC14" s="336"/>
      <c r="CYD14" s="336"/>
      <c r="CYE14" s="336"/>
      <c r="CYF14" s="336"/>
      <c r="CYG14" s="336"/>
      <c r="CYH14" s="336"/>
      <c r="CYI14" s="336"/>
      <c r="CYJ14" s="336"/>
      <c r="CYK14" s="336"/>
      <c r="CYL14" s="336"/>
      <c r="CYM14" s="336"/>
      <c r="CYN14" s="336"/>
      <c r="CYO14" s="336"/>
      <c r="CYP14" s="336"/>
      <c r="CYQ14" s="336"/>
      <c r="CYR14" s="336"/>
      <c r="CYS14" s="336"/>
      <c r="CYT14" s="336"/>
      <c r="CYU14" s="336"/>
      <c r="CYV14" s="336"/>
      <c r="CYW14" s="336"/>
      <c r="CYX14" s="336"/>
      <c r="CYY14" s="336"/>
      <c r="CYZ14" s="336"/>
      <c r="CZA14" s="336"/>
      <c r="CZB14" s="336"/>
      <c r="CZC14" s="336"/>
      <c r="CZD14" s="336"/>
      <c r="CZE14" s="336"/>
      <c r="CZF14" s="336"/>
      <c r="CZG14" s="336"/>
      <c r="CZH14" s="336"/>
      <c r="CZI14" s="336"/>
      <c r="CZJ14" s="336"/>
      <c r="CZK14" s="336"/>
      <c r="CZL14" s="336"/>
      <c r="CZM14" s="336"/>
      <c r="CZN14" s="336"/>
      <c r="CZO14" s="336"/>
      <c r="CZP14" s="336"/>
      <c r="CZQ14" s="336"/>
      <c r="CZR14" s="336"/>
      <c r="CZS14" s="336"/>
      <c r="CZT14" s="336"/>
      <c r="CZU14" s="336"/>
      <c r="CZV14" s="336"/>
      <c r="CZW14" s="336"/>
      <c r="CZX14" s="336"/>
      <c r="CZY14" s="336"/>
      <c r="CZZ14" s="336"/>
      <c r="DAA14" s="336"/>
      <c r="DAB14" s="336"/>
      <c r="DAC14" s="336"/>
      <c r="DAD14" s="336"/>
      <c r="DAE14" s="336"/>
      <c r="DAF14" s="336"/>
      <c r="DAG14" s="336"/>
      <c r="DAH14" s="336"/>
      <c r="DAI14" s="336"/>
      <c r="DAJ14" s="336"/>
      <c r="DAK14" s="336"/>
      <c r="DAL14" s="336"/>
      <c r="DAM14" s="336"/>
      <c r="DAN14" s="336"/>
      <c r="DAO14" s="336"/>
      <c r="DAP14" s="336"/>
      <c r="DAQ14" s="336"/>
      <c r="DAR14" s="336"/>
      <c r="DAS14" s="336"/>
      <c r="DAT14" s="336"/>
      <c r="DAU14" s="336"/>
      <c r="DAV14" s="336"/>
      <c r="DAW14" s="336"/>
      <c r="DAX14" s="336"/>
      <c r="DAY14" s="336"/>
      <c r="DAZ14" s="336"/>
      <c r="DBA14" s="336"/>
      <c r="DBB14" s="336"/>
      <c r="DBC14" s="336"/>
      <c r="DBD14" s="336"/>
      <c r="DBE14" s="336"/>
      <c r="DBF14" s="336"/>
      <c r="DBG14" s="336"/>
      <c r="DBH14" s="336"/>
      <c r="DBI14" s="336"/>
      <c r="DBJ14" s="336"/>
      <c r="DBK14" s="336"/>
      <c r="DBL14" s="336"/>
      <c r="DBM14" s="336"/>
      <c r="DBN14" s="336"/>
      <c r="DBO14" s="336"/>
      <c r="DBP14" s="336"/>
      <c r="DBQ14" s="336"/>
      <c r="DBR14" s="336"/>
      <c r="DBS14" s="336"/>
      <c r="DBT14" s="336"/>
      <c r="DBU14" s="336"/>
      <c r="DBV14" s="336"/>
      <c r="DBW14" s="336"/>
      <c r="DBX14" s="336"/>
      <c r="DBY14" s="336"/>
      <c r="DBZ14" s="336"/>
      <c r="DCA14" s="336"/>
      <c r="DCB14" s="336"/>
      <c r="DCC14" s="336"/>
      <c r="DCD14" s="336"/>
      <c r="DCE14" s="336"/>
      <c r="DCF14" s="336"/>
      <c r="DCG14" s="336"/>
      <c r="DCH14" s="336"/>
      <c r="DCI14" s="336"/>
      <c r="DCJ14" s="336"/>
      <c r="DCK14" s="336"/>
      <c r="DCL14" s="336"/>
      <c r="DCM14" s="336"/>
      <c r="DCN14" s="336"/>
      <c r="DCO14" s="336"/>
      <c r="DCP14" s="336"/>
      <c r="DCQ14" s="336"/>
      <c r="DCR14" s="336"/>
      <c r="DCS14" s="336"/>
      <c r="DCT14" s="336"/>
      <c r="DCU14" s="336"/>
      <c r="DCV14" s="336"/>
      <c r="DCW14" s="336"/>
      <c r="DCX14" s="336"/>
      <c r="DCY14" s="336"/>
      <c r="DCZ14" s="336"/>
      <c r="DDA14" s="336"/>
      <c r="DDB14" s="336"/>
      <c r="DDC14" s="336"/>
      <c r="DDD14" s="336"/>
      <c r="DDE14" s="336"/>
      <c r="DDF14" s="336"/>
      <c r="DDG14" s="336"/>
      <c r="DDH14" s="336"/>
      <c r="DDI14" s="336"/>
      <c r="DDJ14" s="336"/>
      <c r="DDK14" s="336"/>
      <c r="DDL14" s="336"/>
      <c r="DDM14" s="336"/>
      <c r="DDN14" s="336"/>
      <c r="DDO14" s="336"/>
      <c r="DDP14" s="336"/>
      <c r="DDQ14" s="336"/>
      <c r="DDR14" s="336"/>
      <c r="DDS14" s="336"/>
      <c r="DDT14" s="336"/>
      <c r="DDU14" s="336"/>
      <c r="DDV14" s="336"/>
      <c r="DDW14" s="336"/>
      <c r="DDX14" s="336"/>
      <c r="DDY14" s="336"/>
      <c r="DDZ14" s="336"/>
      <c r="DEA14" s="336"/>
      <c r="DEB14" s="336"/>
      <c r="DEC14" s="336"/>
      <c r="DED14" s="336"/>
      <c r="DEE14" s="336"/>
      <c r="DEF14" s="336"/>
      <c r="DEG14" s="336"/>
      <c r="DEH14" s="336"/>
      <c r="DEI14" s="336"/>
      <c r="DEJ14" s="336"/>
      <c r="DEK14" s="336"/>
      <c r="DEL14" s="336"/>
      <c r="DEM14" s="336"/>
      <c r="DEN14" s="336"/>
      <c r="DEO14" s="336"/>
      <c r="DEP14" s="336"/>
      <c r="DEQ14" s="336"/>
      <c r="DER14" s="336"/>
      <c r="DES14" s="336"/>
      <c r="DET14" s="336"/>
      <c r="DEU14" s="336"/>
      <c r="DEV14" s="336"/>
      <c r="DEW14" s="336"/>
      <c r="DEX14" s="336"/>
      <c r="DEY14" s="336"/>
      <c r="DEZ14" s="336"/>
      <c r="DFA14" s="336"/>
      <c r="DFB14" s="336"/>
      <c r="DFC14" s="336"/>
      <c r="DFD14" s="336"/>
      <c r="DFE14" s="336"/>
      <c r="DFF14" s="336"/>
      <c r="DFG14" s="336"/>
      <c r="DFH14" s="336"/>
      <c r="DFI14" s="336"/>
      <c r="DFJ14" s="336"/>
      <c r="DFK14" s="336"/>
      <c r="DFL14" s="336"/>
      <c r="DFM14" s="336"/>
      <c r="DFN14" s="336"/>
      <c r="DFO14" s="336"/>
      <c r="DFP14" s="336"/>
      <c r="DFQ14" s="336"/>
      <c r="DFR14" s="336"/>
      <c r="DFS14" s="336"/>
      <c r="DFT14" s="336"/>
      <c r="DFU14" s="336"/>
      <c r="DFV14" s="336"/>
      <c r="DFW14" s="336"/>
      <c r="DFX14" s="336"/>
      <c r="DFY14" s="336"/>
      <c r="DFZ14" s="336"/>
      <c r="DGA14" s="336"/>
      <c r="DGB14" s="336"/>
      <c r="DGC14" s="336"/>
      <c r="DGD14" s="336"/>
      <c r="DGE14" s="336"/>
      <c r="DGF14" s="336"/>
      <c r="DGG14" s="336"/>
      <c r="DGH14" s="336"/>
      <c r="DGI14" s="336"/>
      <c r="DGJ14" s="336"/>
      <c r="DGK14" s="336"/>
      <c r="DGL14" s="336"/>
      <c r="DGM14" s="336"/>
      <c r="DGN14" s="336"/>
      <c r="DGO14" s="336"/>
      <c r="DGP14" s="336"/>
      <c r="DGQ14" s="336"/>
      <c r="DGR14" s="336"/>
      <c r="DGS14" s="336"/>
      <c r="DGT14" s="336"/>
      <c r="DGU14" s="336"/>
      <c r="DGV14" s="336"/>
      <c r="DGW14" s="336"/>
      <c r="DGX14" s="336"/>
      <c r="DGY14" s="336"/>
      <c r="DGZ14" s="336"/>
      <c r="DHA14" s="336"/>
      <c r="DHB14" s="336"/>
      <c r="DHC14" s="336"/>
      <c r="DHD14" s="336"/>
      <c r="DHE14" s="336"/>
      <c r="DHF14" s="336"/>
      <c r="DHG14" s="336"/>
      <c r="DHH14" s="336"/>
      <c r="DHI14" s="336"/>
      <c r="DHJ14" s="336"/>
      <c r="DHK14" s="336"/>
      <c r="DHL14" s="336"/>
      <c r="DHM14" s="336"/>
      <c r="DHN14" s="336"/>
      <c r="DHO14" s="336"/>
      <c r="DHP14" s="336"/>
      <c r="DHQ14" s="336"/>
      <c r="DHR14" s="336"/>
      <c r="DHS14" s="336"/>
      <c r="DHT14" s="336"/>
      <c r="DHU14" s="336"/>
      <c r="DHV14" s="336"/>
      <c r="DHW14" s="336"/>
      <c r="DHX14" s="336"/>
      <c r="DHY14" s="336"/>
      <c r="DHZ14" s="336"/>
      <c r="DIA14" s="336"/>
      <c r="DIB14" s="336"/>
      <c r="DIC14" s="336"/>
      <c r="DID14" s="336"/>
      <c r="DIE14" s="336"/>
      <c r="DIF14" s="336"/>
      <c r="DIG14" s="336"/>
      <c r="DIH14" s="336"/>
      <c r="DII14" s="336"/>
      <c r="DIJ14" s="336"/>
      <c r="DIK14" s="336"/>
      <c r="DIL14" s="336"/>
      <c r="DIM14" s="336"/>
      <c r="DIN14" s="336"/>
      <c r="DIO14" s="336"/>
      <c r="DIP14" s="336"/>
      <c r="DIQ14" s="336"/>
      <c r="DIR14" s="336"/>
      <c r="DIS14" s="336"/>
      <c r="DIT14" s="336"/>
      <c r="DIU14" s="336"/>
      <c r="DIV14" s="336"/>
      <c r="DIW14" s="336"/>
      <c r="DIX14" s="336"/>
      <c r="DIY14" s="336"/>
      <c r="DIZ14" s="336"/>
      <c r="DJA14" s="336"/>
      <c r="DJB14" s="336"/>
      <c r="DJC14" s="336"/>
      <c r="DJD14" s="336"/>
      <c r="DJE14" s="336"/>
      <c r="DJF14" s="336"/>
      <c r="DJG14" s="336"/>
      <c r="DJH14" s="336"/>
      <c r="DJI14" s="336"/>
      <c r="DJJ14" s="336"/>
      <c r="DJK14" s="336"/>
      <c r="DJL14" s="336"/>
      <c r="DJM14" s="336"/>
      <c r="DJN14" s="336"/>
      <c r="DJO14" s="336"/>
      <c r="DJP14" s="336"/>
      <c r="DJQ14" s="336"/>
      <c r="DJR14" s="336"/>
      <c r="DJS14" s="336"/>
      <c r="DJT14" s="336"/>
      <c r="DJU14" s="336"/>
      <c r="DJV14" s="336"/>
      <c r="DJW14" s="336"/>
      <c r="DJX14" s="336"/>
      <c r="DJY14" s="336"/>
      <c r="DJZ14" s="336"/>
      <c r="DKA14" s="336"/>
      <c r="DKB14" s="336"/>
      <c r="DKC14" s="336"/>
      <c r="DKD14" s="336"/>
      <c r="DKE14" s="336"/>
      <c r="DKF14" s="336"/>
      <c r="DKG14" s="336"/>
      <c r="DKH14" s="336"/>
      <c r="DKI14" s="336"/>
      <c r="DKJ14" s="336"/>
      <c r="DKK14" s="336"/>
      <c r="DKL14" s="336"/>
      <c r="DKM14" s="336"/>
      <c r="DKN14" s="336"/>
      <c r="DKO14" s="336"/>
      <c r="DKP14" s="336"/>
      <c r="DKQ14" s="336"/>
      <c r="DKR14" s="336"/>
      <c r="DKS14" s="336"/>
      <c r="DKT14" s="336"/>
      <c r="DKU14" s="336"/>
      <c r="DKV14" s="336"/>
      <c r="DKW14" s="336"/>
      <c r="DKX14" s="336"/>
      <c r="DKY14" s="336"/>
      <c r="DKZ14" s="336"/>
      <c r="DLA14" s="336"/>
      <c r="DLB14" s="336"/>
      <c r="DLC14" s="336"/>
      <c r="DLD14" s="336"/>
      <c r="DLE14" s="336"/>
      <c r="DLF14" s="336"/>
      <c r="DLG14" s="336"/>
      <c r="DLH14" s="336"/>
      <c r="DLI14" s="336"/>
      <c r="DLJ14" s="336"/>
      <c r="DLK14" s="336"/>
      <c r="DLL14" s="336"/>
      <c r="DLM14" s="336"/>
      <c r="DLN14" s="336"/>
      <c r="DLO14" s="336"/>
      <c r="DLP14" s="336"/>
      <c r="DLQ14" s="336"/>
      <c r="DLR14" s="336"/>
      <c r="DLS14" s="336"/>
      <c r="DLT14" s="336"/>
      <c r="DLU14" s="336"/>
      <c r="DLV14" s="336"/>
      <c r="DLW14" s="336"/>
      <c r="DLX14" s="336"/>
      <c r="DLY14" s="336"/>
      <c r="DLZ14" s="336"/>
      <c r="DMA14" s="336"/>
      <c r="DMB14" s="336"/>
      <c r="DMC14" s="336"/>
      <c r="DMD14" s="336"/>
      <c r="DME14" s="336"/>
      <c r="DMF14" s="336"/>
      <c r="DMG14" s="336"/>
      <c r="DMH14" s="336"/>
      <c r="DMI14" s="336"/>
      <c r="DMJ14" s="336"/>
      <c r="DMK14" s="336"/>
      <c r="DML14" s="336"/>
      <c r="DMM14" s="336"/>
      <c r="DMN14" s="336"/>
      <c r="DMO14" s="336"/>
      <c r="DMP14" s="336"/>
      <c r="DMQ14" s="336"/>
      <c r="DMR14" s="336"/>
      <c r="DMS14" s="336"/>
      <c r="DMT14" s="336"/>
      <c r="DMU14" s="336"/>
      <c r="DMV14" s="336"/>
      <c r="DMW14" s="336"/>
      <c r="DMX14" s="336"/>
      <c r="DMY14" s="336"/>
      <c r="DMZ14" s="336"/>
      <c r="DNA14" s="336"/>
      <c r="DNB14" s="336"/>
      <c r="DNC14" s="336"/>
      <c r="DND14" s="336"/>
      <c r="DNE14" s="336"/>
      <c r="DNF14" s="336"/>
      <c r="DNG14" s="336"/>
      <c r="DNH14" s="336"/>
      <c r="DNI14" s="336"/>
      <c r="DNJ14" s="336"/>
      <c r="DNK14" s="336"/>
      <c r="DNL14" s="336"/>
      <c r="DNM14" s="336"/>
      <c r="DNN14" s="336"/>
      <c r="DNO14" s="336"/>
      <c r="DNP14" s="336"/>
      <c r="DNQ14" s="336"/>
      <c r="DNR14" s="336"/>
      <c r="DNS14" s="336"/>
      <c r="DNT14" s="336"/>
      <c r="DNU14" s="336"/>
      <c r="DNV14" s="336"/>
      <c r="DNW14" s="336"/>
      <c r="DNX14" s="336"/>
      <c r="DNY14" s="336"/>
      <c r="DNZ14" s="336"/>
      <c r="DOA14" s="336"/>
      <c r="DOB14" s="336"/>
      <c r="DOC14" s="336"/>
      <c r="DOD14" s="336"/>
      <c r="DOE14" s="336"/>
      <c r="DOF14" s="336"/>
      <c r="DOG14" s="336"/>
      <c r="DOH14" s="336"/>
      <c r="DOI14" s="336"/>
      <c r="DOJ14" s="336"/>
      <c r="DOK14" s="336"/>
      <c r="DOL14" s="336"/>
      <c r="DOM14" s="336"/>
      <c r="DON14" s="336"/>
      <c r="DOO14" s="336"/>
      <c r="DOP14" s="336"/>
      <c r="DOQ14" s="336"/>
      <c r="DOR14" s="336"/>
      <c r="DOS14" s="336"/>
      <c r="DOT14" s="336"/>
      <c r="DOU14" s="336"/>
      <c r="DOV14" s="336"/>
      <c r="DOW14" s="336"/>
      <c r="DOX14" s="336"/>
      <c r="DOY14" s="336"/>
      <c r="DOZ14" s="336"/>
      <c r="DPA14" s="336"/>
      <c r="DPB14" s="336"/>
      <c r="DPC14" s="336"/>
      <c r="DPD14" s="336"/>
      <c r="DPE14" s="336"/>
      <c r="DPF14" s="336"/>
      <c r="DPG14" s="336"/>
      <c r="DPH14" s="336"/>
      <c r="DPI14" s="336"/>
      <c r="DPJ14" s="336"/>
      <c r="DPK14" s="336"/>
      <c r="DPL14" s="336"/>
      <c r="DPM14" s="336"/>
      <c r="DPN14" s="336"/>
      <c r="DPO14" s="336"/>
      <c r="DPP14" s="336"/>
      <c r="DPQ14" s="336"/>
      <c r="DPR14" s="336"/>
      <c r="DPS14" s="336"/>
      <c r="DPT14" s="336"/>
      <c r="DPU14" s="336"/>
      <c r="DPV14" s="336"/>
      <c r="DPW14" s="336"/>
      <c r="DPX14" s="336"/>
      <c r="DPY14" s="336"/>
      <c r="DPZ14" s="336"/>
      <c r="DQA14" s="336"/>
      <c r="DQB14" s="336"/>
      <c r="DQC14" s="336"/>
      <c r="DQD14" s="336"/>
      <c r="DQE14" s="336"/>
      <c r="DQF14" s="336"/>
      <c r="DQG14" s="336"/>
      <c r="DQH14" s="336"/>
      <c r="DQI14" s="336"/>
      <c r="DQJ14" s="336"/>
      <c r="DQK14" s="336"/>
      <c r="DQL14" s="336"/>
      <c r="DQM14" s="336"/>
      <c r="DQN14" s="336"/>
      <c r="DQO14" s="336"/>
      <c r="DQP14" s="336"/>
      <c r="DQQ14" s="336"/>
      <c r="DQR14" s="336"/>
      <c r="DQS14" s="336"/>
      <c r="DQT14" s="336"/>
      <c r="DQU14" s="336"/>
      <c r="DQV14" s="336"/>
      <c r="DQW14" s="336"/>
      <c r="DQX14" s="336"/>
      <c r="DQY14" s="336"/>
      <c r="DQZ14" s="336"/>
      <c r="DRA14" s="336"/>
      <c r="DRB14" s="336"/>
      <c r="DRC14" s="336"/>
      <c r="DRD14" s="336"/>
      <c r="DRE14" s="336"/>
      <c r="DRF14" s="336"/>
      <c r="DRG14" s="336"/>
      <c r="DRH14" s="336"/>
      <c r="DRI14" s="336"/>
      <c r="DRJ14" s="336"/>
      <c r="DRK14" s="336"/>
      <c r="DRL14" s="336"/>
      <c r="DRM14" s="336"/>
      <c r="DRN14" s="336"/>
      <c r="DRO14" s="336"/>
      <c r="DRP14" s="336"/>
      <c r="DRQ14" s="336"/>
      <c r="DRR14" s="336"/>
      <c r="DRS14" s="336"/>
      <c r="DRT14" s="336"/>
      <c r="DRU14" s="336"/>
      <c r="DRV14" s="336"/>
      <c r="DRW14" s="336"/>
      <c r="DRX14" s="336"/>
      <c r="DRY14" s="336"/>
      <c r="DRZ14" s="336"/>
      <c r="DSA14" s="336"/>
      <c r="DSB14" s="336"/>
      <c r="DSC14" s="336"/>
      <c r="DSD14" s="336"/>
      <c r="DSE14" s="336"/>
      <c r="DSF14" s="336"/>
      <c r="DSG14" s="336"/>
      <c r="DSH14" s="336"/>
      <c r="DSI14" s="336"/>
      <c r="DSJ14" s="336"/>
      <c r="DSK14" s="336"/>
      <c r="DSL14" s="336"/>
      <c r="DSM14" s="336"/>
      <c r="DSN14" s="336"/>
      <c r="DSO14" s="336"/>
      <c r="DSP14" s="336"/>
      <c r="DSQ14" s="336"/>
      <c r="DSR14" s="336"/>
      <c r="DSS14" s="336"/>
      <c r="DST14" s="336"/>
      <c r="DSU14" s="336"/>
      <c r="DSV14" s="336"/>
      <c r="DSW14" s="336"/>
      <c r="DSX14" s="336"/>
      <c r="DSY14" s="336"/>
      <c r="DSZ14" s="336"/>
      <c r="DTA14" s="336"/>
      <c r="DTB14" s="336"/>
      <c r="DTC14" s="336"/>
      <c r="DTD14" s="336"/>
      <c r="DTE14" s="336"/>
      <c r="DTF14" s="336"/>
      <c r="DTG14" s="336"/>
      <c r="DTH14" s="336"/>
      <c r="DTI14" s="336"/>
      <c r="DTJ14" s="336"/>
      <c r="DTK14" s="336"/>
      <c r="DTL14" s="336"/>
      <c r="DTM14" s="336"/>
      <c r="DTN14" s="336"/>
      <c r="DTO14" s="336"/>
      <c r="DTP14" s="336"/>
      <c r="DTQ14" s="336"/>
      <c r="DTR14" s="336"/>
      <c r="DTS14" s="336"/>
      <c r="DTT14" s="336"/>
      <c r="DTU14" s="336"/>
      <c r="DTV14" s="336"/>
      <c r="DTW14" s="336"/>
      <c r="DTX14" s="336"/>
      <c r="DTY14" s="336"/>
      <c r="DTZ14" s="336"/>
      <c r="DUA14" s="336"/>
      <c r="DUB14" s="336"/>
      <c r="DUC14" s="336"/>
      <c r="DUD14" s="336"/>
      <c r="DUE14" s="336"/>
      <c r="DUF14" s="336"/>
      <c r="DUG14" s="336"/>
      <c r="DUH14" s="336"/>
      <c r="DUI14" s="336"/>
      <c r="DUJ14" s="336"/>
      <c r="DUK14" s="336"/>
      <c r="DUL14" s="336"/>
      <c r="DUM14" s="336"/>
      <c r="DUN14" s="336"/>
      <c r="DUO14" s="336"/>
      <c r="DUP14" s="336"/>
      <c r="DUQ14" s="336"/>
      <c r="DUR14" s="336"/>
      <c r="DUS14" s="336"/>
      <c r="DUT14" s="336"/>
      <c r="DUU14" s="336"/>
      <c r="DUV14" s="336"/>
      <c r="DUW14" s="336"/>
      <c r="DUX14" s="336"/>
      <c r="DUY14" s="336"/>
      <c r="DUZ14" s="336"/>
      <c r="DVA14" s="336"/>
      <c r="DVB14" s="336"/>
      <c r="DVC14" s="336"/>
      <c r="DVD14" s="336"/>
      <c r="DVE14" s="336"/>
      <c r="DVF14" s="336"/>
      <c r="DVG14" s="336"/>
      <c r="DVH14" s="336"/>
      <c r="DVI14" s="336"/>
      <c r="DVJ14" s="336"/>
      <c r="DVK14" s="336"/>
      <c r="DVL14" s="336"/>
      <c r="DVM14" s="336"/>
      <c r="DVN14" s="336"/>
      <c r="DVO14" s="336"/>
      <c r="DVP14" s="336"/>
      <c r="DVQ14" s="336"/>
      <c r="DVR14" s="336"/>
      <c r="DVS14" s="336"/>
      <c r="DVT14" s="336"/>
      <c r="DVU14" s="336"/>
      <c r="DVV14" s="336"/>
      <c r="DVW14" s="336"/>
      <c r="DVX14" s="336"/>
      <c r="DVY14" s="336"/>
      <c r="DVZ14" s="336"/>
      <c r="DWA14" s="336"/>
      <c r="DWB14" s="336"/>
      <c r="DWC14" s="336"/>
      <c r="DWD14" s="336"/>
      <c r="DWE14" s="336"/>
      <c r="DWF14" s="336"/>
      <c r="DWG14" s="336"/>
      <c r="DWH14" s="336"/>
      <c r="DWI14" s="336"/>
      <c r="DWJ14" s="336"/>
      <c r="DWK14" s="336"/>
      <c r="DWL14" s="336"/>
      <c r="DWM14" s="336"/>
      <c r="DWN14" s="336"/>
      <c r="DWO14" s="336"/>
      <c r="DWP14" s="336"/>
      <c r="DWQ14" s="336"/>
      <c r="DWR14" s="336"/>
      <c r="DWS14" s="336"/>
      <c r="DWT14" s="336"/>
      <c r="DWU14" s="336"/>
      <c r="DWV14" s="336"/>
      <c r="DWW14" s="336"/>
      <c r="DWX14" s="336"/>
      <c r="DWY14" s="336"/>
      <c r="DWZ14" s="336"/>
      <c r="DXA14" s="336"/>
      <c r="DXB14" s="336"/>
      <c r="DXC14" s="336"/>
      <c r="DXD14" s="336"/>
      <c r="DXE14" s="336"/>
      <c r="DXF14" s="336"/>
      <c r="DXG14" s="336"/>
      <c r="DXH14" s="336"/>
      <c r="DXI14" s="336"/>
      <c r="DXJ14" s="336"/>
      <c r="DXK14" s="336"/>
      <c r="DXL14" s="336"/>
      <c r="DXM14" s="336"/>
      <c r="DXN14" s="336"/>
      <c r="DXO14" s="336"/>
      <c r="DXP14" s="336"/>
      <c r="DXQ14" s="336"/>
      <c r="DXR14" s="336"/>
      <c r="DXS14" s="336"/>
      <c r="DXT14" s="336"/>
      <c r="DXU14" s="336"/>
      <c r="DXV14" s="336"/>
      <c r="DXW14" s="336"/>
      <c r="DXX14" s="336"/>
      <c r="DXY14" s="336"/>
      <c r="DXZ14" s="336"/>
      <c r="DYA14" s="336"/>
      <c r="DYB14" s="336"/>
      <c r="DYC14" s="336"/>
      <c r="DYD14" s="336"/>
      <c r="DYE14" s="336"/>
      <c r="DYF14" s="336"/>
      <c r="DYG14" s="336"/>
      <c r="DYH14" s="336"/>
      <c r="DYI14" s="336"/>
      <c r="DYJ14" s="336"/>
      <c r="DYK14" s="336"/>
      <c r="DYL14" s="336"/>
      <c r="DYM14" s="336"/>
      <c r="DYN14" s="336"/>
      <c r="DYO14" s="336"/>
      <c r="DYP14" s="336"/>
      <c r="DYQ14" s="336"/>
      <c r="DYR14" s="336"/>
      <c r="DYS14" s="336"/>
      <c r="DYT14" s="336"/>
      <c r="DYU14" s="336"/>
      <c r="DYV14" s="336"/>
      <c r="DYW14" s="336"/>
      <c r="DYX14" s="336"/>
      <c r="DYY14" s="336"/>
      <c r="DYZ14" s="336"/>
      <c r="DZA14" s="336"/>
      <c r="DZB14" s="336"/>
      <c r="DZC14" s="336"/>
      <c r="DZD14" s="336"/>
      <c r="DZE14" s="336"/>
      <c r="DZF14" s="336"/>
      <c r="DZG14" s="336"/>
      <c r="DZH14" s="336"/>
      <c r="DZI14" s="336"/>
      <c r="DZJ14" s="336"/>
      <c r="DZK14" s="336"/>
      <c r="DZL14" s="336"/>
      <c r="DZM14" s="336"/>
      <c r="DZN14" s="336"/>
      <c r="DZO14" s="336"/>
      <c r="DZP14" s="336"/>
      <c r="DZQ14" s="336"/>
      <c r="DZR14" s="336"/>
      <c r="DZS14" s="336"/>
      <c r="DZT14" s="336"/>
      <c r="DZU14" s="336"/>
      <c r="DZV14" s="336"/>
      <c r="DZW14" s="336"/>
      <c r="DZX14" s="336"/>
      <c r="DZY14" s="336"/>
      <c r="DZZ14" s="336"/>
      <c r="EAA14" s="336"/>
      <c r="EAB14" s="336"/>
      <c r="EAC14" s="336"/>
      <c r="EAD14" s="336"/>
      <c r="EAE14" s="336"/>
      <c r="EAF14" s="336"/>
      <c r="EAG14" s="336"/>
      <c r="EAH14" s="336"/>
      <c r="EAI14" s="336"/>
      <c r="EAJ14" s="336"/>
      <c r="EAK14" s="336"/>
      <c r="EAL14" s="336"/>
      <c r="EAM14" s="336"/>
      <c r="EAN14" s="336"/>
      <c r="EAO14" s="336"/>
      <c r="EAP14" s="336"/>
      <c r="EAQ14" s="336"/>
      <c r="EAR14" s="336"/>
      <c r="EAS14" s="336"/>
      <c r="EAT14" s="336"/>
      <c r="EAU14" s="336"/>
      <c r="EAV14" s="336"/>
      <c r="EAW14" s="336"/>
      <c r="EAX14" s="336"/>
      <c r="EAY14" s="336"/>
      <c r="EAZ14" s="336"/>
      <c r="EBA14" s="336"/>
      <c r="EBB14" s="336"/>
      <c r="EBC14" s="336"/>
      <c r="EBD14" s="336"/>
      <c r="EBE14" s="336"/>
      <c r="EBF14" s="336"/>
      <c r="EBG14" s="336"/>
      <c r="EBH14" s="336"/>
      <c r="EBI14" s="336"/>
      <c r="EBJ14" s="336"/>
      <c r="EBK14" s="336"/>
      <c r="EBL14" s="336"/>
      <c r="EBM14" s="336"/>
      <c r="EBN14" s="336"/>
      <c r="EBO14" s="336"/>
      <c r="EBP14" s="336"/>
      <c r="EBQ14" s="336"/>
      <c r="EBR14" s="336"/>
      <c r="EBS14" s="336"/>
      <c r="EBT14" s="336"/>
      <c r="EBU14" s="336"/>
      <c r="EBV14" s="336"/>
      <c r="EBW14" s="336"/>
      <c r="EBX14" s="336"/>
      <c r="EBY14" s="336"/>
      <c r="EBZ14" s="336"/>
      <c r="ECA14" s="336"/>
      <c r="ECB14" s="336"/>
      <c r="ECC14" s="336"/>
      <c r="ECD14" s="336"/>
      <c r="ECE14" s="336"/>
      <c r="ECF14" s="336"/>
      <c r="ECG14" s="336"/>
      <c r="ECH14" s="336"/>
      <c r="ECI14" s="336"/>
      <c r="ECJ14" s="336"/>
      <c r="ECK14" s="336"/>
      <c r="ECL14" s="336"/>
      <c r="ECM14" s="336"/>
      <c r="ECN14" s="336"/>
      <c r="ECO14" s="336"/>
      <c r="ECP14" s="336"/>
      <c r="ECQ14" s="336"/>
      <c r="ECR14" s="336"/>
      <c r="ECS14" s="336"/>
      <c r="ECT14" s="336"/>
      <c r="ECU14" s="336"/>
      <c r="ECV14" s="336"/>
      <c r="ECW14" s="336"/>
      <c r="ECX14" s="336"/>
      <c r="ECY14" s="336"/>
      <c r="ECZ14" s="336"/>
      <c r="EDA14" s="336"/>
      <c r="EDB14" s="336"/>
      <c r="EDC14" s="336"/>
      <c r="EDD14" s="336"/>
      <c r="EDE14" s="336"/>
      <c r="EDF14" s="336"/>
      <c r="EDG14" s="336"/>
      <c r="EDH14" s="336"/>
      <c r="EDI14" s="336"/>
      <c r="EDJ14" s="336"/>
      <c r="EDK14" s="336"/>
      <c r="EDL14" s="336"/>
      <c r="EDM14" s="336"/>
      <c r="EDN14" s="336"/>
      <c r="EDO14" s="336"/>
      <c r="EDP14" s="336"/>
      <c r="EDQ14" s="336"/>
      <c r="EDR14" s="336"/>
      <c r="EDS14" s="336"/>
      <c r="EDT14" s="336"/>
      <c r="EDU14" s="336"/>
      <c r="EDV14" s="336"/>
      <c r="EDW14" s="336"/>
      <c r="EDX14" s="336"/>
      <c r="EDY14" s="336"/>
      <c r="EDZ14" s="336"/>
      <c r="EEA14" s="336"/>
      <c r="EEB14" s="336"/>
      <c r="EEC14" s="336"/>
      <c r="EED14" s="336"/>
      <c r="EEE14" s="336"/>
      <c r="EEF14" s="336"/>
      <c r="EEG14" s="336"/>
      <c r="EEH14" s="336"/>
      <c r="EEI14" s="336"/>
      <c r="EEJ14" s="336"/>
      <c r="EEK14" s="336"/>
      <c r="EEL14" s="336"/>
      <c r="EEM14" s="336"/>
      <c r="EEN14" s="336"/>
      <c r="EEO14" s="336"/>
      <c r="EEP14" s="336"/>
      <c r="EEQ14" s="336"/>
      <c r="EER14" s="336"/>
      <c r="EES14" s="336"/>
      <c r="EET14" s="336"/>
      <c r="EEU14" s="336"/>
      <c r="EEV14" s="336"/>
      <c r="EEW14" s="336"/>
      <c r="EEX14" s="336"/>
      <c r="EEY14" s="336"/>
      <c r="EEZ14" s="336"/>
      <c r="EFA14" s="336"/>
      <c r="EFB14" s="336"/>
      <c r="EFC14" s="336"/>
      <c r="EFD14" s="336"/>
      <c r="EFE14" s="336"/>
      <c r="EFF14" s="336"/>
      <c r="EFG14" s="336"/>
      <c r="EFH14" s="336"/>
      <c r="EFI14" s="336"/>
      <c r="EFJ14" s="336"/>
      <c r="EFK14" s="336"/>
      <c r="EFL14" s="336"/>
      <c r="EFM14" s="336"/>
      <c r="EFN14" s="336"/>
      <c r="EFO14" s="336"/>
      <c r="EFP14" s="336"/>
      <c r="EFQ14" s="336"/>
      <c r="EFR14" s="336"/>
      <c r="EFS14" s="336"/>
      <c r="EFT14" s="336"/>
      <c r="EFU14" s="336"/>
      <c r="EFV14" s="336"/>
      <c r="EFW14" s="336"/>
      <c r="EFX14" s="336"/>
      <c r="EFY14" s="336"/>
      <c r="EFZ14" s="336"/>
      <c r="EGA14" s="336"/>
      <c r="EGB14" s="336"/>
      <c r="EGC14" s="336"/>
      <c r="EGD14" s="336"/>
      <c r="EGE14" s="336"/>
      <c r="EGF14" s="336"/>
      <c r="EGG14" s="336"/>
      <c r="EGH14" s="336"/>
      <c r="EGI14" s="336"/>
      <c r="EGJ14" s="336"/>
      <c r="EGK14" s="336"/>
      <c r="EGL14" s="336"/>
      <c r="EGM14" s="336"/>
      <c r="EGN14" s="336"/>
      <c r="EGO14" s="336"/>
      <c r="EGP14" s="336"/>
      <c r="EGQ14" s="336"/>
      <c r="EGR14" s="336"/>
      <c r="EGS14" s="336"/>
      <c r="EGT14" s="336"/>
      <c r="EGU14" s="336"/>
      <c r="EGV14" s="336"/>
      <c r="EGW14" s="336"/>
      <c r="EGX14" s="336"/>
      <c r="EGY14" s="336"/>
      <c r="EGZ14" s="336"/>
      <c r="EHA14" s="336"/>
      <c r="EHB14" s="336"/>
      <c r="EHC14" s="336"/>
      <c r="EHD14" s="336"/>
      <c r="EHE14" s="336"/>
      <c r="EHF14" s="336"/>
      <c r="EHG14" s="336"/>
      <c r="EHH14" s="336"/>
      <c r="EHI14" s="336"/>
      <c r="EHJ14" s="336"/>
      <c r="EHK14" s="336"/>
      <c r="EHL14" s="336"/>
      <c r="EHM14" s="336"/>
      <c r="EHN14" s="336"/>
      <c r="EHO14" s="336"/>
      <c r="EHP14" s="336"/>
      <c r="EHQ14" s="336"/>
      <c r="EHR14" s="336"/>
      <c r="EHS14" s="336"/>
      <c r="EHT14" s="336"/>
      <c r="EHU14" s="336"/>
      <c r="EHV14" s="336"/>
      <c r="EHW14" s="336"/>
      <c r="EHX14" s="336"/>
      <c r="EHY14" s="336"/>
      <c r="EHZ14" s="336"/>
      <c r="EIA14" s="336"/>
      <c r="EIB14" s="336"/>
      <c r="EIC14" s="336"/>
      <c r="EID14" s="336"/>
      <c r="EIE14" s="336"/>
      <c r="EIF14" s="336"/>
      <c r="EIG14" s="336"/>
      <c r="EIH14" s="336"/>
      <c r="EII14" s="336"/>
      <c r="EIJ14" s="336"/>
      <c r="EIK14" s="336"/>
      <c r="EIL14" s="336"/>
      <c r="EIM14" s="336"/>
      <c r="EIN14" s="336"/>
      <c r="EIO14" s="336"/>
      <c r="EIP14" s="336"/>
      <c r="EIQ14" s="336"/>
      <c r="EIR14" s="336"/>
      <c r="EIS14" s="336"/>
      <c r="EIT14" s="336"/>
      <c r="EIU14" s="336"/>
      <c r="EIV14" s="336"/>
      <c r="EIW14" s="336"/>
      <c r="EIX14" s="336"/>
      <c r="EIY14" s="336"/>
      <c r="EIZ14" s="336"/>
      <c r="EJA14" s="336"/>
      <c r="EJB14" s="336"/>
      <c r="EJC14" s="336"/>
      <c r="EJD14" s="336"/>
      <c r="EJE14" s="336"/>
      <c r="EJF14" s="336"/>
      <c r="EJG14" s="336"/>
      <c r="EJH14" s="336"/>
      <c r="EJI14" s="336"/>
      <c r="EJJ14" s="336"/>
      <c r="EJK14" s="336"/>
      <c r="EJL14" s="336"/>
      <c r="EJM14" s="336"/>
      <c r="EJN14" s="336"/>
      <c r="EJO14" s="336"/>
      <c r="EJP14" s="336"/>
      <c r="EJQ14" s="336"/>
      <c r="EJR14" s="336"/>
      <c r="EJS14" s="336"/>
      <c r="EJT14" s="336"/>
      <c r="EJU14" s="336"/>
      <c r="EJV14" s="336"/>
      <c r="EJW14" s="336"/>
      <c r="EJX14" s="336"/>
      <c r="EJY14" s="336"/>
      <c r="EJZ14" s="336"/>
      <c r="EKA14" s="336"/>
      <c r="EKB14" s="336"/>
      <c r="EKC14" s="336"/>
      <c r="EKD14" s="336"/>
      <c r="EKE14" s="336"/>
      <c r="EKF14" s="336"/>
      <c r="EKG14" s="336"/>
      <c r="EKH14" s="336"/>
      <c r="EKI14" s="336"/>
      <c r="EKJ14" s="336"/>
      <c r="EKK14" s="336"/>
      <c r="EKL14" s="336"/>
      <c r="EKM14" s="336"/>
      <c r="EKN14" s="336"/>
      <c r="EKO14" s="336"/>
      <c r="EKP14" s="336"/>
      <c r="EKQ14" s="336"/>
      <c r="EKR14" s="336"/>
      <c r="EKS14" s="336"/>
      <c r="EKT14" s="336"/>
      <c r="EKU14" s="336"/>
      <c r="EKV14" s="336"/>
      <c r="EKW14" s="336"/>
      <c r="EKX14" s="336"/>
      <c r="EKY14" s="336"/>
      <c r="EKZ14" s="336"/>
      <c r="ELA14" s="336"/>
      <c r="ELB14" s="336"/>
      <c r="ELC14" s="336"/>
      <c r="ELD14" s="336"/>
      <c r="ELE14" s="336"/>
      <c r="ELF14" s="336"/>
      <c r="ELG14" s="336"/>
      <c r="ELH14" s="336"/>
      <c r="ELI14" s="336"/>
      <c r="ELJ14" s="336"/>
      <c r="ELK14" s="336"/>
      <c r="ELL14" s="336"/>
      <c r="ELM14" s="336"/>
      <c r="ELN14" s="336"/>
      <c r="ELO14" s="336"/>
      <c r="ELP14" s="336"/>
      <c r="ELQ14" s="336"/>
      <c r="ELR14" s="336"/>
      <c r="ELS14" s="336"/>
      <c r="ELT14" s="336"/>
      <c r="ELU14" s="336"/>
      <c r="ELV14" s="336"/>
      <c r="ELW14" s="336"/>
      <c r="ELX14" s="336"/>
      <c r="ELY14" s="336"/>
      <c r="ELZ14" s="336"/>
      <c r="EMA14" s="336"/>
      <c r="EMB14" s="336"/>
      <c r="EMC14" s="336"/>
      <c r="EMD14" s="336"/>
      <c r="EME14" s="336"/>
      <c r="EMF14" s="336"/>
      <c r="EMG14" s="336"/>
      <c r="EMH14" s="336"/>
      <c r="EMI14" s="336"/>
      <c r="EMJ14" s="336"/>
      <c r="EMK14" s="336"/>
      <c r="EML14" s="336"/>
      <c r="EMM14" s="336"/>
      <c r="EMN14" s="336"/>
      <c r="EMO14" s="336"/>
      <c r="EMP14" s="336"/>
      <c r="EMQ14" s="336"/>
      <c r="EMR14" s="336"/>
      <c r="EMS14" s="336"/>
      <c r="EMT14" s="336"/>
      <c r="EMU14" s="336"/>
      <c r="EMV14" s="336"/>
      <c r="EMW14" s="336"/>
      <c r="EMX14" s="336"/>
      <c r="EMY14" s="336"/>
      <c r="EMZ14" s="336"/>
      <c r="ENA14" s="336"/>
      <c r="ENB14" s="336"/>
      <c r="ENC14" s="336"/>
      <c r="END14" s="336"/>
      <c r="ENE14" s="336"/>
      <c r="ENF14" s="336"/>
      <c r="ENG14" s="336"/>
      <c r="ENH14" s="336"/>
      <c r="ENI14" s="336"/>
      <c r="ENJ14" s="336"/>
      <c r="ENK14" s="336"/>
      <c r="ENL14" s="336"/>
      <c r="ENM14" s="336"/>
      <c r="ENN14" s="336"/>
      <c r="ENO14" s="336"/>
      <c r="ENP14" s="336"/>
      <c r="ENQ14" s="336"/>
      <c r="ENR14" s="336"/>
      <c r="ENS14" s="336"/>
      <c r="ENT14" s="336"/>
      <c r="ENU14" s="336"/>
      <c r="ENV14" s="336"/>
      <c r="ENW14" s="336"/>
      <c r="ENX14" s="336"/>
      <c r="ENY14" s="336"/>
      <c r="ENZ14" s="336"/>
      <c r="EOA14" s="336"/>
      <c r="EOB14" s="336"/>
      <c r="EOC14" s="336"/>
      <c r="EOD14" s="336"/>
      <c r="EOE14" s="336"/>
      <c r="EOF14" s="336"/>
      <c r="EOG14" s="336"/>
      <c r="EOH14" s="336"/>
      <c r="EOI14" s="336"/>
      <c r="EOJ14" s="336"/>
      <c r="EOK14" s="336"/>
      <c r="EOL14" s="336"/>
      <c r="EOM14" s="336"/>
      <c r="EON14" s="336"/>
      <c r="EOO14" s="336"/>
      <c r="EOP14" s="336"/>
      <c r="EOQ14" s="336"/>
      <c r="EOR14" s="336"/>
      <c r="EOS14" s="336"/>
      <c r="EOT14" s="336"/>
      <c r="EOU14" s="336"/>
      <c r="EOV14" s="336"/>
      <c r="EOW14" s="336"/>
      <c r="EOX14" s="336"/>
      <c r="EOY14" s="336"/>
      <c r="EOZ14" s="336"/>
      <c r="EPA14" s="336"/>
      <c r="EPB14" s="336"/>
      <c r="EPC14" s="336"/>
      <c r="EPD14" s="336"/>
      <c r="EPE14" s="336"/>
      <c r="EPF14" s="336"/>
      <c r="EPG14" s="336"/>
      <c r="EPH14" s="336"/>
      <c r="EPI14" s="336"/>
      <c r="EPJ14" s="336"/>
      <c r="EPK14" s="336"/>
      <c r="EPL14" s="336"/>
      <c r="EPM14" s="336"/>
      <c r="EPN14" s="336"/>
      <c r="EPO14" s="336"/>
      <c r="EPP14" s="336"/>
      <c r="EPQ14" s="336"/>
      <c r="EPR14" s="336"/>
      <c r="EPS14" s="336"/>
      <c r="EPT14" s="336"/>
      <c r="EPU14" s="336"/>
      <c r="EPV14" s="336"/>
      <c r="EPW14" s="336"/>
      <c r="EPX14" s="336"/>
      <c r="EPY14" s="336"/>
      <c r="EPZ14" s="336"/>
      <c r="EQA14" s="336"/>
      <c r="EQB14" s="336"/>
      <c r="EQC14" s="336"/>
      <c r="EQD14" s="336"/>
      <c r="EQE14" s="336"/>
      <c r="EQF14" s="336"/>
      <c r="EQG14" s="336"/>
      <c r="EQH14" s="336"/>
      <c r="EQI14" s="336"/>
      <c r="EQJ14" s="336"/>
      <c r="EQK14" s="336"/>
      <c r="EQL14" s="336"/>
      <c r="EQM14" s="336"/>
      <c r="EQN14" s="336"/>
      <c r="EQO14" s="336"/>
      <c r="EQP14" s="336"/>
      <c r="EQQ14" s="336"/>
      <c r="EQR14" s="336"/>
      <c r="EQS14" s="336"/>
      <c r="EQT14" s="336"/>
      <c r="EQU14" s="336"/>
      <c r="EQV14" s="336"/>
      <c r="EQW14" s="336"/>
      <c r="EQX14" s="336"/>
      <c r="EQY14" s="336"/>
      <c r="EQZ14" s="336"/>
      <c r="ERA14" s="336"/>
      <c r="ERB14" s="336"/>
      <c r="ERC14" s="336"/>
      <c r="ERD14" s="336"/>
      <c r="ERE14" s="336"/>
      <c r="ERF14" s="336"/>
      <c r="ERG14" s="336"/>
      <c r="ERH14" s="336"/>
      <c r="ERI14" s="336"/>
      <c r="ERJ14" s="336"/>
      <c r="ERK14" s="336"/>
      <c r="ERL14" s="336"/>
      <c r="ERM14" s="336"/>
      <c r="ERN14" s="336"/>
      <c r="ERO14" s="336"/>
      <c r="ERP14" s="336"/>
      <c r="ERQ14" s="336"/>
      <c r="ERR14" s="336"/>
      <c r="ERS14" s="336"/>
      <c r="ERT14" s="336"/>
      <c r="ERU14" s="336"/>
      <c r="ERV14" s="336"/>
      <c r="ERW14" s="336"/>
      <c r="ERX14" s="336"/>
      <c r="ERY14" s="336"/>
      <c r="ERZ14" s="336"/>
      <c r="ESA14" s="336"/>
      <c r="ESB14" s="336"/>
      <c r="ESC14" s="336"/>
      <c r="ESD14" s="336"/>
      <c r="ESE14" s="336"/>
      <c r="ESF14" s="336"/>
      <c r="ESG14" s="336"/>
      <c r="ESH14" s="336"/>
      <c r="ESI14" s="336"/>
      <c r="ESJ14" s="336"/>
      <c r="ESK14" s="336"/>
      <c r="ESL14" s="336"/>
      <c r="ESM14" s="336"/>
      <c r="ESN14" s="336"/>
      <c r="ESO14" s="336"/>
      <c r="ESP14" s="336"/>
      <c r="ESQ14" s="336"/>
      <c r="ESR14" s="336"/>
      <c r="ESS14" s="336"/>
      <c r="EST14" s="336"/>
      <c r="ESU14" s="336"/>
      <c r="ESV14" s="336"/>
      <c r="ESW14" s="336"/>
      <c r="ESX14" s="336"/>
      <c r="ESY14" s="336"/>
      <c r="ESZ14" s="336"/>
      <c r="ETA14" s="336"/>
      <c r="ETB14" s="336"/>
      <c r="ETC14" s="336"/>
      <c r="ETD14" s="336"/>
      <c r="ETE14" s="336"/>
      <c r="ETF14" s="336"/>
      <c r="ETG14" s="336"/>
      <c r="ETH14" s="336"/>
      <c r="ETI14" s="336"/>
      <c r="ETJ14" s="336"/>
      <c r="ETK14" s="336"/>
      <c r="ETL14" s="336"/>
      <c r="ETM14" s="336"/>
      <c r="ETN14" s="336"/>
      <c r="ETO14" s="336"/>
      <c r="ETP14" s="336"/>
      <c r="ETQ14" s="336"/>
      <c r="ETR14" s="336"/>
      <c r="ETS14" s="336"/>
      <c r="ETT14" s="336"/>
      <c r="ETU14" s="336"/>
      <c r="ETV14" s="336"/>
      <c r="ETW14" s="336"/>
      <c r="ETX14" s="336"/>
      <c r="ETY14" s="336"/>
      <c r="ETZ14" s="336"/>
      <c r="EUA14" s="336"/>
      <c r="EUB14" s="336"/>
      <c r="EUC14" s="336"/>
      <c r="EUD14" s="336"/>
      <c r="EUE14" s="336"/>
      <c r="EUF14" s="336"/>
      <c r="EUG14" s="336"/>
      <c r="EUH14" s="336"/>
      <c r="EUI14" s="336"/>
      <c r="EUJ14" s="336"/>
      <c r="EUK14" s="336"/>
      <c r="EUL14" s="336"/>
      <c r="EUM14" s="336"/>
      <c r="EUN14" s="336"/>
      <c r="EUO14" s="336"/>
      <c r="EUP14" s="336"/>
      <c r="EUQ14" s="336"/>
      <c r="EUR14" s="336"/>
      <c r="EUS14" s="336"/>
      <c r="EUT14" s="336"/>
      <c r="EUU14" s="336"/>
      <c r="EUV14" s="336"/>
      <c r="EUW14" s="336"/>
      <c r="EUX14" s="336"/>
      <c r="EUY14" s="336"/>
      <c r="EUZ14" s="336"/>
      <c r="EVA14" s="336"/>
      <c r="EVB14" s="336"/>
      <c r="EVC14" s="336"/>
      <c r="EVD14" s="336"/>
      <c r="EVE14" s="336"/>
      <c r="EVF14" s="336"/>
      <c r="EVG14" s="336"/>
      <c r="EVH14" s="336"/>
      <c r="EVI14" s="336"/>
      <c r="EVJ14" s="336"/>
      <c r="EVK14" s="336"/>
      <c r="EVL14" s="336"/>
      <c r="EVM14" s="336"/>
      <c r="EVN14" s="336"/>
      <c r="EVO14" s="336"/>
      <c r="EVP14" s="336"/>
      <c r="EVQ14" s="336"/>
      <c r="EVR14" s="336"/>
      <c r="EVS14" s="336"/>
      <c r="EVT14" s="336"/>
      <c r="EVU14" s="336"/>
      <c r="EVV14" s="336"/>
      <c r="EVW14" s="336"/>
      <c r="EVX14" s="336"/>
      <c r="EVY14" s="336"/>
      <c r="EVZ14" s="336"/>
      <c r="EWA14" s="336"/>
      <c r="EWB14" s="336"/>
      <c r="EWC14" s="336"/>
      <c r="EWD14" s="336"/>
      <c r="EWE14" s="336"/>
      <c r="EWF14" s="336"/>
      <c r="EWG14" s="336"/>
      <c r="EWH14" s="336"/>
      <c r="EWI14" s="336"/>
      <c r="EWJ14" s="336"/>
      <c r="EWK14" s="336"/>
      <c r="EWL14" s="336"/>
      <c r="EWM14" s="336"/>
      <c r="EWN14" s="336"/>
      <c r="EWO14" s="336"/>
      <c r="EWP14" s="336"/>
      <c r="EWQ14" s="336"/>
      <c r="EWR14" s="336"/>
      <c r="EWS14" s="336"/>
      <c r="EWT14" s="336"/>
      <c r="EWU14" s="336"/>
      <c r="EWV14" s="336"/>
      <c r="EWW14" s="336"/>
      <c r="EWX14" s="336"/>
      <c r="EWY14" s="336"/>
      <c r="EWZ14" s="336"/>
      <c r="EXA14" s="336"/>
      <c r="EXB14" s="336"/>
      <c r="EXC14" s="336"/>
      <c r="EXD14" s="336"/>
      <c r="EXE14" s="336"/>
      <c r="EXF14" s="336"/>
      <c r="EXG14" s="336"/>
      <c r="EXH14" s="336"/>
      <c r="EXI14" s="336"/>
      <c r="EXJ14" s="336"/>
      <c r="EXK14" s="336"/>
      <c r="EXL14" s="336"/>
      <c r="EXM14" s="336"/>
      <c r="EXN14" s="336"/>
      <c r="EXO14" s="336"/>
      <c r="EXP14" s="336"/>
      <c r="EXQ14" s="336"/>
      <c r="EXR14" s="336"/>
      <c r="EXS14" s="336"/>
      <c r="EXT14" s="336"/>
      <c r="EXU14" s="336"/>
      <c r="EXV14" s="336"/>
      <c r="EXW14" s="336"/>
      <c r="EXX14" s="336"/>
      <c r="EXY14" s="336"/>
      <c r="EXZ14" s="336"/>
      <c r="EYA14" s="336"/>
      <c r="EYB14" s="336"/>
      <c r="EYC14" s="336"/>
      <c r="EYD14" s="336"/>
      <c r="EYE14" s="336"/>
      <c r="EYF14" s="336"/>
      <c r="EYG14" s="336"/>
      <c r="EYH14" s="336"/>
      <c r="EYI14" s="336"/>
      <c r="EYJ14" s="336"/>
      <c r="EYK14" s="336"/>
      <c r="EYL14" s="336"/>
      <c r="EYM14" s="336"/>
      <c r="EYN14" s="336"/>
      <c r="EYO14" s="336"/>
      <c r="EYP14" s="336"/>
      <c r="EYQ14" s="336"/>
      <c r="EYR14" s="336"/>
      <c r="EYS14" s="336"/>
      <c r="EYT14" s="336"/>
      <c r="EYU14" s="336"/>
      <c r="EYV14" s="336"/>
      <c r="EYW14" s="336"/>
      <c r="EYX14" s="336"/>
      <c r="EYY14" s="336"/>
      <c r="EYZ14" s="336"/>
      <c r="EZA14" s="336"/>
      <c r="EZB14" s="336"/>
      <c r="EZC14" s="336"/>
      <c r="EZD14" s="336"/>
      <c r="EZE14" s="336"/>
      <c r="EZF14" s="336"/>
      <c r="EZG14" s="336"/>
      <c r="EZH14" s="336"/>
      <c r="EZI14" s="336"/>
      <c r="EZJ14" s="336"/>
      <c r="EZK14" s="336"/>
      <c r="EZL14" s="336"/>
      <c r="EZM14" s="336"/>
      <c r="EZN14" s="336"/>
      <c r="EZO14" s="336"/>
      <c r="EZP14" s="336"/>
      <c r="EZQ14" s="336"/>
      <c r="EZR14" s="336"/>
      <c r="EZS14" s="336"/>
      <c r="EZT14" s="336"/>
      <c r="EZU14" s="336"/>
      <c r="EZV14" s="336"/>
      <c r="EZW14" s="336"/>
      <c r="EZX14" s="336"/>
      <c r="EZY14" s="336"/>
      <c r="EZZ14" s="336"/>
      <c r="FAA14" s="336"/>
      <c r="FAB14" s="336"/>
      <c r="FAC14" s="336"/>
      <c r="FAD14" s="336"/>
      <c r="FAE14" s="336"/>
      <c r="FAF14" s="336"/>
      <c r="FAG14" s="336"/>
      <c r="FAH14" s="336"/>
      <c r="FAI14" s="336"/>
      <c r="FAJ14" s="336"/>
      <c r="FAK14" s="336"/>
      <c r="FAL14" s="336"/>
      <c r="FAM14" s="336"/>
      <c r="FAN14" s="336"/>
      <c r="FAO14" s="336"/>
      <c r="FAP14" s="336"/>
      <c r="FAQ14" s="336"/>
      <c r="FAR14" s="336"/>
      <c r="FAS14" s="336"/>
      <c r="FAT14" s="336"/>
      <c r="FAU14" s="336"/>
      <c r="FAV14" s="336"/>
      <c r="FAW14" s="336"/>
      <c r="FAX14" s="336"/>
      <c r="FAY14" s="336"/>
      <c r="FAZ14" s="336"/>
      <c r="FBA14" s="336"/>
      <c r="FBB14" s="336"/>
      <c r="FBC14" s="336"/>
      <c r="FBD14" s="336"/>
      <c r="FBE14" s="336"/>
      <c r="FBF14" s="336"/>
      <c r="FBG14" s="336"/>
      <c r="FBH14" s="336"/>
      <c r="FBI14" s="336"/>
      <c r="FBJ14" s="336"/>
      <c r="FBK14" s="336"/>
      <c r="FBL14" s="336"/>
      <c r="FBM14" s="336"/>
      <c r="FBN14" s="336"/>
      <c r="FBO14" s="336"/>
      <c r="FBP14" s="336"/>
      <c r="FBQ14" s="336"/>
      <c r="FBR14" s="336"/>
      <c r="FBS14" s="336"/>
      <c r="FBT14" s="336"/>
      <c r="FBU14" s="336"/>
      <c r="FBV14" s="336"/>
      <c r="FBW14" s="336"/>
      <c r="FBX14" s="336"/>
      <c r="FBY14" s="336"/>
      <c r="FBZ14" s="336"/>
      <c r="FCA14" s="336"/>
      <c r="FCB14" s="336"/>
      <c r="FCC14" s="336"/>
      <c r="FCD14" s="336"/>
      <c r="FCE14" s="336"/>
      <c r="FCF14" s="336"/>
      <c r="FCG14" s="336"/>
      <c r="FCH14" s="336"/>
      <c r="FCI14" s="336"/>
      <c r="FCJ14" s="336"/>
      <c r="FCK14" s="336"/>
      <c r="FCL14" s="336"/>
      <c r="FCM14" s="336"/>
      <c r="FCN14" s="336"/>
      <c r="FCO14" s="336"/>
      <c r="FCP14" s="336"/>
      <c r="FCQ14" s="336"/>
      <c r="FCR14" s="336"/>
      <c r="FCS14" s="336"/>
      <c r="FCT14" s="336"/>
      <c r="FCU14" s="336"/>
      <c r="FCV14" s="336"/>
      <c r="FCW14" s="336"/>
      <c r="FCX14" s="336"/>
      <c r="FCY14" s="336"/>
      <c r="FCZ14" s="336"/>
      <c r="FDA14" s="336"/>
      <c r="FDB14" s="336"/>
      <c r="FDC14" s="336"/>
      <c r="FDD14" s="336"/>
      <c r="FDE14" s="336"/>
      <c r="FDF14" s="336"/>
      <c r="FDG14" s="336"/>
      <c r="FDH14" s="336"/>
      <c r="FDI14" s="336"/>
      <c r="FDJ14" s="336"/>
      <c r="FDK14" s="336"/>
      <c r="FDL14" s="336"/>
      <c r="FDM14" s="336"/>
      <c r="FDN14" s="336"/>
      <c r="FDO14" s="336"/>
      <c r="FDP14" s="336"/>
      <c r="FDQ14" s="336"/>
      <c r="FDR14" s="336"/>
      <c r="FDS14" s="336"/>
      <c r="FDT14" s="336"/>
      <c r="FDU14" s="336"/>
      <c r="FDV14" s="336"/>
      <c r="FDW14" s="336"/>
      <c r="FDX14" s="336"/>
      <c r="FDY14" s="336"/>
      <c r="FDZ14" s="336"/>
      <c r="FEA14" s="336"/>
      <c r="FEB14" s="336"/>
      <c r="FEC14" s="336"/>
      <c r="FED14" s="336"/>
      <c r="FEE14" s="336"/>
      <c r="FEF14" s="336"/>
      <c r="FEG14" s="336"/>
      <c r="FEH14" s="336"/>
      <c r="FEI14" s="336"/>
      <c r="FEJ14" s="336"/>
      <c r="FEK14" s="336"/>
      <c r="FEL14" s="336"/>
      <c r="FEM14" s="336"/>
      <c r="FEN14" s="336"/>
      <c r="FEO14" s="336"/>
      <c r="FEP14" s="336"/>
      <c r="FEQ14" s="336"/>
      <c r="FER14" s="336"/>
      <c r="FES14" s="336"/>
      <c r="FET14" s="336"/>
      <c r="FEU14" s="336"/>
      <c r="FEV14" s="336"/>
      <c r="FEW14" s="336"/>
      <c r="FEX14" s="336"/>
      <c r="FEY14" s="336"/>
      <c r="FEZ14" s="336"/>
      <c r="FFA14" s="336"/>
      <c r="FFB14" s="336"/>
      <c r="FFC14" s="336"/>
      <c r="FFD14" s="336"/>
      <c r="FFE14" s="336"/>
      <c r="FFF14" s="336"/>
      <c r="FFG14" s="336"/>
      <c r="FFH14" s="336"/>
      <c r="FFI14" s="336"/>
      <c r="FFJ14" s="336"/>
      <c r="FFK14" s="336"/>
      <c r="FFL14" s="336"/>
      <c r="FFM14" s="336"/>
      <c r="FFN14" s="336"/>
      <c r="FFO14" s="336"/>
      <c r="FFP14" s="336"/>
      <c r="FFQ14" s="336"/>
      <c r="FFR14" s="336"/>
      <c r="FFS14" s="336"/>
      <c r="FFT14" s="336"/>
      <c r="FFU14" s="336"/>
      <c r="FFV14" s="336"/>
      <c r="FFW14" s="336"/>
      <c r="FFX14" s="336"/>
      <c r="FFY14" s="336"/>
      <c r="FFZ14" s="336"/>
      <c r="FGA14" s="336"/>
      <c r="FGB14" s="336"/>
      <c r="FGC14" s="336"/>
      <c r="FGD14" s="336"/>
      <c r="FGE14" s="336"/>
      <c r="FGF14" s="336"/>
      <c r="FGG14" s="336"/>
      <c r="FGH14" s="336"/>
      <c r="FGI14" s="336"/>
      <c r="FGJ14" s="336"/>
      <c r="FGK14" s="336"/>
      <c r="FGL14" s="336"/>
      <c r="FGM14" s="336"/>
      <c r="FGN14" s="336"/>
      <c r="FGO14" s="336"/>
      <c r="FGP14" s="336"/>
      <c r="FGQ14" s="336"/>
      <c r="FGR14" s="336"/>
      <c r="FGS14" s="336"/>
      <c r="FGT14" s="336"/>
      <c r="FGU14" s="336"/>
      <c r="FGV14" s="336"/>
      <c r="FGW14" s="336"/>
      <c r="FGX14" s="336"/>
      <c r="FGY14" s="336"/>
      <c r="FGZ14" s="336"/>
      <c r="FHA14" s="336"/>
      <c r="FHB14" s="336"/>
      <c r="FHC14" s="336"/>
      <c r="FHD14" s="336"/>
      <c r="FHE14" s="336"/>
      <c r="FHF14" s="336"/>
      <c r="FHG14" s="336"/>
      <c r="FHH14" s="336"/>
      <c r="FHI14" s="336"/>
      <c r="FHJ14" s="336"/>
      <c r="FHK14" s="336"/>
      <c r="FHL14" s="336"/>
      <c r="FHM14" s="336"/>
      <c r="FHN14" s="336"/>
      <c r="FHO14" s="336"/>
      <c r="FHP14" s="336"/>
      <c r="FHQ14" s="336"/>
      <c r="FHR14" s="336"/>
      <c r="FHS14" s="336"/>
      <c r="FHT14" s="336"/>
      <c r="FHU14" s="336"/>
      <c r="FHV14" s="336"/>
      <c r="FHW14" s="336"/>
      <c r="FHX14" s="336"/>
      <c r="FHY14" s="336"/>
      <c r="FHZ14" s="336"/>
      <c r="FIA14" s="336"/>
      <c r="FIB14" s="336"/>
      <c r="FIC14" s="336"/>
      <c r="FID14" s="336"/>
      <c r="FIE14" s="336"/>
      <c r="FIF14" s="336"/>
      <c r="FIG14" s="336"/>
      <c r="FIH14" s="336"/>
      <c r="FII14" s="336"/>
      <c r="FIJ14" s="336"/>
      <c r="FIK14" s="336"/>
      <c r="FIL14" s="336"/>
      <c r="FIM14" s="336"/>
      <c r="FIN14" s="336"/>
      <c r="FIO14" s="336"/>
      <c r="FIP14" s="336"/>
      <c r="FIQ14" s="336"/>
      <c r="FIR14" s="336"/>
      <c r="FIS14" s="336"/>
      <c r="FIT14" s="336"/>
      <c r="FIU14" s="336"/>
      <c r="FIV14" s="336"/>
      <c r="FIW14" s="336"/>
      <c r="FIX14" s="336"/>
      <c r="FIY14" s="336"/>
      <c r="FIZ14" s="336"/>
      <c r="FJA14" s="336"/>
      <c r="FJB14" s="336"/>
      <c r="FJC14" s="336"/>
      <c r="FJD14" s="336"/>
      <c r="FJE14" s="336"/>
      <c r="FJF14" s="336"/>
      <c r="FJG14" s="336"/>
      <c r="FJH14" s="336"/>
      <c r="FJI14" s="336"/>
      <c r="FJJ14" s="336"/>
      <c r="FJK14" s="336"/>
      <c r="FJL14" s="336"/>
      <c r="FJM14" s="336"/>
      <c r="FJN14" s="336"/>
      <c r="FJO14" s="336"/>
      <c r="FJP14" s="336"/>
      <c r="FJQ14" s="336"/>
      <c r="FJR14" s="336"/>
      <c r="FJS14" s="336"/>
      <c r="FJT14" s="336"/>
      <c r="FJU14" s="336"/>
      <c r="FJV14" s="336"/>
      <c r="FJW14" s="336"/>
      <c r="FJX14" s="336"/>
      <c r="FJY14" s="336"/>
      <c r="FJZ14" s="336"/>
      <c r="FKA14" s="336"/>
      <c r="FKB14" s="336"/>
      <c r="FKC14" s="336"/>
      <c r="FKD14" s="336"/>
      <c r="FKE14" s="336"/>
      <c r="FKF14" s="336"/>
      <c r="FKG14" s="336"/>
      <c r="FKH14" s="336"/>
      <c r="FKI14" s="336"/>
      <c r="FKJ14" s="336"/>
      <c r="FKK14" s="336"/>
      <c r="FKL14" s="336"/>
      <c r="FKM14" s="336"/>
      <c r="FKN14" s="336"/>
      <c r="FKO14" s="336"/>
      <c r="FKP14" s="336"/>
      <c r="FKQ14" s="336"/>
      <c r="FKR14" s="336"/>
      <c r="FKS14" s="336"/>
      <c r="FKT14" s="336"/>
      <c r="FKU14" s="336"/>
      <c r="FKV14" s="336"/>
      <c r="FKW14" s="336"/>
      <c r="FKX14" s="336"/>
      <c r="FKY14" s="336"/>
      <c r="FKZ14" s="336"/>
      <c r="FLA14" s="336"/>
      <c r="FLB14" s="336"/>
      <c r="FLC14" s="336"/>
      <c r="FLD14" s="336"/>
      <c r="FLE14" s="336"/>
      <c r="FLF14" s="336"/>
      <c r="FLG14" s="336"/>
      <c r="FLH14" s="336"/>
      <c r="FLI14" s="336"/>
      <c r="FLJ14" s="336"/>
      <c r="FLK14" s="336"/>
      <c r="FLL14" s="336"/>
      <c r="FLM14" s="336"/>
      <c r="FLN14" s="336"/>
      <c r="FLO14" s="336"/>
      <c r="FLP14" s="336"/>
      <c r="FLQ14" s="336"/>
      <c r="FLR14" s="336"/>
      <c r="FLS14" s="336"/>
      <c r="FLT14" s="336"/>
      <c r="FLU14" s="336"/>
      <c r="FLV14" s="336"/>
      <c r="FLW14" s="336"/>
      <c r="FLX14" s="336"/>
      <c r="FLY14" s="336"/>
      <c r="FLZ14" s="336"/>
      <c r="FMA14" s="336"/>
      <c r="FMB14" s="336"/>
      <c r="FMC14" s="336"/>
      <c r="FMD14" s="336"/>
      <c r="FME14" s="336"/>
      <c r="FMF14" s="336"/>
      <c r="FMG14" s="336"/>
      <c r="FMH14" s="336"/>
      <c r="FMI14" s="336"/>
      <c r="FMJ14" s="336"/>
      <c r="FMK14" s="336"/>
      <c r="FML14" s="336"/>
      <c r="FMM14" s="336"/>
      <c r="FMN14" s="336"/>
      <c r="FMO14" s="336"/>
      <c r="FMP14" s="336"/>
      <c r="FMQ14" s="336"/>
      <c r="FMR14" s="336"/>
      <c r="FMS14" s="336"/>
      <c r="FMT14" s="336"/>
      <c r="FMU14" s="336"/>
      <c r="FMV14" s="336"/>
      <c r="FMW14" s="336"/>
      <c r="FMX14" s="336"/>
      <c r="FMY14" s="336"/>
      <c r="FMZ14" s="336"/>
      <c r="FNA14" s="336"/>
      <c r="FNB14" s="336"/>
      <c r="FNC14" s="336"/>
      <c r="FND14" s="336"/>
      <c r="FNE14" s="336"/>
      <c r="FNF14" s="336"/>
      <c r="FNG14" s="336"/>
      <c r="FNH14" s="336"/>
      <c r="FNI14" s="336"/>
      <c r="FNJ14" s="336"/>
      <c r="FNK14" s="336"/>
      <c r="FNL14" s="336"/>
      <c r="FNM14" s="336"/>
      <c r="FNN14" s="336"/>
      <c r="FNO14" s="336"/>
      <c r="FNP14" s="336"/>
      <c r="FNQ14" s="336"/>
      <c r="FNR14" s="336"/>
      <c r="FNS14" s="336"/>
      <c r="FNT14" s="336"/>
      <c r="FNU14" s="336"/>
      <c r="FNV14" s="336"/>
      <c r="FNW14" s="336"/>
      <c r="FNX14" s="336"/>
      <c r="FNY14" s="336"/>
      <c r="FNZ14" s="336"/>
      <c r="FOA14" s="336"/>
      <c r="FOB14" s="336"/>
      <c r="FOC14" s="336"/>
      <c r="FOD14" s="336"/>
      <c r="FOE14" s="336"/>
      <c r="FOF14" s="336"/>
      <c r="FOG14" s="336"/>
      <c r="FOH14" s="336"/>
      <c r="FOI14" s="336"/>
      <c r="FOJ14" s="336"/>
      <c r="FOK14" s="336"/>
      <c r="FOL14" s="336"/>
      <c r="FOM14" s="336"/>
      <c r="FON14" s="336"/>
      <c r="FOO14" s="336"/>
      <c r="FOP14" s="336"/>
      <c r="FOQ14" s="336"/>
      <c r="FOR14" s="336"/>
      <c r="FOS14" s="336"/>
      <c r="FOT14" s="336"/>
      <c r="FOU14" s="336"/>
      <c r="FOV14" s="336"/>
      <c r="FOW14" s="336"/>
      <c r="FOX14" s="336"/>
      <c r="FOY14" s="336"/>
      <c r="FOZ14" s="336"/>
      <c r="FPA14" s="336"/>
      <c r="FPB14" s="336"/>
      <c r="FPC14" s="336"/>
      <c r="FPD14" s="336"/>
      <c r="FPE14" s="336"/>
      <c r="FPF14" s="336"/>
      <c r="FPG14" s="336"/>
      <c r="FPH14" s="336"/>
      <c r="FPI14" s="336"/>
      <c r="FPJ14" s="336"/>
      <c r="FPK14" s="336"/>
      <c r="FPL14" s="336"/>
      <c r="FPM14" s="336"/>
      <c r="FPN14" s="336"/>
      <c r="FPO14" s="336"/>
      <c r="FPP14" s="336"/>
      <c r="FPQ14" s="336"/>
      <c r="FPR14" s="336"/>
      <c r="FPS14" s="336"/>
      <c r="FPT14" s="336"/>
      <c r="FPU14" s="336"/>
      <c r="FPV14" s="336"/>
      <c r="FPW14" s="336"/>
      <c r="FPX14" s="336"/>
      <c r="FPY14" s="336"/>
      <c r="FPZ14" s="336"/>
      <c r="FQA14" s="336"/>
      <c r="FQB14" s="336"/>
      <c r="FQC14" s="336"/>
      <c r="FQD14" s="336"/>
      <c r="FQE14" s="336"/>
      <c r="FQF14" s="336"/>
      <c r="FQG14" s="336"/>
      <c r="FQH14" s="336"/>
      <c r="FQI14" s="336"/>
      <c r="FQJ14" s="336"/>
      <c r="FQK14" s="336"/>
      <c r="FQL14" s="336"/>
      <c r="FQM14" s="336"/>
      <c r="FQN14" s="336"/>
      <c r="FQO14" s="336"/>
      <c r="FQP14" s="336"/>
      <c r="FQQ14" s="336"/>
      <c r="FQR14" s="336"/>
      <c r="FQS14" s="336"/>
      <c r="FQT14" s="336"/>
      <c r="FQU14" s="336"/>
      <c r="FQV14" s="336"/>
      <c r="FQW14" s="336"/>
      <c r="FQX14" s="336"/>
      <c r="FQY14" s="336"/>
      <c r="FQZ14" s="336"/>
      <c r="FRA14" s="336"/>
      <c r="FRB14" s="336"/>
      <c r="FRC14" s="336"/>
      <c r="FRD14" s="336"/>
      <c r="FRE14" s="336"/>
      <c r="FRF14" s="336"/>
      <c r="FRG14" s="336"/>
      <c r="FRH14" s="336"/>
      <c r="FRI14" s="336"/>
      <c r="FRJ14" s="336"/>
      <c r="FRK14" s="336"/>
      <c r="FRL14" s="336"/>
      <c r="FRM14" s="336"/>
      <c r="FRN14" s="336"/>
      <c r="FRO14" s="336"/>
      <c r="FRP14" s="336"/>
      <c r="FRQ14" s="336"/>
      <c r="FRR14" s="336"/>
      <c r="FRS14" s="336"/>
      <c r="FRT14" s="336"/>
      <c r="FRU14" s="336"/>
      <c r="FRV14" s="336"/>
      <c r="FRW14" s="336"/>
      <c r="FRX14" s="336"/>
      <c r="FRY14" s="336"/>
      <c r="FRZ14" s="336"/>
      <c r="FSA14" s="336"/>
      <c r="FSB14" s="336"/>
      <c r="FSC14" s="336"/>
      <c r="FSD14" s="336"/>
      <c r="FSE14" s="336"/>
      <c r="FSF14" s="336"/>
      <c r="FSG14" s="336"/>
      <c r="FSH14" s="336"/>
      <c r="FSI14" s="336"/>
      <c r="FSJ14" s="336"/>
      <c r="FSK14" s="336"/>
      <c r="FSL14" s="336"/>
      <c r="FSM14" s="336"/>
      <c r="FSN14" s="336"/>
      <c r="FSO14" s="336"/>
      <c r="FSP14" s="336"/>
      <c r="FSQ14" s="336"/>
      <c r="FSR14" s="336"/>
      <c r="FSS14" s="336"/>
      <c r="FST14" s="336"/>
      <c r="FSU14" s="336"/>
      <c r="FSV14" s="336"/>
      <c r="FSW14" s="336"/>
      <c r="FSX14" s="336"/>
      <c r="FSY14" s="336"/>
      <c r="FSZ14" s="336"/>
      <c r="FTA14" s="336"/>
      <c r="FTB14" s="336"/>
      <c r="FTC14" s="336"/>
      <c r="FTD14" s="336"/>
      <c r="FTE14" s="336"/>
      <c r="FTF14" s="336"/>
      <c r="FTG14" s="336"/>
      <c r="FTH14" s="336"/>
      <c r="FTI14" s="336"/>
      <c r="FTJ14" s="336"/>
      <c r="FTK14" s="336"/>
      <c r="FTL14" s="336"/>
      <c r="FTM14" s="336"/>
      <c r="FTN14" s="336"/>
      <c r="FTO14" s="336"/>
      <c r="FTP14" s="336"/>
      <c r="FTQ14" s="336"/>
      <c r="FTR14" s="336"/>
      <c r="FTS14" s="336"/>
      <c r="FTT14" s="336"/>
      <c r="FTU14" s="336"/>
      <c r="FTV14" s="336"/>
      <c r="FTW14" s="336"/>
      <c r="FTX14" s="336"/>
      <c r="FTY14" s="336"/>
      <c r="FTZ14" s="336"/>
      <c r="FUA14" s="336"/>
      <c r="FUB14" s="336"/>
      <c r="FUC14" s="336"/>
      <c r="FUD14" s="336"/>
      <c r="FUE14" s="336"/>
      <c r="FUF14" s="336"/>
      <c r="FUG14" s="336"/>
      <c r="FUH14" s="336"/>
      <c r="FUI14" s="336"/>
      <c r="FUJ14" s="336"/>
      <c r="FUK14" s="336"/>
      <c r="FUL14" s="336"/>
      <c r="FUM14" s="336"/>
      <c r="FUN14" s="336"/>
      <c r="FUO14" s="336"/>
      <c r="FUP14" s="336"/>
      <c r="FUQ14" s="336"/>
      <c r="FUR14" s="336"/>
      <c r="FUS14" s="336"/>
      <c r="FUT14" s="336"/>
      <c r="FUU14" s="336"/>
      <c r="FUV14" s="336"/>
      <c r="FUW14" s="336"/>
      <c r="FUX14" s="336"/>
      <c r="FUY14" s="336"/>
      <c r="FUZ14" s="336"/>
      <c r="FVA14" s="336"/>
      <c r="FVB14" s="336"/>
      <c r="FVC14" s="336"/>
      <c r="FVD14" s="336"/>
      <c r="FVE14" s="336"/>
      <c r="FVF14" s="336"/>
      <c r="FVG14" s="336"/>
      <c r="FVH14" s="336"/>
      <c r="FVI14" s="336"/>
      <c r="FVJ14" s="336"/>
      <c r="FVK14" s="336"/>
      <c r="FVL14" s="336"/>
      <c r="FVM14" s="336"/>
      <c r="FVN14" s="336"/>
      <c r="FVO14" s="336"/>
      <c r="FVP14" s="336"/>
      <c r="FVQ14" s="336"/>
      <c r="FVR14" s="336"/>
      <c r="FVS14" s="336"/>
      <c r="FVT14" s="336"/>
      <c r="FVU14" s="336"/>
      <c r="FVV14" s="336"/>
      <c r="FVW14" s="336"/>
      <c r="FVX14" s="336"/>
      <c r="FVY14" s="336"/>
      <c r="FVZ14" s="336"/>
      <c r="FWA14" s="336"/>
      <c r="FWB14" s="336"/>
      <c r="FWC14" s="336"/>
      <c r="FWD14" s="336"/>
      <c r="FWE14" s="336"/>
      <c r="FWF14" s="336"/>
      <c r="FWG14" s="336"/>
      <c r="FWH14" s="336"/>
      <c r="FWI14" s="336"/>
      <c r="FWJ14" s="336"/>
      <c r="FWK14" s="336"/>
      <c r="FWL14" s="336"/>
      <c r="FWM14" s="336"/>
      <c r="FWN14" s="336"/>
      <c r="FWO14" s="336"/>
      <c r="FWP14" s="336"/>
      <c r="FWQ14" s="336"/>
      <c r="FWR14" s="336"/>
      <c r="FWS14" s="336"/>
      <c r="FWT14" s="336"/>
      <c r="FWU14" s="336"/>
      <c r="FWV14" s="336"/>
      <c r="FWW14" s="336"/>
      <c r="FWX14" s="336"/>
      <c r="FWY14" s="336"/>
      <c r="FWZ14" s="336"/>
      <c r="FXA14" s="336"/>
      <c r="FXB14" s="336"/>
      <c r="FXC14" s="336"/>
      <c r="FXD14" s="336"/>
      <c r="FXE14" s="336"/>
      <c r="FXF14" s="336"/>
      <c r="FXG14" s="336"/>
      <c r="FXH14" s="336"/>
      <c r="FXI14" s="336"/>
      <c r="FXJ14" s="336"/>
      <c r="FXK14" s="336"/>
      <c r="FXL14" s="336"/>
      <c r="FXM14" s="336"/>
      <c r="FXN14" s="336"/>
      <c r="FXO14" s="336"/>
      <c r="FXP14" s="336"/>
      <c r="FXQ14" s="336"/>
      <c r="FXR14" s="336"/>
      <c r="FXS14" s="336"/>
      <c r="FXT14" s="336"/>
      <c r="FXU14" s="336"/>
      <c r="FXV14" s="336"/>
      <c r="FXW14" s="336"/>
      <c r="FXX14" s="336"/>
      <c r="FXY14" s="336"/>
      <c r="FXZ14" s="336"/>
      <c r="FYA14" s="336"/>
      <c r="FYB14" s="336"/>
      <c r="FYC14" s="336"/>
      <c r="FYD14" s="336"/>
      <c r="FYE14" s="336"/>
      <c r="FYF14" s="336"/>
      <c r="FYG14" s="336"/>
      <c r="FYH14" s="336"/>
      <c r="FYI14" s="336"/>
      <c r="FYJ14" s="336"/>
      <c r="FYK14" s="336"/>
      <c r="FYL14" s="336"/>
      <c r="FYM14" s="336"/>
      <c r="FYN14" s="336"/>
      <c r="FYO14" s="336"/>
      <c r="FYP14" s="336"/>
      <c r="FYQ14" s="336"/>
      <c r="FYR14" s="336"/>
      <c r="FYS14" s="336"/>
      <c r="FYT14" s="336"/>
      <c r="FYU14" s="336"/>
      <c r="FYV14" s="336"/>
      <c r="FYW14" s="336"/>
      <c r="FYX14" s="336"/>
      <c r="FYY14" s="336"/>
      <c r="FYZ14" s="336"/>
      <c r="FZA14" s="336"/>
      <c r="FZB14" s="336"/>
      <c r="FZC14" s="336"/>
      <c r="FZD14" s="336"/>
      <c r="FZE14" s="336"/>
      <c r="FZF14" s="336"/>
      <c r="FZG14" s="336"/>
      <c r="FZH14" s="336"/>
      <c r="FZI14" s="336"/>
      <c r="FZJ14" s="336"/>
      <c r="FZK14" s="336"/>
      <c r="FZL14" s="336"/>
      <c r="FZM14" s="336"/>
      <c r="FZN14" s="336"/>
      <c r="FZO14" s="336"/>
      <c r="FZP14" s="336"/>
      <c r="FZQ14" s="336"/>
      <c r="FZR14" s="336"/>
      <c r="FZS14" s="336"/>
      <c r="FZT14" s="336"/>
      <c r="FZU14" s="336"/>
      <c r="FZV14" s="336"/>
      <c r="FZW14" s="336"/>
      <c r="FZX14" s="336"/>
      <c r="FZY14" s="336"/>
      <c r="FZZ14" s="336"/>
      <c r="GAA14" s="336"/>
      <c r="GAB14" s="336"/>
      <c r="GAC14" s="336"/>
      <c r="GAD14" s="336"/>
      <c r="GAE14" s="336"/>
      <c r="GAF14" s="336"/>
      <c r="GAG14" s="336"/>
      <c r="GAH14" s="336"/>
      <c r="GAI14" s="336"/>
      <c r="GAJ14" s="336"/>
      <c r="GAK14" s="336"/>
      <c r="GAL14" s="336"/>
      <c r="GAM14" s="336"/>
      <c r="GAN14" s="336"/>
      <c r="GAO14" s="336"/>
      <c r="GAP14" s="336"/>
      <c r="GAQ14" s="336"/>
      <c r="GAR14" s="336"/>
      <c r="GAS14" s="336"/>
      <c r="GAT14" s="336"/>
      <c r="GAU14" s="336"/>
      <c r="GAV14" s="336"/>
      <c r="GAW14" s="336"/>
      <c r="GAX14" s="336"/>
      <c r="GAY14" s="336"/>
      <c r="GAZ14" s="336"/>
      <c r="GBA14" s="336"/>
      <c r="GBB14" s="336"/>
      <c r="GBC14" s="336"/>
      <c r="GBD14" s="336"/>
      <c r="GBE14" s="336"/>
      <c r="GBF14" s="336"/>
      <c r="GBG14" s="336"/>
      <c r="GBH14" s="336"/>
      <c r="GBI14" s="336"/>
      <c r="GBJ14" s="336"/>
      <c r="GBK14" s="336"/>
      <c r="GBL14" s="336"/>
      <c r="GBM14" s="336"/>
      <c r="GBN14" s="336"/>
      <c r="GBO14" s="336"/>
      <c r="GBP14" s="336"/>
      <c r="GBQ14" s="336"/>
      <c r="GBR14" s="336"/>
      <c r="GBS14" s="336"/>
      <c r="GBT14" s="336"/>
      <c r="GBU14" s="336"/>
      <c r="GBV14" s="336"/>
      <c r="GBW14" s="336"/>
      <c r="GBX14" s="336"/>
      <c r="GBY14" s="336"/>
      <c r="GBZ14" s="336"/>
      <c r="GCA14" s="336"/>
      <c r="GCB14" s="336"/>
      <c r="GCC14" s="336"/>
      <c r="GCD14" s="336"/>
      <c r="GCE14" s="336"/>
      <c r="GCF14" s="336"/>
      <c r="GCG14" s="336"/>
      <c r="GCH14" s="336"/>
      <c r="GCI14" s="336"/>
      <c r="GCJ14" s="336"/>
      <c r="GCK14" s="336"/>
      <c r="GCL14" s="336"/>
      <c r="GCM14" s="336"/>
      <c r="GCN14" s="336"/>
      <c r="GCO14" s="336"/>
      <c r="GCP14" s="336"/>
      <c r="GCQ14" s="336"/>
      <c r="GCR14" s="336"/>
      <c r="GCS14" s="336"/>
      <c r="GCT14" s="336"/>
      <c r="GCU14" s="336"/>
      <c r="GCV14" s="336"/>
      <c r="GCW14" s="336"/>
      <c r="GCX14" s="336"/>
      <c r="GCY14" s="336"/>
      <c r="GCZ14" s="336"/>
      <c r="GDA14" s="336"/>
      <c r="GDB14" s="336"/>
      <c r="GDC14" s="336"/>
      <c r="GDD14" s="336"/>
      <c r="GDE14" s="336"/>
      <c r="GDF14" s="336"/>
      <c r="GDG14" s="336"/>
      <c r="GDH14" s="336"/>
      <c r="GDI14" s="336"/>
      <c r="GDJ14" s="336"/>
      <c r="GDK14" s="336"/>
      <c r="GDL14" s="336"/>
      <c r="GDM14" s="336"/>
      <c r="GDN14" s="336"/>
      <c r="GDO14" s="336"/>
      <c r="GDP14" s="336"/>
      <c r="GDQ14" s="336"/>
      <c r="GDR14" s="336"/>
      <c r="GDS14" s="336"/>
      <c r="GDT14" s="336"/>
      <c r="GDU14" s="336"/>
      <c r="GDV14" s="336"/>
      <c r="GDW14" s="336"/>
      <c r="GDX14" s="336"/>
      <c r="GDY14" s="336"/>
      <c r="GDZ14" s="336"/>
      <c r="GEA14" s="336"/>
      <c r="GEB14" s="336"/>
      <c r="GEC14" s="336"/>
      <c r="GED14" s="336"/>
      <c r="GEE14" s="336"/>
      <c r="GEF14" s="336"/>
      <c r="GEG14" s="336"/>
      <c r="GEH14" s="336"/>
      <c r="GEI14" s="336"/>
      <c r="GEJ14" s="336"/>
      <c r="GEK14" s="336"/>
      <c r="GEL14" s="336"/>
      <c r="GEM14" s="336"/>
      <c r="GEN14" s="336"/>
      <c r="GEO14" s="336"/>
      <c r="GEP14" s="336"/>
      <c r="GEQ14" s="336"/>
      <c r="GER14" s="336"/>
      <c r="GES14" s="336"/>
      <c r="GET14" s="336"/>
      <c r="GEU14" s="336"/>
      <c r="GEV14" s="336"/>
      <c r="GEW14" s="336"/>
      <c r="GEX14" s="336"/>
      <c r="GEY14" s="336"/>
      <c r="GEZ14" s="336"/>
      <c r="GFA14" s="336"/>
      <c r="GFB14" s="336"/>
      <c r="GFC14" s="336"/>
      <c r="GFD14" s="336"/>
      <c r="GFE14" s="336"/>
      <c r="GFF14" s="336"/>
      <c r="GFG14" s="336"/>
      <c r="GFH14" s="336"/>
      <c r="GFI14" s="336"/>
      <c r="GFJ14" s="336"/>
      <c r="GFK14" s="336"/>
      <c r="GFL14" s="336"/>
      <c r="GFM14" s="336"/>
      <c r="GFN14" s="336"/>
      <c r="GFO14" s="336"/>
      <c r="GFP14" s="336"/>
      <c r="GFQ14" s="336"/>
      <c r="GFR14" s="336"/>
      <c r="GFS14" s="336"/>
      <c r="GFT14" s="336"/>
      <c r="GFU14" s="336"/>
      <c r="GFV14" s="336"/>
      <c r="GFW14" s="336"/>
      <c r="GFX14" s="336"/>
      <c r="GFY14" s="336"/>
      <c r="GFZ14" s="336"/>
      <c r="GGA14" s="336"/>
      <c r="GGB14" s="336"/>
      <c r="GGC14" s="336"/>
      <c r="GGD14" s="336"/>
      <c r="GGE14" s="336"/>
      <c r="GGF14" s="336"/>
      <c r="GGG14" s="336"/>
      <c r="GGH14" s="336"/>
      <c r="GGI14" s="336"/>
      <c r="GGJ14" s="336"/>
      <c r="GGK14" s="336"/>
      <c r="GGL14" s="336"/>
      <c r="GGM14" s="336"/>
      <c r="GGN14" s="336"/>
      <c r="GGO14" s="336"/>
      <c r="GGP14" s="336"/>
      <c r="GGQ14" s="336"/>
      <c r="GGR14" s="336"/>
      <c r="GGS14" s="336"/>
      <c r="GGT14" s="336"/>
      <c r="GGU14" s="336"/>
      <c r="GGV14" s="336"/>
      <c r="GGW14" s="336"/>
      <c r="GGX14" s="336"/>
      <c r="GGY14" s="336"/>
      <c r="GGZ14" s="336"/>
      <c r="GHA14" s="336"/>
      <c r="GHB14" s="336"/>
      <c r="GHC14" s="336"/>
      <c r="GHD14" s="336"/>
      <c r="GHE14" s="336"/>
      <c r="GHF14" s="336"/>
      <c r="GHG14" s="336"/>
      <c r="GHH14" s="336"/>
      <c r="GHI14" s="336"/>
      <c r="GHJ14" s="336"/>
      <c r="GHK14" s="336"/>
      <c r="GHL14" s="336"/>
      <c r="GHM14" s="336"/>
      <c r="GHN14" s="336"/>
      <c r="GHO14" s="336"/>
      <c r="GHP14" s="336"/>
      <c r="GHQ14" s="336"/>
      <c r="GHR14" s="336"/>
      <c r="GHS14" s="336"/>
      <c r="GHT14" s="336"/>
      <c r="GHU14" s="336"/>
      <c r="GHV14" s="336"/>
      <c r="GHW14" s="336"/>
      <c r="GHX14" s="336"/>
      <c r="GHY14" s="336"/>
      <c r="GHZ14" s="336"/>
      <c r="GIA14" s="336"/>
      <c r="GIB14" s="336"/>
      <c r="GIC14" s="336"/>
      <c r="GID14" s="336"/>
      <c r="GIE14" s="336"/>
      <c r="GIF14" s="336"/>
      <c r="GIG14" s="336"/>
      <c r="GIH14" s="336"/>
      <c r="GII14" s="336"/>
      <c r="GIJ14" s="336"/>
      <c r="GIK14" s="336"/>
      <c r="GIL14" s="336"/>
      <c r="GIM14" s="336"/>
      <c r="GIN14" s="336"/>
      <c r="GIO14" s="336"/>
      <c r="GIP14" s="336"/>
      <c r="GIQ14" s="336"/>
      <c r="GIR14" s="336"/>
      <c r="GIS14" s="336"/>
      <c r="GIT14" s="336"/>
      <c r="GIU14" s="336"/>
      <c r="GIV14" s="336"/>
      <c r="GIW14" s="336"/>
      <c r="GIX14" s="336"/>
      <c r="GIY14" s="336"/>
      <c r="GIZ14" s="336"/>
      <c r="GJA14" s="336"/>
      <c r="GJB14" s="336"/>
      <c r="GJC14" s="336"/>
      <c r="GJD14" s="336"/>
      <c r="GJE14" s="336"/>
      <c r="GJF14" s="336"/>
      <c r="GJG14" s="336"/>
      <c r="GJH14" s="336"/>
      <c r="GJI14" s="336"/>
      <c r="GJJ14" s="336"/>
      <c r="GJK14" s="336"/>
      <c r="GJL14" s="336"/>
      <c r="GJM14" s="336"/>
      <c r="GJN14" s="336"/>
      <c r="GJO14" s="336"/>
      <c r="GJP14" s="336"/>
      <c r="GJQ14" s="336"/>
      <c r="GJR14" s="336"/>
      <c r="GJS14" s="336"/>
      <c r="GJT14" s="336"/>
      <c r="GJU14" s="336"/>
      <c r="GJV14" s="336"/>
      <c r="GJW14" s="336"/>
      <c r="GJX14" s="336"/>
      <c r="GJY14" s="336"/>
      <c r="GJZ14" s="336"/>
      <c r="GKA14" s="336"/>
      <c r="GKB14" s="336"/>
      <c r="GKC14" s="336"/>
      <c r="GKD14" s="336"/>
      <c r="GKE14" s="336"/>
      <c r="GKF14" s="336"/>
      <c r="GKG14" s="336"/>
      <c r="GKH14" s="336"/>
      <c r="GKI14" s="336"/>
      <c r="GKJ14" s="336"/>
      <c r="GKK14" s="336"/>
      <c r="GKL14" s="336"/>
      <c r="GKM14" s="336"/>
      <c r="GKN14" s="336"/>
      <c r="GKO14" s="336"/>
      <c r="GKP14" s="336"/>
      <c r="GKQ14" s="336"/>
      <c r="GKR14" s="336"/>
      <c r="GKS14" s="336"/>
      <c r="GKT14" s="336"/>
      <c r="GKU14" s="336"/>
      <c r="GKV14" s="336"/>
      <c r="GKW14" s="336"/>
      <c r="GKX14" s="336"/>
      <c r="GKY14" s="336"/>
      <c r="GKZ14" s="336"/>
      <c r="GLA14" s="336"/>
      <c r="GLB14" s="336"/>
      <c r="GLC14" s="336"/>
      <c r="GLD14" s="336"/>
      <c r="GLE14" s="336"/>
      <c r="GLF14" s="336"/>
      <c r="GLG14" s="336"/>
      <c r="GLH14" s="336"/>
      <c r="GLI14" s="336"/>
      <c r="GLJ14" s="336"/>
      <c r="GLK14" s="336"/>
      <c r="GLL14" s="336"/>
      <c r="GLM14" s="336"/>
      <c r="GLN14" s="336"/>
      <c r="GLO14" s="336"/>
      <c r="GLP14" s="336"/>
      <c r="GLQ14" s="336"/>
      <c r="GLR14" s="336"/>
      <c r="GLS14" s="336"/>
      <c r="GLT14" s="336"/>
      <c r="GLU14" s="336"/>
      <c r="GLV14" s="336"/>
      <c r="GLW14" s="336"/>
      <c r="GLX14" s="336"/>
      <c r="GLY14" s="336"/>
      <c r="GLZ14" s="336"/>
      <c r="GMA14" s="336"/>
      <c r="GMB14" s="336"/>
      <c r="GMC14" s="336"/>
      <c r="GMD14" s="336"/>
      <c r="GME14" s="336"/>
      <c r="GMF14" s="336"/>
      <c r="GMG14" s="336"/>
      <c r="GMH14" s="336"/>
      <c r="GMI14" s="336"/>
      <c r="GMJ14" s="336"/>
      <c r="GMK14" s="336"/>
      <c r="GML14" s="336"/>
      <c r="GMM14" s="336"/>
      <c r="GMN14" s="336"/>
      <c r="GMO14" s="336"/>
      <c r="GMP14" s="336"/>
      <c r="GMQ14" s="336"/>
      <c r="GMR14" s="336"/>
      <c r="GMS14" s="336"/>
      <c r="GMT14" s="336"/>
      <c r="GMU14" s="336"/>
      <c r="GMV14" s="336"/>
      <c r="GMW14" s="336"/>
      <c r="GMX14" s="336"/>
      <c r="GMY14" s="336"/>
      <c r="GMZ14" s="336"/>
      <c r="GNA14" s="336"/>
      <c r="GNB14" s="336"/>
      <c r="GNC14" s="336"/>
      <c r="GND14" s="336"/>
      <c r="GNE14" s="336"/>
      <c r="GNF14" s="336"/>
      <c r="GNG14" s="336"/>
      <c r="GNH14" s="336"/>
      <c r="GNI14" s="336"/>
      <c r="GNJ14" s="336"/>
      <c r="GNK14" s="336"/>
      <c r="GNL14" s="336"/>
      <c r="GNM14" s="336"/>
      <c r="GNN14" s="336"/>
      <c r="GNO14" s="336"/>
      <c r="GNP14" s="336"/>
      <c r="GNQ14" s="336"/>
      <c r="GNR14" s="336"/>
      <c r="GNS14" s="336"/>
      <c r="GNT14" s="336"/>
      <c r="GNU14" s="336"/>
      <c r="GNV14" s="336"/>
      <c r="GNW14" s="336"/>
      <c r="GNX14" s="336"/>
      <c r="GNY14" s="336"/>
      <c r="GNZ14" s="336"/>
      <c r="GOA14" s="336"/>
      <c r="GOB14" s="336"/>
      <c r="GOC14" s="336"/>
      <c r="GOD14" s="336"/>
      <c r="GOE14" s="336"/>
      <c r="GOF14" s="336"/>
      <c r="GOG14" s="336"/>
      <c r="GOH14" s="336"/>
      <c r="GOI14" s="336"/>
      <c r="GOJ14" s="336"/>
      <c r="GOK14" s="336"/>
      <c r="GOL14" s="336"/>
      <c r="GOM14" s="336"/>
      <c r="GON14" s="336"/>
      <c r="GOO14" s="336"/>
      <c r="GOP14" s="336"/>
      <c r="GOQ14" s="336"/>
      <c r="GOR14" s="336"/>
      <c r="GOS14" s="336"/>
      <c r="GOT14" s="336"/>
      <c r="GOU14" s="336"/>
      <c r="GOV14" s="336"/>
      <c r="GOW14" s="336"/>
      <c r="GOX14" s="336"/>
      <c r="GOY14" s="336"/>
      <c r="GOZ14" s="336"/>
      <c r="GPA14" s="336"/>
      <c r="GPB14" s="336"/>
      <c r="GPC14" s="336"/>
      <c r="GPD14" s="336"/>
      <c r="GPE14" s="336"/>
      <c r="GPF14" s="336"/>
      <c r="GPG14" s="336"/>
      <c r="GPH14" s="336"/>
      <c r="GPI14" s="336"/>
      <c r="GPJ14" s="336"/>
      <c r="GPK14" s="336"/>
      <c r="GPL14" s="336"/>
      <c r="GPM14" s="336"/>
      <c r="GPN14" s="336"/>
      <c r="GPO14" s="336"/>
      <c r="GPP14" s="336"/>
      <c r="GPQ14" s="336"/>
      <c r="GPR14" s="336"/>
      <c r="GPS14" s="336"/>
      <c r="GPT14" s="336"/>
      <c r="GPU14" s="336"/>
      <c r="GPV14" s="336"/>
      <c r="GPW14" s="336"/>
      <c r="GPX14" s="336"/>
      <c r="GPY14" s="336"/>
      <c r="GPZ14" s="336"/>
      <c r="GQA14" s="336"/>
      <c r="GQB14" s="336"/>
      <c r="GQC14" s="336"/>
      <c r="GQD14" s="336"/>
      <c r="GQE14" s="336"/>
      <c r="GQF14" s="336"/>
      <c r="GQG14" s="336"/>
      <c r="GQH14" s="336"/>
      <c r="GQI14" s="336"/>
      <c r="GQJ14" s="336"/>
      <c r="GQK14" s="336"/>
      <c r="GQL14" s="336"/>
      <c r="GQM14" s="336"/>
      <c r="GQN14" s="336"/>
      <c r="GQO14" s="336"/>
      <c r="GQP14" s="336"/>
      <c r="GQQ14" s="336"/>
      <c r="GQR14" s="336"/>
      <c r="GQS14" s="336"/>
      <c r="GQT14" s="336"/>
      <c r="GQU14" s="336"/>
      <c r="GQV14" s="336"/>
      <c r="GQW14" s="336"/>
      <c r="GQX14" s="336"/>
      <c r="GQY14" s="336"/>
      <c r="GQZ14" s="336"/>
      <c r="GRA14" s="336"/>
      <c r="GRB14" s="336"/>
      <c r="GRC14" s="336"/>
      <c r="GRD14" s="336"/>
      <c r="GRE14" s="336"/>
      <c r="GRF14" s="336"/>
      <c r="GRG14" s="336"/>
      <c r="GRH14" s="336"/>
      <c r="GRI14" s="336"/>
      <c r="GRJ14" s="336"/>
      <c r="GRK14" s="336"/>
      <c r="GRL14" s="336"/>
      <c r="GRM14" s="336"/>
      <c r="GRN14" s="336"/>
      <c r="GRO14" s="336"/>
      <c r="GRP14" s="336"/>
      <c r="GRQ14" s="336"/>
      <c r="GRR14" s="336"/>
      <c r="GRS14" s="336"/>
      <c r="GRT14" s="336"/>
      <c r="GRU14" s="336"/>
      <c r="GRV14" s="336"/>
      <c r="GRW14" s="336"/>
      <c r="GRX14" s="336"/>
      <c r="GRY14" s="336"/>
      <c r="GRZ14" s="336"/>
      <c r="GSA14" s="336"/>
      <c r="GSB14" s="336"/>
      <c r="GSC14" s="336"/>
      <c r="GSD14" s="336"/>
      <c r="GSE14" s="336"/>
      <c r="GSF14" s="336"/>
      <c r="GSG14" s="336"/>
      <c r="GSH14" s="336"/>
      <c r="GSI14" s="336"/>
      <c r="GSJ14" s="336"/>
      <c r="GSK14" s="336"/>
      <c r="GSL14" s="336"/>
      <c r="GSM14" s="336"/>
      <c r="GSN14" s="336"/>
      <c r="GSO14" s="336"/>
      <c r="GSP14" s="336"/>
      <c r="GSQ14" s="336"/>
      <c r="GSR14" s="336"/>
      <c r="GSS14" s="336"/>
      <c r="GST14" s="336"/>
      <c r="GSU14" s="336"/>
      <c r="GSV14" s="336"/>
      <c r="GSW14" s="336"/>
      <c r="GSX14" s="336"/>
      <c r="GSY14" s="336"/>
      <c r="GSZ14" s="336"/>
      <c r="GTA14" s="336"/>
      <c r="GTB14" s="336"/>
      <c r="GTC14" s="336"/>
      <c r="GTD14" s="336"/>
      <c r="GTE14" s="336"/>
      <c r="GTF14" s="336"/>
      <c r="GTG14" s="336"/>
      <c r="GTH14" s="336"/>
      <c r="GTI14" s="336"/>
      <c r="GTJ14" s="336"/>
      <c r="GTK14" s="336"/>
      <c r="GTL14" s="336"/>
      <c r="GTM14" s="336"/>
      <c r="GTN14" s="336"/>
      <c r="GTO14" s="336"/>
      <c r="GTP14" s="336"/>
      <c r="GTQ14" s="336"/>
      <c r="GTR14" s="336"/>
      <c r="GTS14" s="336"/>
      <c r="GTT14" s="336"/>
      <c r="GTU14" s="336"/>
      <c r="GTV14" s="336"/>
      <c r="GTW14" s="336"/>
      <c r="GTX14" s="336"/>
      <c r="GTY14" s="336"/>
      <c r="GTZ14" s="336"/>
      <c r="GUA14" s="336"/>
      <c r="GUB14" s="336"/>
      <c r="GUC14" s="336"/>
      <c r="GUD14" s="336"/>
      <c r="GUE14" s="336"/>
      <c r="GUF14" s="336"/>
      <c r="GUG14" s="336"/>
      <c r="GUH14" s="336"/>
      <c r="GUI14" s="336"/>
      <c r="GUJ14" s="336"/>
      <c r="GUK14" s="336"/>
      <c r="GUL14" s="336"/>
      <c r="GUM14" s="336"/>
      <c r="GUN14" s="336"/>
      <c r="GUO14" s="336"/>
      <c r="GUP14" s="336"/>
      <c r="GUQ14" s="336"/>
      <c r="GUR14" s="336"/>
      <c r="GUS14" s="336"/>
      <c r="GUT14" s="336"/>
      <c r="GUU14" s="336"/>
      <c r="GUV14" s="336"/>
      <c r="GUW14" s="336"/>
      <c r="GUX14" s="336"/>
      <c r="GUY14" s="336"/>
      <c r="GUZ14" s="336"/>
      <c r="GVA14" s="336"/>
      <c r="GVB14" s="336"/>
      <c r="GVC14" s="336"/>
      <c r="GVD14" s="336"/>
      <c r="GVE14" s="336"/>
      <c r="GVF14" s="336"/>
      <c r="GVG14" s="336"/>
      <c r="GVH14" s="336"/>
      <c r="GVI14" s="336"/>
      <c r="GVJ14" s="336"/>
      <c r="GVK14" s="336"/>
      <c r="GVL14" s="336"/>
      <c r="GVM14" s="336"/>
      <c r="GVN14" s="336"/>
      <c r="GVO14" s="336"/>
      <c r="GVP14" s="336"/>
      <c r="GVQ14" s="336"/>
      <c r="GVR14" s="336"/>
      <c r="GVS14" s="336"/>
      <c r="GVT14" s="336"/>
      <c r="GVU14" s="336"/>
      <c r="GVV14" s="336"/>
      <c r="GVW14" s="336"/>
      <c r="GVX14" s="336"/>
      <c r="GVY14" s="336"/>
      <c r="GVZ14" s="336"/>
      <c r="GWA14" s="336"/>
      <c r="GWB14" s="336"/>
      <c r="GWC14" s="336"/>
      <c r="GWD14" s="336"/>
      <c r="GWE14" s="336"/>
      <c r="GWF14" s="336"/>
      <c r="GWG14" s="336"/>
      <c r="GWH14" s="336"/>
      <c r="GWI14" s="336"/>
      <c r="GWJ14" s="336"/>
      <c r="GWK14" s="336"/>
      <c r="GWL14" s="336"/>
      <c r="GWM14" s="336"/>
      <c r="GWN14" s="336"/>
      <c r="GWO14" s="336"/>
      <c r="GWP14" s="336"/>
      <c r="GWQ14" s="336"/>
      <c r="GWR14" s="336"/>
      <c r="GWS14" s="336"/>
      <c r="GWT14" s="336"/>
      <c r="GWU14" s="336"/>
      <c r="GWV14" s="336"/>
      <c r="GWW14" s="336"/>
      <c r="GWX14" s="336"/>
      <c r="GWY14" s="336"/>
      <c r="GWZ14" s="336"/>
      <c r="GXA14" s="336"/>
      <c r="GXB14" s="336"/>
      <c r="GXC14" s="336"/>
      <c r="GXD14" s="336"/>
      <c r="GXE14" s="336"/>
      <c r="GXF14" s="336"/>
      <c r="GXG14" s="336"/>
      <c r="GXH14" s="336"/>
      <c r="GXI14" s="336"/>
      <c r="GXJ14" s="336"/>
      <c r="GXK14" s="336"/>
      <c r="GXL14" s="336"/>
      <c r="GXM14" s="336"/>
      <c r="GXN14" s="336"/>
      <c r="GXO14" s="336"/>
      <c r="GXP14" s="336"/>
      <c r="GXQ14" s="336"/>
      <c r="GXR14" s="336"/>
      <c r="GXS14" s="336"/>
      <c r="GXT14" s="336"/>
      <c r="GXU14" s="336"/>
      <c r="GXV14" s="336"/>
      <c r="GXW14" s="336"/>
      <c r="GXX14" s="336"/>
      <c r="GXY14" s="336"/>
      <c r="GXZ14" s="336"/>
      <c r="GYA14" s="336"/>
      <c r="GYB14" s="336"/>
      <c r="GYC14" s="336"/>
      <c r="GYD14" s="336"/>
      <c r="GYE14" s="336"/>
      <c r="GYF14" s="336"/>
      <c r="GYG14" s="336"/>
      <c r="GYH14" s="336"/>
      <c r="GYI14" s="336"/>
      <c r="GYJ14" s="336"/>
      <c r="GYK14" s="336"/>
      <c r="GYL14" s="336"/>
      <c r="GYM14" s="336"/>
      <c r="GYN14" s="336"/>
      <c r="GYO14" s="336"/>
      <c r="GYP14" s="336"/>
      <c r="GYQ14" s="336"/>
      <c r="GYR14" s="336"/>
      <c r="GYS14" s="336"/>
      <c r="GYT14" s="336"/>
      <c r="GYU14" s="336"/>
      <c r="GYV14" s="336"/>
      <c r="GYW14" s="336"/>
      <c r="GYX14" s="336"/>
      <c r="GYY14" s="336"/>
      <c r="GYZ14" s="336"/>
      <c r="GZA14" s="336"/>
      <c r="GZB14" s="336"/>
      <c r="GZC14" s="336"/>
      <c r="GZD14" s="336"/>
      <c r="GZE14" s="336"/>
      <c r="GZF14" s="336"/>
      <c r="GZG14" s="336"/>
      <c r="GZH14" s="336"/>
      <c r="GZI14" s="336"/>
      <c r="GZJ14" s="336"/>
      <c r="GZK14" s="336"/>
      <c r="GZL14" s="336"/>
      <c r="GZM14" s="336"/>
      <c r="GZN14" s="336"/>
      <c r="GZO14" s="336"/>
      <c r="GZP14" s="336"/>
      <c r="GZQ14" s="336"/>
      <c r="GZR14" s="336"/>
      <c r="GZS14" s="336"/>
      <c r="GZT14" s="336"/>
      <c r="GZU14" s="336"/>
      <c r="GZV14" s="336"/>
      <c r="GZW14" s="336"/>
      <c r="GZX14" s="336"/>
      <c r="GZY14" s="336"/>
      <c r="GZZ14" s="336"/>
      <c r="HAA14" s="336"/>
      <c r="HAB14" s="336"/>
      <c r="HAC14" s="336"/>
      <c r="HAD14" s="336"/>
      <c r="HAE14" s="336"/>
      <c r="HAF14" s="336"/>
      <c r="HAG14" s="336"/>
      <c r="HAH14" s="336"/>
      <c r="HAI14" s="336"/>
      <c r="HAJ14" s="336"/>
      <c r="HAK14" s="336"/>
      <c r="HAL14" s="336"/>
      <c r="HAM14" s="336"/>
      <c r="HAN14" s="336"/>
      <c r="HAO14" s="336"/>
      <c r="HAP14" s="336"/>
      <c r="HAQ14" s="336"/>
      <c r="HAR14" s="336"/>
      <c r="HAS14" s="336"/>
      <c r="HAT14" s="336"/>
      <c r="HAU14" s="336"/>
      <c r="HAV14" s="336"/>
      <c r="HAW14" s="336"/>
      <c r="HAX14" s="336"/>
      <c r="HAY14" s="336"/>
      <c r="HAZ14" s="336"/>
      <c r="HBA14" s="336"/>
      <c r="HBB14" s="336"/>
      <c r="HBC14" s="336"/>
      <c r="HBD14" s="336"/>
      <c r="HBE14" s="336"/>
      <c r="HBF14" s="336"/>
      <c r="HBG14" s="336"/>
      <c r="HBH14" s="336"/>
      <c r="HBI14" s="336"/>
      <c r="HBJ14" s="336"/>
      <c r="HBK14" s="336"/>
      <c r="HBL14" s="336"/>
      <c r="HBM14" s="336"/>
      <c r="HBN14" s="336"/>
      <c r="HBO14" s="336"/>
      <c r="HBP14" s="336"/>
      <c r="HBQ14" s="336"/>
      <c r="HBR14" s="336"/>
      <c r="HBS14" s="336"/>
      <c r="HBT14" s="336"/>
      <c r="HBU14" s="336"/>
      <c r="HBV14" s="336"/>
      <c r="HBW14" s="336"/>
      <c r="HBX14" s="336"/>
      <c r="HBY14" s="336"/>
      <c r="HBZ14" s="336"/>
      <c r="HCA14" s="336"/>
      <c r="HCB14" s="336"/>
      <c r="HCC14" s="336"/>
      <c r="HCD14" s="336"/>
      <c r="HCE14" s="336"/>
      <c r="HCF14" s="336"/>
      <c r="HCG14" s="336"/>
      <c r="HCH14" s="336"/>
      <c r="HCI14" s="336"/>
      <c r="HCJ14" s="336"/>
      <c r="HCK14" s="336"/>
      <c r="HCL14" s="336"/>
      <c r="HCM14" s="336"/>
      <c r="HCN14" s="336"/>
      <c r="HCO14" s="336"/>
      <c r="HCP14" s="336"/>
      <c r="HCQ14" s="336"/>
      <c r="HCR14" s="336"/>
      <c r="HCS14" s="336"/>
      <c r="HCT14" s="336"/>
      <c r="HCU14" s="336"/>
      <c r="HCV14" s="336"/>
      <c r="HCW14" s="336"/>
      <c r="HCX14" s="336"/>
      <c r="HCY14" s="336"/>
      <c r="HCZ14" s="336"/>
      <c r="HDA14" s="336"/>
      <c r="HDB14" s="336"/>
      <c r="HDC14" s="336"/>
      <c r="HDD14" s="336"/>
      <c r="HDE14" s="336"/>
      <c r="HDF14" s="336"/>
      <c r="HDG14" s="336"/>
      <c r="HDH14" s="336"/>
      <c r="HDI14" s="336"/>
      <c r="HDJ14" s="336"/>
      <c r="HDK14" s="336"/>
      <c r="HDL14" s="336"/>
      <c r="HDM14" s="336"/>
      <c r="HDN14" s="336"/>
      <c r="HDO14" s="336"/>
      <c r="HDP14" s="336"/>
      <c r="HDQ14" s="336"/>
      <c r="HDR14" s="336"/>
      <c r="HDS14" s="336"/>
      <c r="HDT14" s="336"/>
      <c r="HDU14" s="336"/>
      <c r="HDV14" s="336"/>
      <c r="HDW14" s="336"/>
      <c r="HDX14" s="336"/>
      <c r="HDY14" s="336"/>
      <c r="HDZ14" s="336"/>
      <c r="HEA14" s="336"/>
      <c r="HEB14" s="336"/>
      <c r="HEC14" s="336"/>
      <c r="HED14" s="336"/>
      <c r="HEE14" s="336"/>
      <c r="HEF14" s="336"/>
      <c r="HEG14" s="336"/>
      <c r="HEH14" s="336"/>
      <c r="HEI14" s="336"/>
      <c r="HEJ14" s="336"/>
      <c r="HEK14" s="336"/>
      <c r="HEL14" s="336"/>
      <c r="HEM14" s="336"/>
      <c r="HEN14" s="336"/>
      <c r="HEO14" s="336"/>
      <c r="HEP14" s="336"/>
      <c r="HEQ14" s="336"/>
      <c r="HER14" s="336"/>
      <c r="HES14" s="336"/>
      <c r="HET14" s="336"/>
      <c r="HEU14" s="336"/>
      <c r="HEV14" s="336"/>
      <c r="HEW14" s="336"/>
      <c r="HEX14" s="336"/>
      <c r="HEY14" s="336"/>
      <c r="HEZ14" s="336"/>
      <c r="HFA14" s="336"/>
      <c r="HFB14" s="336"/>
      <c r="HFC14" s="336"/>
      <c r="HFD14" s="336"/>
      <c r="HFE14" s="336"/>
      <c r="HFF14" s="336"/>
      <c r="HFG14" s="336"/>
      <c r="HFH14" s="336"/>
      <c r="HFI14" s="336"/>
      <c r="HFJ14" s="336"/>
      <c r="HFK14" s="336"/>
      <c r="HFL14" s="336"/>
      <c r="HFM14" s="336"/>
      <c r="HFN14" s="336"/>
      <c r="HFO14" s="336"/>
      <c r="HFP14" s="336"/>
      <c r="HFQ14" s="336"/>
      <c r="HFR14" s="336"/>
      <c r="HFS14" s="336"/>
      <c r="HFT14" s="336"/>
      <c r="HFU14" s="336"/>
      <c r="HFV14" s="336"/>
      <c r="HFW14" s="336"/>
      <c r="HFX14" s="336"/>
      <c r="HFY14" s="336"/>
      <c r="HFZ14" s="336"/>
      <c r="HGA14" s="336"/>
      <c r="HGB14" s="336"/>
      <c r="HGC14" s="336"/>
      <c r="HGD14" s="336"/>
      <c r="HGE14" s="336"/>
      <c r="HGF14" s="336"/>
      <c r="HGG14" s="336"/>
      <c r="HGH14" s="336"/>
      <c r="HGI14" s="336"/>
      <c r="HGJ14" s="336"/>
      <c r="HGK14" s="336"/>
      <c r="HGL14" s="336"/>
      <c r="HGM14" s="336"/>
      <c r="HGN14" s="336"/>
      <c r="HGO14" s="336"/>
      <c r="HGP14" s="336"/>
      <c r="HGQ14" s="336"/>
      <c r="HGR14" s="336"/>
      <c r="HGS14" s="336"/>
      <c r="HGT14" s="336"/>
      <c r="HGU14" s="336"/>
      <c r="HGV14" s="336"/>
      <c r="HGW14" s="336"/>
      <c r="HGX14" s="336"/>
      <c r="HGY14" s="336"/>
      <c r="HGZ14" s="336"/>
      <c r="HHA14" s="336"/>
      <c r="HHB14" s="336"/>
      <c r="HHC14" s="336"/>
      <c r="HHD14" s="336"/>
      <c r="HHE14" s="336"/>
      <c r="HHF14" s="336"/>
      <c r="HHG14" s="336"/>
      <c r="HHH14" s="336"/>
      <c r="HHI14" s="336"/>
      <c r="HHJ14" s="336"/>
      <c r="HHK14" s="336"/>
      <c r="HHL14" s="336"/>
      <c r="HHM14" s="336"/>
      <c r="HHN14" s="336"/>
      <c r="HHO14" s="336"/>
      <c r="HHP14" s="336"/>
      <c r="HHQ14" s="336"/>
      <c r="HHR14" s="336"/>
      <c r="HHS14" s="336"/>
      <c r="HHT14" s="336"/>
      <c r="HHU14" s="336"/>
      <c r="HHV14" s="336"/>
      <c r="HHW14" s="336"/>
      <c r="HHX14" s="336"/>
      <c r="HHY14" s="336"/>
      <c r="HHZ14" s="336"/>
      <c r="HIA14" s="336"/>
      <c r="HIB14" s="336"/>
      <c r="HIC14" s="336"/>
      <c r="HID14" s="336"/>
      <c r="HIE14" s="336"/>
      <c r="HIF14" s="336"/>
      <c r="HIG14" s="336"/>
      <c r="HIH14" s="336"/>
      <c r="HII14" s="336"/>
      <c r="HIJ14" s="336"/>
      <c r="HIK14" s="336"/>
      <c r="HIL14" s="336"/>
      <c r="HIM14" s="336"/>
      <c r="HIN14" s="336"/>
      <c r="HIO14" s="336"/>
      <c r="HIP14" s="336"/>
      <c r="HIQ14" s="336"/>
      <c r="HIR14" s="336"/>
      <c r="HIS14" s="336"/>
      <c r="HIT14" s="336"/>
      <c r="HIU14" s="336"/>
      <c r="HIV14" s="336"/>
      <c r="HIW14" s="336"/>
      <c r="HIX14" s="336"/>
      <c r="HIY14" s="336"/>
      <c r="HIZ14" s="336"/>
      <c r="HJA14" s="336"/>
      <c r="HJB14" s="336"/>
      <c r="HJC14" s="336"/>
      <c r="HJD14" s="336"/>
      <c r="HJE14" s="336"/>
      <c r="HJF14" s="336"/>
      <c r="HJG14" s="336"/>
      <c r="HJH14" s="336"/>
      <c r="HJI14" s="336"/>
      <c r="HJJ14" s="336"/>
      <c r="HJK14" s="336"/>
      <c r="HJL14" s="336"/>
      <c r="HJM14" s="336"/>
      <c r="HJN14" s="336"/>
      <c r="HJO14" s="336"/>
      <c r="HJP14" s="336"/>
      <c r="HJQ14" s="336"/>
      <c r="HJR14" s="336"/>
      <c r="HJS14" s="336"/>
      <c r="HJT14" s="336"/>
      <c r="HJU14" s="336"/>
      <c r="HJV14" s="336"/>
      <c r="HJW14" s="336"/>
      <c r="HJX14" s="336"/>
      <c r="HJY14" s="336"/>
      <c r="HJZ14" s="336"/>
      <c r="HKA14" s="336"/>
      <c r="HKB14" s="336"/>
      <c r="HKC14" s="336"/>
      <c r="HKD14" s="336"/>
      <c r="HKE14" s="336"/>
      <c r="HKF14" s="336"/>
      <c r="HKG14" s="336"/>
      <c r="HKH14" s="336"/>
      <c r="HKI14" s="336"/>
      <c r="HKJ14" s="336"/>
      <c r="HKK14" s="336"/>
      <c r="HKL14" s="336"/>
      <c r="HKM14" s="336"/>
      <c r="HKN14" s="336"/>
      <c r="HKO14" s="336"/>
      <c r="HKP14" s="336"/>
      <c r="HKQ14" s="336"/>
      <c r="HKR14" s="336"/>
      <c r="HKS14" s="336"/>
      <c r="HKT14" s="336"/>
      <c r="HKU14" s="336"/>
      <c r="HKV14" s="336"/>
      <c r="HKW14" s="336"/>
      <c r="HKX14" s="336"/>
      <c r="HKY14" s="336"/>
      <c r="HKZ14" s="336"/>
      <c r="HLA14" s="336"/>
      <c r="HLB14" s="336"/>
      <c r="HLC14" s="336"/>
      <c r="HLD14" s="336"/>
      <c r="HLE14" s="336"/>
      <c r="HLF14" s="336"/>
      <c r="HLG14" s="336"/>
      <c r="HLH14" s="336"/>
      <c r="HLI14" s="336"/>
      <c r="HLJ14" s="336"/>
      <c r="HLK14" s="336"/>
      <c r="HLL14" s="336"/>
      <c r="HLM14" s="336"/>
      <c r="HLN14" s="336"/>
      <c r="HLO14" s="336"/>
      <c r="HLP14" s="336"/>
      <c r="HLQ14" s="336"/>
      <c r="HLR14" s="336"/>
      <c r="HLS14" s="336"/>
      <c r="HLT14" s="336"/>
      <c r="HLU14" s="336"/>
      <c r="HLV14" s="336"/>
      <c r="HLW14" s="336"/>
      <c r="HLX14" s="336"/>
      <c r="HLY14" s="336"/>
      <c r="HLZ14" s="336"/>
      <c r="HMA14" s="336"/>
      <c r="HMB14" s="336"/>
      <c r="HMC14" s="336"/>
      <c r="HMD14" s="336"/>
      <c r="HME14" s="336"/>
      <c r="HMF14" s="336"/>
      <c r="HMG14" s="336"/>
      <c r="HMH14" s="336"/>
      <c r="HMI14" s="336"/>
      <c r="HMJ14" s="336"/>
      <c r="HMK14" s="336"/>
      <c r="HML14" s="336"/>
      <c r="HMM14" s="336"/>
      <c r="HMN14" s="336"/>
      <c r="HMO14" s="336"/>
      <c r="HMP14" s="336"/>
      <c r="HMQ14" s="336"/>
      <c r="HMR14" s="336"/>
      <c r="HMS14" s="336"/>
      <c r="HMT14" s="336"/>
      <c r="HMU14" s="336"/>
      <c r="HMV14" s="336"/>
      <c r="HMW14" s="336"/>
      <c r="HMX14" s="336"/>
      <c r="HMY14" s="336"/>
      <c r="HMZ14" s="336"/>
      <c r="HNA14" s="336"/>
      <c r="HNB14" s="336"/>
      <c r="HNC14" s="336"/>
      <c r="HND14" s="336"/>
      <c r="HNE14" s="336"/>
      <c r="HNF14" s="336"/>
      <c r="HNG14" s="336"/>
      <c r="HNH14" s="336"/>
      <c r="HNI14" s="336"/>
      <c r="HNJ14" s="336"/>
      <c r="HNK14" s="336"/>
      <c r="HNL14" s="336"/>
      <c r="HNM14" s="336"/>
      <c r="HNN14" s="336"/>
      <c r="HNO14" s="336"/>
      <c r="HNP14" s="336"/>
      <c r="HNQ14" s="336"/>
      <c r="HNR14" s="336"/>
      <c r="HNS14" s="336"/>
      <c r="HNT14" s="336"/>
      <c r="HNU14" s="336"/>
      <c r="HNV14" s="336"/>
      <c r="HNW14" s="336"/>
      <c r="HNX14" s="336"/>
      <c r="HNY14" s="336"/>
      <c r="HNZ14" s="336"/>
      <c r="HOA14" s="336"/>
      <c r="HOB14" s="336"/>
      <c r="HOC14" s="336"/>
      <c r="HOD14" s="336"/>
      <c r="HOE14" s="336"/>
      <c r="HOF14" s="336"/>
      <c r="HOG14" s="336"/>
      <c r="HOH14" s="336"/>
      <c r="HOI14" s="336"/>
      <c r="HOJ14" s="336"/>
      <c r="HOK14" s="336"/>
      <c r="HOL14" s="336"/>
      <c r="HOM14" s="336"/>
      <c r="HON14" s="336"/>
      <c r="HOO14" s="336"/>
      <c r="HOP14" s="336"/>
      <c r="HOQ14" s="336"/>
      <c r="HOR14" s="336"/>
      <c r="HOS14" s="336"/>
      <c r="HOT14" s="336"/>
      <c r="HOU14" s="336"/>
      <c r="HOV14" s="336"/>
      <c r="HOW14" s="336"/>
      <c r="HOX14" s="336"/>
      <c r="HOY14" s="336"/>
      <c r="HOZ14" s="336"/>
      <c r="HPA14" s="336"/>
      <c r="HPB14" s="336"/>
      <c r="HPC14" s="336"/>
      <c r="HPD14" s="336"/>
      <c r="HPE14" s="336"/>
      <c r="HPF14" s="336"/>
      <c r="HPG14" s="336"/>
      <c r="HPH14" s="336"/>
      <c r="HPI14" s="336"/>
      <c r="HPJ14" s="336"/>
      <c r="HPK14" s="336"/>
      <c r="HPL14" s="336"/>
      <c r="HPM14" s="336"/>
      <c r="HPN14" s="336"/>
      <c r="HPO14" s="336"/>
      <c r="HPP14" s="336"/>
      <c r="HPQ14" s="336"/>
      <c r="HPR14" s="336"/>
      <c r="HPS14" s="336"/>
      <c r="HPT14" s="336"/>
      <c r="HPU14" s="336"/>
      <c r="HPV14" s="336"/>
      <c r="HPW14" s="336"/>
      <c r="HPX14" s="336"/>
      <c r="HPY14" s="336"/>
      <c r="HPZ14" s="336"/>
      <c r="HQA14" s="336"/>
      <c r="HQB14" s="336"/>
      <c r="HQC14" s="336"/>
      <c r="HQD14" s="336"/>
      <c r="HQE14" s="336"/>
      <c r="HQF14" s="336"/>
      <c r="HQG14" s="336"/>
      <c r="HQH14" s="336"/>
      <c r="HQI14" s="336"/>
      <c r="HQJ14" s="336"/>
      <c r="HQK14" s="336"/>
      <c r="HQL14" s="336"/>
      <c r="HQM14" s="336"/>
      <c r="HQN14" s="336"/>
      <c r="HQO14" s="336"/>
      <c r="HQP14" s="336"/>
      <c r="HQQ14" s="336"/>
      <c r="HQR14" s="336"/>
      <c r="HQS14" s="336"/>
      <c r="HQT14" s="336"/>
      <c r="HQU14" s="336"/>
      <c r="HQV14" s="336"/>
      <c r="HQW14" s="336"/>
      <c r="HQX14" s="336"/>
      <c r="HQY14" s="336"/>
      <c r="HQZ14" s="336"/>
      <c r="HRA14" s="336"/>
      <c r="HRB14" s="336"/>
      <c r="HRC14" s="336"/>
      <c r="HRD14" s="336"/>
      <c r="HRE14" s="336"/>
      <c r="HRF14" s="336"/>
      <c r="HRG14" s="336"/>
      <c r="HRH14" s="336"/>
      <c r="HRI14" s="336"/>
      <c r="HRJ14" s="336"/>
      <c r="HRK14" s="336"/>
      <c r="HRL14" s="336"/>
      <c r="HRM14" s="336"/>
      <c r="HRN14" s="336"/>
      <c r="HRO14" s="336"/>
      <c r="HRP14" s="336"/>
      <c r="HRQ14" s="336"/>
      <c r="HRR14" s="336"/>
      <c r="HRS14" s="336"/>
      <c r="HRT14" s="336"/>
      <c r="HRU14" s="336"/>
      <c r="HRV14" s="336"/>
      <c r="HRW14" s="336"/>
      <c r="HRX14" s="336"/>
      <c r="HRY14" s="336"/>
      <c r="HRZ14" s="336"/>
      <c r="HSA14" s="336"/>
      <c r="HSB14" s="336"/>
      <c r="HSC14" s="336"/>
      <c r="HSD14" s="336"/>
      <c r="HSE14" s="336"/>
      <c r="HSF14" s="336"/>
      <c r="HSG14" s="336"/>
      <c r="HSH14" s="336"/>
      <c r="HSI14" s="336"/>
      <c r="HSJ14" s="336"/>
      <c r="HSK14" s="336"/>
      <c r="HSL14" s="336"/>
      <c r="HSM14" s="336"/>
      <c r="HSN14" s="336"/>
      <c r="HSO14" s="336"/>
      <c r="HSP14" s="336"/>
      <c r="HSQ14" s="336"/>
      <c r="HSR14" s="336"/>
      <c r="HSS14" s="336"/>
      <c r="HST14" s="336"/>
      <c r="HSU14" s="336"/>
      <c r="HSV14" s="336"/>
      <c r="HSW14" s="336"/>
      <c r="HSX14" s="336"/>
      <c r="HSY14" s="336"/>
      <c r="HSZ14" s="336"/>
      <c r="HTA14" s="336"/>
      <c r="HTB14" s="336"/>
      <c r="HTC14" s="336"/>
      <c r="HTD14" s="336"/>
      <c r="HTE14" s="336"/>
      <c r="HTF14" s="336"/>
      <c r="HTG14" s="336"/>
      <c r="HTH14" s="336"/>
      <c r="HTI14" s="336"/>
      <c r="HTJ14" s="336"/>
      <c r="HTK14" s="336"/>
      <c r="HTL14" s="336"/>
      <c r="HTM14" s="336"/>
      <c r="HTN14" s="336"/>
      <c r="HTO14" s="336"/>
      <c r="HTP14" s="336"/>
      <c r="HTQ14" s="336"/>
      <c r="HTR14" s="336"/>
      <c r="HTS14" s="336"/>
      <c r="HTT14" s="336"/>
      <c r="HTU14" s="336"/>
      <c r="HTV14" s="336"/>
      <c r="HTW14" s="336"/>
      <c r="HTX14" s="336"/>
      <c r="HTY14" s="336"/>
      <c r="HTZ14" s="336"/>
      <c r="HUA14" s="336"/>
      <c r="HUB14" s="336"/>
      <c r="HUC14" s="336"/>
      <c r="HUD14" s="336"/>
      <c r="HUE14" s="336"/>
      <c r="HUF14" s="336"/>
      <c r="HUG14" s="336"/>
      <c r="HUH14" s="336"/>
      <c r="HUI14" s="336"/>
      <c r="HUJ14" s="336"/>
      <c r="HUK14" s="336"/>
      <c r="HUL14" s="336"/>
      <c r="HUM14" s="336"/>
      <c r="HUN14" s="336"/>
      <c r="HUO14" s="336"/>
      <c r="HUP14" s="336"/>
      <c r="HUQ14" s="336"/>
      <c r="HUR14" s="336"/>
      <c r="HUS14" s="336"/>
      <c r="HUT14" s="336"/>
      <c r="HUU14" s="336"/>
      <c r="HUV14" s="336"/>
      <c r="HUW14" s="336"/>
      <c r="HUX14" s="336"/>
      <c r="HUY14" s="336"/>
      <c r="HUZ14" s="336"/>
      <c r="HVA14" s="336"/>
      <c r="HVB14" s="336"/>
      <c r="HVC14" s="336"/>
      <c r="HVD14" s="336"/>
      <c r="HVE14" s="336"/>
      <c r="HVF14" s="336"/>
      <c r="HVG14" s="336"/>
      <c r="HVH14" s="336"/>
      <c r="HVI14" s="336"/>
      <c r="HVJ14" s="336"/>
      <c r="HVK14" s="336"/>
      <c r="HVL14" s="336"/>
      <c r="HVM14" s="336"/>
      <c r="HVN14" s="336"/>
      <c r="HVO14" s="336"/>
      <c r="HVP14" s="336"/>
      <c r="HVQ14" s="336"/>
      <c r="HVR14" s="336"/>
      <c r="HVS14" s="336"/>
      <c r="HVT14" s="336"/>
      <c r="HVU14" s="336"/>
      <c r="HVV14" s="336"/>
      <c r="HVW14" s="336"/>
      <c r="HVX14" s="336"/>
      <c r="HVY14" s="336"/>
      <c r="HVZ14" s="336"/>
      <c r="HWA14" s="336"/>
      <c r="HWB14" s="336"/>
      <c r="HWC14" s="336"/>
      <c r="HWD14" s="336"/>
      <c r="HWE14" s="336"/>
      <c r="HWF14" s="336"/>
      <c r="HWG14" s="336"/>
      <c r="HWH14" s="336"/>
      <c r="HWI14" s="336"/>
      <c r="HWJ14" s="336"/>
      <c r="HWK14" s="336"/>
      <c r="HWL14" s="336"/>
      <c r="HWM14" s="336"/>
      <c r="HWN14" s="336"/>
      <c r="HWO14" s="336"/>
      <c r="HWP14" s="336"/>
      <c r="HWQ14" s="336"/>
      <c r="HWR14" s="336"/>
      <c r="HWS14" s="336"/>
      <c r="HWT14" s="336"/>
      <c r="HWU14" s="336"/>
      <c r="HWV14" s="336"/>
      <c r="HWW14" s="336"/>
      <c r="HWX14" s="336"/>
      <c r="HWY14" s="336"/>
      <c r="HWZ14" s="336"/>
      <c r="HXA14" s="336"/>
      <c r="HXB14" s="336"/>
      <c r="HXC14" s="336"/>
      <c r="HXD14" s="336"/>
      <c r="HXE14" s="336"/>
      <c r="HXF14" s="336"/>
      <c r="HXG14" s="336"/>
      <c r="HXH14" s="336"/>
      <c r="HXI14" s="336"/>
      <c r="HXJ14" s="336"/>
      <c r="HXK14" s="336"/>
      <c r="HXL14" s="336"/>
      <c r="HXM14" s="336"/>
      <c r="HXN14" s="336"/>
      <c r="HXO14" s="336"/>
      <c r="HXP14" s="336"/>
      <c r="HXQ14" s="336"/>
      <c r="HXR14" s="336"/>
      <c r="HXS14" s="336"/>
      <c r="HXT14" s="336"/>
      <c r="HXU14" s="336"/>
      <c r="HXV14" s="336"/>
      <c r="HXW14" s="336"/>
      <c r="HXX14" s="336"/>
      <c r="HXY14" s="336"/>
      <c r="HXZ14" s="336"/>
      <c r="HYA14" s="336"/>
      <c r="HYB14" s="336"/>
      <c r="HYC14" s="336"/>
      <c r="HYD14" s="336"/>
      <c r="HYE14" s="336"/>
      <c r="HYF14" s="336"/>
      <c r="HYG14" s="336"/>
      <c r="HYH14" s="336"/>
      <c r="HYI14" s="336"/>
      <c r="HYJ14" s="336"/>
      <c r="HYK14" s="336"/>
      <c r="HYL14" s="336"/>
      <c r="HYM14" s="336"/>
      <c r="HYN14" s="336"/>
      <c r="HYO14" s="336"/>
      <c r="HYP14" s="336"/>
      <c r="HYQ14" s="336"/>
      <c r="HYR14" s="336"/>
      <c r="HYS14" s="336"/>
      <c r="HYT14" s="336"/>
      <c r="HYU14" s="336"/>
      <c r="HYV14" s="336"/>
      <c r="HYW14" s="336"/>
      <c r="HYX14" s="336"/>
      <c r="HYY14" s="336"/>
      <c r="HYZ14" s="336"/>
      <c r="HZA14" s="336"/>
      <c r="HZB14" s="336"/>
      <c r="HZC14" s="336"/>
      <c r="HZD14" s="336"/>
      <c r="HZE14" s="336"/>
      <c r="HZF14" s="336"/>
      <c r="HZG14" s="336"/>
      <c r="HZH14" s="336"/>
      <c r="HZI14" s="336"/>
      <c r="HZJ14" s="336"/>
      <c r="HZK14" s="336"/>
      <c r="HZL14" s="336"/>
      <c r="HZM14" s="336"/>
      <c r="HZN14" s="336"/>
      <c r="HZO14" s="336"/>
      <c r="HZP14" s="336"/>
      <c r="HZQ14" s="336"/>
      <c r="HZR14" s="336"/>
      <c r="HZS14" s="336"/>
      <c r="HZT14" s="336"/>
      <c r="HZU14" s="336"/>
      <c r="HZV14" s="336"/>
      <c r="HZW14" s="336"/>
      <c r="HZX14" s="336"/>
      <c r="HZY14" s="336"/>
      <c r="HZZ14" s="336"/>
      <c r="IAA14" s="336"/>
      <c r="IAB14" s="336"/>
      <c r="IAC14" s="336"/>
      <c r="IAD14" s="336"/>
      <c r="IAE14" s="336"/>
      <c r="IAF14" s="336"/>
      <c r="IAG14" s="336"/>
      <c r="IAH14" s="336"/>
      <c r="IAI14" s="336"/>
      <c r="IAJ14" s="336"/>
      <c r="IAK14" s="336"/>
      <c r="IAL14" s="336"/>
      <c r="IAM14" s="336"/>
      <c r="IAN14" s="336"/>
      <c r="IAO14" s="336"/>
      <c r="IAP14" s="336"/>
      <c r="IAQ14" s="336"/>
      <c r="IAR14" s="336"/>
      <c r="IAS14" s="336"/>
      <c r="IAT14" s="336"/>
      <c r="IAU14" s="336"/>
      <c r="IAV14" s="336"/>
      <c r="IAW14" s="336"/>
      <c r="IAX14" s="336"/>
      <c r="IAY14" s="336"/>
      <c r="IAZ14" s="336"/>
      <c r="IBA14" s="336"/>
      <c r="IBB14" s="336"/>
      <c r="IBC14" s="336"/>
      <c r="IBD14" s="336"/>
      <c r="IBE14" s="336"/>
      <c r="IBF14" s="336"/>
      <c r="IBG14" s="336"/>
      <c r="IBH14" s="336"/>
      <c r="IBI14" s="336"/>
      <c r="IBJ14" s="336"/>
      <c r="IBK14" s="336"/>
      <c r="IBL14" s="336"/>
      <c r="IBM14" s="336"/>
      <c r="IBN14" s="336"/>
      <c r="IBO14" s="336"/>
      <c r="IBP14" s="336"/>
      <c r="IBQ14" s="336"/>
      <c r="IBR14" s="336"/>
      <c r="IBS14" s="336"/>
      <c r="IBT14" s="336"/>
      <c r="IBU14" s="336"/>
      <c r="IBV14" s="336"/>
      <c r="IBW14" s="336"/>
      <c r="IBX14" s="336"/>
      <c r="IBY14" s="336"/>
      <c r="IBZ14" s="336"/>
      <c r="ICA14" s="336"/>
      <c r="ICB14" s="336"/>
      <c r="ICC14" s="336"/>
      <c r="ICD14" s="336"/>
      <c r="ICE14" s="336"/>
      <c r="ICF14" s="336"/>
      <c r="ICG14" s="336"/>
      <c r="ICH14" s="336"/>
      <c r="ICI14" s="336"/>
      <c r="ICJ14" s="336"/>
      <c r="ICK14" s="336"/>
      <c r="ICL14" s="336"/>
      <c r="ICM14" s="336"/>
      <c r="ICN14" s="336"/>
      <c r="ICO14" s="336"/>
      <c r="ICP14" s="336"/>
      <c r="ICQ14" s="336"/>
      <c r="ICR14" s="336"/>
      <c r="ICS14" s="336"/>
      <c r="ICT14" s="336"/>
      <c r="ICU14" s="336"/>
      <c r="ICV14" s="336"/>
      <c r="ICW14" s="336"/>
      <c r="ICX14" s="336"/>
      <c r="ICY14" s="336"/>
      <c r="ICZ14" s="336"/>
      <c r="IDA14" s="336"/>
      <c r="IDB14" s="336"/>
      <c r="IDC14" s="336"/>
      <c r="IDD14" s="336"/>
      <c r="IDE14" s="336"/>
      <c r="IDF14" s="336"/>
      <c r="IDG14" s="336"/>
      <c r="IDH14" s="336"/>
      <c r="IDI14" s="336"/>
      <c r="IDJ14" s="336"/>
      <c r="IDK14" s="336"/>
      <c r="IDL14" s="336"/>
      <c r="IDM14" s="336"/>
      <c r="IDN14" s="336"/>
      <c r="IDO14" s="336"/>
      <c r="IDP14" s="336"/>
      <c r="IDQ14" s="336"/>
      <c r="IDR14" s="336"/>
      <c r="IDS14" s="336"/>
      <c r="IDT14" s="336"/>
      <c r="IDU14" s="336"/>
      <c r="IDV14" s="336"/>
      <c r="IDW14" s="336"/>
      <c r="IDX14" s="336"/>
      <c r="IDY14" s="336"/>
      <c r="IDZ14" s="336"/>
      <c r="IEA14" s="336"/>
      <c r="IEB14" s="336"/>
      <c r="IEC14" s="336"/>
      <c r="IED14" s="336"/>
      <c r="IEE14" s="336"/>
      <c r="IEF14" s="336"/>
      <c r="IEG14" s="336"/>
      <c r="IEH14" s="336"/>
      <c r="IEI14" s="336"/>
      <c r="IEJ14" s="336"/>
      <c r="IEK14" s="336"/>
      <c r="IEL14" s="336"/>
      <c r="IEM14" s="336"/>
      <c r="IEN14" s="336"/>
      <c r="IEO14" s="336"/>
      <c r="IEP14" s="336"/>
      <c r="IEQ14" s="336"/>
      <c r="IER14" s="336"/>
      <c r="IES14" s="336"/>
      <c r="IET14" s="336"/>
      <c r="IEU14" s="336"/>
      <c r="IEV14" s="336"/>
      <c r="IEW14" s="336"/>
      <c r="IEX14" s="336"/>
      <c r="IEY14" s="336"/>
      <c r="IEZ14" s="336"/>
      <c r="IFA14" s="336"/>
      <c r="IFB14" s="336"/>
      <c r="IFC14" s="336"/>
      <c r="IFD14" s="336"/>
      <c r="IFE14" s="336"/>
      <c r="IFF14" s="336"/>
      <c r="IFG14" s="336"/>
      <c r="IFH14" s="336"/>
      <c r="IFI14" s="336"/>
      <c r="IFJ14" s="336"/>
      <c r="IFK14" s="336"/>
      <c r="IFL14" s="336"/>
      <c r="IFM14" s="336"/>
      <c r="IFN14" s="336"/>
      <c r="IFO14" s="336"/>
      <c r="IFP14" s="336"/>
      <c r="IFQ14" s="336"/>
      <c r="IFR14" s="336"/>
      <c r="IFS14" s="336"/>
      <c r="IFT14" s="336"/>
      <c r="IFU14" s="336"/>
      <c r="IFV14" s="336"/>
      <c r="IFW14" s="336"/>
      <c r="IFX14" s="336"/>
      <c r="IFY14" s="336"/>
      <c r="IFZ14" s="336"/>
      <c r="IGA14" s="336"/>
      <c r="IGB14" s="336"/>
      <c r="IGC14" s="336"/>
      <c r="IGD14" s="336"/>
      <c r="IGE14" s="336"/>
      <c r="IGF14" s="336"/>
      <c r="IGG14" s="336"/>
      <c r="IGH14" s="336"/>
      <c r="IGI14" s="336"/>
      <c r="IGJ14" s="336"/>
      <c r="IGK14" s="336"/>
      <c r="IGL14" s="336"/>
      <c r="IGM14" s="336"/>
      <c r="IGN14" s="336"/>
      <c r="IGO14" s="336"/>
      <c r="IGP14" s="336"/>
      <c r="IGQ14" s="336"/>
      <c r="IGR14" s="336"/>
      <c r="IGS14" s="336"/>
      <c r="IGT14" s="336"/>
      <c r="IGU14" s="336"/>
      <c r="IGV14" s="336"/>
      <c r="IGW14" s="336"/>
      <c r="IGX14" s="336"/>
      <c r="IGY14" s="336"/>
      <c r="IGZ14" s="336"/>
      <c r="IHA14" s="336"/>
      <c r="IHB14" s="336"/>
      <c r="IHC14" s="336"/>
      <c r="IHD14" s="336"/>
      <c r="IHE14" s="336"/>
      <c r="IHF14" s="336"/>
      <c r="IHG14" s="336"/>
      <c r="IHH14" s="336"/>
      <c r="IHI14" s="336"/>
      <c r="IHJ14" s="336"/>
      <c r="IHK14" s="336"/>
      <c r="IHL14" s="336"/>
      <c r="IHM14" s="336"/>
      <c r="IHN14" s="336"/>
      <c r="IHO14" s="336"/>
      <c r="IHP14" s="336"/>
      <c r="IHQ14" s="336"/>
      <c r="IHR14" s="336"/>
      <c r="IHS14" s="336"/>
      <c r="IHT14" s="336"/>
      <c r="IHU14" s="336"/>
      <c r="IHV14" s="336"/>
      <c r="IHW14" s="336"/>
      <c r="IHX14" s="336"/>
      <c r="IHY14" s="336"/>
      <c r="IHZ14" s="336"/>
      <c r="IIA14" s="336"/>
      <c r="IIB14" s="336"/>
      <c r="IIC14" s="336"/>
      <c r="IID14" s="336"/>
      <c r="IIE14" s="336"/>
      <c r="IIF14" s="336"/>
      <c r="IIG14" s="336"/>
      <c r="IIH14" s="336"/>
      <c r="III14" s="336"/>
      <c r="IIJ14" s="336"/>
      <c r="IIK14" s="336"/>
      <c r="IIL14" s="336"/>
      <c r="IIM14" s="336"/>
      <c r="IIN14" s="336"/>
      <c r="IIO14" s="336"/>
      <c r="IIP14" s="336"/>
      <c r="IIQ14" s="336"/>
      <c r="IIR14" s="336"/>
      <c r="IIS14" s="336"/>
      <c r="IIT14" s="336"/>
      <c r="IIU14" s="336"/>
      <c r="IIV14" s="336"/>
      <c r="IIW14" s="336"/>
      <c r="IIX14" s="336"/>
      <c r="IIY14" s="336"/>
      <c r="IIZ14" s="336"/>
      <c r="IJA14" s="336"/>
      <c r="IJB14" s="336"/>
      <c r="IJC14" s="336"/>
      <c r="IJD14" s="336"/>
      <c r="IJE14" s="336"/>
      <c r="IJF14" s="336"/>
      <c r="IJG14" s="336"/>
      <c r="IJH14" s="336"/>
      <c r="IJI14" s="336"/>
      <c r="IJJ14" s="336"/>
      <c r="IJK14" s="336"/>
      <c r="IJL14" s="336"/>
      <c r="IJM14" s="336"/>
      <c r="IJN14" s="336"/>
      <c r="IJO14" s="336"/>
      <c r="IJP14" s="336"/>
      <c r="IJQ14" s="336"/>
      <c r="IJR14" s="336"/>
      <c r="IJS14" s="336"/>
      <c r="IJT14" s="336"/>
      <c r="IJU14" s="336"/>
      <c r="IJV14" s="336"/>
      <c r="IJW14" s="336"/>
      <c r="IJX14" s="336"/>
      <c r="IJY14" s="336"/>
      <c r="IJZ14" s="336"/>
      <c r="IKA14" s="336"/>
      <c r="IKB14" s="336"/>
      <c r="IKC14" s="336"/>
      <c r="IKD14" s="336"/>
      <c r="IKE14" s="336"/>
      <c r="IKF14" s="336"/>
      <c r="IKG14" s="336"/>
      <c r="IKH14" s="336"/>
      <c r="IKI14" s="336"/>
      <c r="IKJ14" s="336"/>
      <c r="IKK14" s="336"/>
      <c r="IKL14" s="336"/>
      <c r="IKM14" s="336"/>
      <c r="IKN14" s="336"/>
      <c r="IKO14" s="336"/>
      <c r="IKP14" s="336"/>
      <c r="IKQ14" s="336"/>
      <c r="IKR14" s="336"/>
      <c r="IKS14" s="336"/>
      <c r="IKT14" s="336"/>
      <c r="IKU14" s="336"/>
      <c r="IKV14" s="336"/>
      <c r="IKW14" s="336"/>
      <c r="IKX14" s="336"/>
      <c r="IKY14" s="336"/>
      <c r="IKZ14" s="336"/>
      <c r="ILA14" s="336"/>
      <c r="ILB14" s="336"/>
      <c r="ILC14" s="336"/>
      <c r="ILD14" s="336"/>
      <c r="ILE14" s="336"/>
      <c r="ILF14" s="336"/>
      <c r="ILG14" s="336"/>
      <c r="ILH14" s="336"/>
      <c r="ILI14" s="336"/>
      <c r="ILJ14" s="336"/>
      <c r="ILK14" s="336"/>
      <c r="ILL14" s="336"/>
      <c r="ILM14" s="336"/>
      <c r="ILN14" s="336"/>
      <c r="ILO14" s="336"/>
      <c r="ILP14" s="336"/>
      <c r="ILQ14" s="336"/>
      <c r="ILR14" s="336"/>
      <c r="ILS14" s="336"/>
      <c r="ILT14" s="336"/>
      <c r="ILU14" s="336"/>
      <c r="ILV14" s="336"/>
      <c r="ILW14" s="336"/>
      <c r="ILX14" s="336"/>
      <c r="ILY14" s="336"/>
      <c r="ILZ14" s="336"/>
      <c r="IMA14" s="336"/>
      <c r="IMB14" s="336"/>
      <c r="IMC14" s="336"/>
      <c r="IMD14" s="336"/>
      <c r="IME14" s="336"/>
      <c r="IMF14" s="336"/>
      <c r="IMG14" s="336"/>
      <c r="IMH14" s="336"/>
      <c r="IMI14" s="336"/>
      <c r="IMJ14" s="336"/>
      <c r="IMK14" s="336"/>
      <c r="IML14" s="336"/>
      <c r="IMM14" s="336"/>
      <c r="IMN14" s="336"/>
      <c r="IMO14" s="336"/>
      <c r="IMP14" s="336"/>
      <c r="IMQ14" s="336"/>
      <c r="IMR14" s="336"/>
      <c r="IMS14" s="336"/>
      <c r="IMT14" s="336"/>
      <c r="IMU14" s="336"/>
      <c r="IMV14" s="336"/>
      <c r="IMW14" s="336"/>
      <c r="IMX14" s="336"/>
      <c r="IMY14" s="336"/>
      <c r="IMZ14" s="336"/>
      <c r="INA14" s="336"/>
      <c r="INB14" s="336"/>
      <c r="INC14" s="336"/>
      <c r="IND14" s="336"/>
      <c r="INE14" s="336"/>
      <c r="INF14" s="336"/>
      <c r="ING14" s="336"/>
      <c r="INH14" s="336"/>
      <c r="INI14" s="336"/>
      <c r="INJ14" s="336"/>
      <c r="INK14" s="336"/>
      <c r="INL14" s="336"/>
      <c r="INM14" s="336"/>
      <c r="INN14" s="336"/>
      <c r="INO14" s="336"/>
      <c r="INP14" s="336"/>
      <c r="INQ14" s="336"/>
      <c r="INR14" s="336"/>
      <c r="INS14" s="336"/>
      <c r="INT14" s="336"/>
      <c r="INU14" s="336"/>
      <c r="INV14" s="336"/>
      <c r="INW14" s="336"/>
      <c r="INX14" s="336"/>
      <c r="INY14" s="336"/>
      <c r="INZ14" s="336"/>
      <c r="IOA14" s="336"/>
      <c r="IOB14" s="336"/>
      <c r="IOC14" s="336"/>
      <c r="IOD14" s="336"/>
      <c r="IOE14" s="336"/>
      <c r="IOF14" s="336"/>
      <c r="IOG14" s="336"/>
      <c r="IOH14" s="336"/>
      <c r="IOI14" s="336"/>
      <c r="IOJ14" s="336"/>
      <c r="IOK14" s="336"/>
      <c r="IOL14" s="336"/>
      <c r="IOM14" s="336"/>
      <c r="ION14" s="336"/>
      <c r="IOO14" s="336"/>
      <c r="IOP14" s="336"/>
      <c r="IOQ14" s="336"/>
      <c r="IOR14" s="336"/>
      <c r="IOS14" s="336"/>
      <c r="IOT14" s="336"/>
      <c r="IOU14" s="336"/>
      <c r="IOV14" s="336"/>
      <c r="IOW14" s="336"/>
      <c r="IOX14" s="336"/>
      <c r="IOY14" s="336"/>
      <c r="IOZ14" s="336"/>
      <c r="IPA14" s="336"/>
      <c r="IPB14" s="336"/>
      <c r="IPC14" s="336"/>
      <c r="IPD14" s="336"/>
      <c r="IPE14" s="336"/>
      <c r="IPF14" s="336"/>
      <c r="IPG14" s="336"/>
      <c r="IPH14" s="336"/>
      <c r="IPI14" s="336"/>
      <c r="IPJ14" s="336"/>
      <c r="IPK14" s="336"/>
      <c r="IPL14" s="336"/>
      <c r="IPM14" s="336"/>
      <c r="IPN14" s="336"/>
      <c r="IPO14" s="336"/>
      <c r="IPP14" s="336"/>
      <c r="IPQ14" s="336"/>
      <c r="IPR14" s="336"/>
      <c r="IPS14" s="336"/>
      <c r="IPT14" s="336"/>
      <c r="IPU14" s="336"/>
      <c r="IPV14" s="336"/>
      <c r="IPW14" s="336"/>
      <c r="IPX14" s="336"/>
      <c r="IPY14" s="336"/>
      <c r="IPZ14" s="336"/>
      <c r="IQA14" s="336"/>
      <c r="IQB14" s="336"/>
      <c r="IQC14" s="336"/>
      <c r="IQD14" s="336"/>
      <c r="IQE14" s="336"/>
      <c r="IQF14" s="336"/>
      <c r="IQG14" s="336"/>
      <c r="IQH14" s="336"/>
      <c r="IQI14" s="336"/>
      <c r="IQJ14" s="336"/>
      <c r="IQK14" s="336"/>
      <c r="IQL14" s="336"/>
      <c r="IQM14" s="336"/>
      <c r="IQN14" s="336"/>
      <c r="IQO14" s="336"/>
      <c r="IQP14" s="336"/>
      <c r="IQQ14" s="336"/>
      <c r="IQR14" s="336"/>
      <c r="IQS14" s="336"/>
      <c r="IQT14" s="336"/>
      <c r="IQU14" s="336"/>
      <c r="IQV14" s="336"/>
      <c r="IQW14" s="336"/>
      <c r="IQX14" s="336"/>
      <c r="IQY14" s="336"/>
      <c r="IQZ14" s="336"/>
      <c r="IRA14" s="336"/>
      <c r="IRB14" s="336"/>
      <c r="IRC14" s="336"/>
      <c r="IRD14" s="336"/>
      <c r="IRE14" s="336"/>
      <c r="IRF14" s="336"/>
      <c r="IRG14" s="336"/>
      <c r="IRH14" s="336"/>
      <c r="IRI14" s="336"/>
      <c r="IRJ14" s="336"/>
      <c r="IRK14" s="336"/>
      <c r="IRL14" s="336"/>
      <c r="IRM14" s="336"/>
      <c r="IRN14" s="336"/>
      <c r="IRO14" s="336"/>
      <c r="IRP14" s="336"/>
      <c r="IRQ14" s="336"/>
      <c r="IRR14" s="336"/>
      <c r="IRS14" s="336"/>
      <c r="IRT14" s="336"/>
      <c r="IRU14" s="336"/>
      <c r="IRV14" s="336"/>
      <c r="IRW14" s="336"/>
      <c r="IRX14" s="336"/>
      <c r="IRY14" s="336"/>
      <c r="IRZ14" s="336"/>
      <c r="ISA14" s="336"/>
      <c r="ISB14" s="336"/>
      <c r="ISC14" s="336"/>
      <c r="ISD14" s="336"/>
      <c r="ISE14" s="336"/>
      <c r="ISF14" s="336"/>
      <c r="ISG14" s="336"/>
      <c r="ISH14" s="336"/>
      <c r="ISI14" s="336"/>
      <c r="ISJ14" s="336"/>
      <c r="ISK14" s="336"/>
      <c r="ISL14" s="336"/>
      <c r="ISM14" s="336"/>
      <c r="ISN14" s="336"/>
      <c r="ISO14" s="336"/>
      <c r="ISP14" s="336"/>
      <c r="ISQ14" s="336"/>
      <c r="ISR14" s="336"/>
      <c r="ISS14" s="336"/>
      <c r="IST14" s="336"/>
      <c r="ISU14" s="336"/>
      <c r="ISV14" s="336"/>
      <c r="ISW14" s="336"/>
      <c r="ISX14" s="336"/>
      <c r="ISY14" s="336"/>
      <c r="ISZ14" s="336"/>
      <c r="ITA14" s="336"/>
      <c r="ITB14" s="336"/>
      <c r="ITC14" s="336"/>
      <c r="ITD14" s="336"/>
      <c r="ITE14" s="336"/>
      <c r="ITF14" s="336"/>
      <c r="ITG14" s="336"/>
      <c r="ITH14" s="336"/>
      <c r="ITI14" s="336"/>
      <c r="ITJ14" s="336"/>
      <c r="ITK14" s="336"/>
      <c r="ITL14" s="336"/>
      <c r="ITM14" s="336"/>
      <c r="ITN14" s="336"/>
      <c r="ITO14" s="336"/>
      <c r="ITP14" s="336"/>
      <c r="ITQ14" s="336"/>
      <c r="ITR14" s="336"/>
      <c r="ITS14" s="336"/>
      <c r="ITT14" s="336"/>
      <c r="ITU14" s="336"/>
      <c r="ITV14" s="336"/>
      <c r="ITW14" s="336"/>
      <c r="ITX14" s="336"/>
      <c r="ITY14" s="336"/>
      <c r="ITZ14" s="336"/>
      <c r="IUA14" s="336"/>
      <c r="IUB14" s="336"/>
      <c r="IUC14" s="336"/>
      <c r="IUD14" s="336"/>
      <c r="IUE14" s="336"/>
      <c r="IUF14" s="336"/>
      <c r="IUG14" s="336"/>
      <c r="IUH14" s="336"/>
      <c r="IUI14" s="336"/>
      <c r="IUJ14" s="336"/>
      <c r="IUK14" s="336"/>
      <c r="IUL14" s="336"/>
      <c r="IUM14" s="336"/>
      <c r="IUN14" s="336"/>
      <c r="IUO14" s="336"/>
      <c r="IUP14" s="336"/>
      <c r="IUQ14" s="336"/>
      <c r="IUR14" s="336"/>
      <c r="IUS14" s="336"/>
      <c r="IUT14" s="336"/>
      <c r="IUU14" s="336"/>
      <c r="IUV14" s="336"/>
      <c r="IUW14" s="336"/>
      <c r="IUX14" s="336"/>
      <c r="IUY14" s="336"/>
      <c r="IUZ14" s="336"/>
      <c r="IVA14" s="336"/>
      <c r="IVB14" s="336"/>
      <c r="IVC14" s="336"/>
      <c r="IVD14" s="336"/>
      <c r="IVE14" s="336"/>
      <c r="IVF14" s="336"/>
      <c r="IVG14" s="336"/>
      <c r="IVH14" s="336"/>
      <c r="IVI14" s="336"/>
      <c r="IVJ14" s="336"/>
      <c r="IVK14" s="336"/>
      <c r="IVL14" s="336"/>
      <c r="IVM14" s="336"/>
      <c r="IVN14" s="336"/>
      <c r="IVO14" s="336"/>
      <c r="IVP14" s="336"/>
      <c r="IVQ14" s="336"/>
      <c r="IVR14" s="336"/>
      <c r="IVS14" s="336"/>
      <c r="IVT14" s="336"/>
      <c r="IVU14" s="336"/>
      <c r="IVV14" s="336"/>
      <c r="IVW14" s="336"/>
      <c r="IVX14" s="336"/>
      <c r="IVY14" s="336"/>
      <c r="IVZ14" s="336"/>
      <c r="IWA14" s="336"/>
      <c r="IWB14" s="336"/>
      <c r="IWC14" s="336"/>
      <c r="IWD14" s="336"/>
      <c r="IWE14" s="336"/>
      <c r="IWF14" s="336"/>
      <c r="IWG14" s="336"/>
      <c r="IWH14" s="336"/>
      <c r="IWI14" s="336"/>
      <c r="IWJ14" s="336"/>
      <c r="IWK14" s="336"/>
      <c r="IWL14" s="336"/>
      <c r="IWM14" s="336"/>
      <c r="IWN14" s="336"/>
      <c r="IWO14" s="336"/>
      <c r="IWP14" s="336"/>
      <c r="IWQ14" s="336"/>
      <c r="IWR14" s="336"/>
      <c r="IWS14" s="336"/>
      <c r="IWT14" s="336"/>
      <c r="IWU14" s="336"/>
      <c r="IWV14" s="336"/>
      <c r="IWW14" s="336"/>
      <c r="IWX14" s="336"/>
      <c r="IWY14" s="336"/>
      <c r="IWZ14" s="336"/>
      <c r="IXA14" s="336"/>
      <c r="IXB14" s="336"/>
      <c r="IXC14" s="336"/>
      <c r="IXD14" s="336"/>
      <c r="IXE14" s="336"/>
      <c r="IXF14" s="336"/>
      <c r="IXG14" s="336"/>
      <c r="IXH14" s="336"/>
      <c r="IXI14" s="336"/>
      <c r="IXJ14" s="336"/>
      <c r="IXK14" s="336"/>
      <c r="IXL14" s="336"/>
      <c r="IXM14" s="336"/>
      <c r="IXN14" s="336"/>
      <c r="IXO14" s="336"/>
      <c r="IXP14" s="336"/>
      <c r="IXQ14" s="336"/>
      <c r="IXR14" s="336"/>
      <c r="IXS14" s="336"/>
      <c r="IXT14" s="336"/>
      <c r="IXU14" s="336"/>
      <c r="IXV14" s="336"/>
      <c r="IXW14" s="336"/>
      <c r="IXX14" s="336"/>
      <c r="IXY14" s="336"/>
      <c r="IXZ14" s="336"/>
      <c r="IYA14" s="336"/>
      <c r="IYB14" s="336"/>
      <c r="IYC14" s="336"/>
      <c r="IYD14" s="336"/>
      <c r="IYE14" s="336"/>
      <c r="IYF14" s="336"/>
      <c r="IYG14" s="336"/>
      <c r="IYH14" s="336"/>
      <c r="IYI14" s="336"/>
      <c r="IYJ14" s="336"/>
      <c r="IYK14" s="336"/>
      <c r="IYL14" s="336"/>
      <c r="IYM14" s="336"/>
      <c r="IYN14" s="336"/>
      <c r="IYO14" s="336"/>
      <c r="IYP14" s="336"/>
      <c r="IYQ14" s="336"/>
      <c r="IYR14" s="336"/>
      <c r="IYS14" s="336"/>
      <c r="IYT14" s="336"/>
      <c r="IYU14" s="336"/>
      <c r="IYV14" s="336"/>
      <c r="IYW14" s="336"/>
      <c r="IYX14" s="336"/>
      <c r="IYY14" s="336"/>
      <c r="IYZ14" s="336"/>
      <c r="IZA14" s="336"/>
      <c r="IZB14" s="336"/>
      <c r="IZC14" s="336"/>
      <c r="IZD14" s="336"/>
      <c r="IZE14" s="336"/>
      <c r="IZF14" s="336"/>
      <c r="IZG14" s="336"/>
      <c r="IZH14" s="336"/>
      <c r="IZI14" s="336"/>
      <c r="IZJ14" s="336"/>
      <c r="IZK14" s="336"/>
      <c r="IZL14" s="336"/>
      <c r="IZM14" s="336"/>
      <c r="IZN14" s="336"/>
      <c r="IZO14" s="336"/>
      <c r="IZP14" s="336"/>
      <c r="IZQ14" s="336"/>
      <c r="IZR14" s="336"/>
      <c r="IZS14" s="336"/>
      <c r="IZT14" s="336"/>
      <c r="IZU14" s="336"/>
      <c r="IZV14" s="336"/>
      <c r="IZW14" s="336"/>
      <c r="IZX14" s="336"/>
      <c r="IZY14" s="336"/>
      <c r="IZZ14" s="336"/>
      <c r="JAA14" s="336"/>
      <c r="JAB14" s="336"/>
      <c r="JAC14" s="336"/>
      <c r="JAD14" s="336"/>
      <c r="JAE14" s="336"/>
      <c r="JAF14" s="336"/>
      <c r="JAG14" s="336"/>
      <c r="JAH14" s="336"/>
      <c r="JAI14" s="336"/>
      <c r="JAJ14" s="336"/>
      <c r="JAK14" s="336"/>
      <c r="JAL14" s="336"/>
      <c r="JAM14" s="336"/>
      <c r="JAN14" s="336"/>
      <c r="JAO14" s="336"/>
      <c r="JAP14" s="336"/>
      <c r="JAQ14" s="336"/>
      <c r="JAR14" s="336"/>
      <c r="JAS14" s="336"/>
      <c r="JAT14" s="336"/>
      <c r="JAU14" s="336"/>
      <c r="JAV14" s="336"/>
      <c r="JAW14" s="336"/>
      <c r="JAX14" s="336"/>
      <c r="JAY14" s="336"/>
      <c r="JAZ14" s="336"/>
      <c r="JBA14" s="336"/>
      <c r="JBB14" s="336"/>
      <c r="JBC14" s="336"/>
      <c r="JBD14" s="336"/>
      <c r="JBE14" s="336"/>
      <c r="JBF14" s="336"/>
      <c r="JBG14" s="336"/>
      <c r="JBH14" s="336"/>
      <c r="JBI14" s="336"/>
      <c r="JBJ14" s="336"/>
      <c r="JBK14" s="336"/>
      <c r="JBL14" s="336"/>
      <c r="JBM14" s="336"/>
      <c r="JBN14" s="336"/>
      <c r="JBO14" s="336"/>
      <c r="JBP14" s="336"/>
      <c r="JBQ14" s="336"/>
      <c r="JBR14" s="336"/>
      <c r="JBS14" s="336"/>
      <c r="JBT14" s="336"/>
      <c r="JBU14" s="336"/>
      <c r="JBV14" s="336"/>
      <c r="JBW14" s="336"/>
      <c r="JBX14" s="336"/>
      <c r="JBY14" s="336"/>
      <c r="JBZ14" s="336"/>
      <c r="JCA14" s="336"/>
      <c r="JCB14" s="336"/>
      <c r="JCC14" s="336"/>
      <c r="JCD14" s="336"/>
      <c r="JCE14" s="336"/>
      <c r="JCF14" s="336"/>
      <c r="JCG14" s="336"/>
      <c r="JCH14" s="336"/>
      <c r="JCI14" s="336"/>
      <c r="JCJ14" s="336"/>
      <c r="JCK14" s="336"/>
      <c r="JCL14" s="336"/>
      <c r="JCM14" s="336"/>
      <c r="JCN14" s="336"/>
      <c r="JCO14" s="336"/>
      <c r="JCP14" s="336"/>
      <c r="JCQ14" s="336"/>
      <c r="JCR14" s="336"/>
      <c r="JCS14" s="336"/>
      <c r="JCT14" s="336"/>
      <c r="JCU14" s="336"/>
      <c r="JCV14" s="336"/>
      <c r="JCW14" s="336"/>
      <c r="JCX14" s="336"/>
      <c r="JCY14" s="336"/>
      <c r="JCZ14" s="336"/>
      <c r="JDA14" s="336"/>
      <c r="JDB14" s="336"/>
      <c r="JDC14" s="336"/>
      <c r="JDD14" s="336"/>
      <c r="JDE14" s="336"/>
      <c r="JDF14" s="336"/>
      <c r="JDG14" s="336"/>
      <c r="JDH14" s="336"/>
      <c r="JDI14" s="336"/>
      <c r="JDJ14" s="336"/>
      <c r="JDK14" s="336"/>
      <c r="JDL14" s="336"/>
      <c r="JDM14" s="336"/>
      <c r="JDN14" s="336"/>
      <c r="JDO14" s="336"/>
      <c r="JDP14" s="336"/>
      <c r="JDQ14" s="336"/>
      <c r="JDR14" s="336"/>
      <c r="JDS14" s="336"/>
      <c r="JDT14" s="336"/>
      <c r="JDU14" s="336"/>
      <c r="JDV14" s="336"/>
      <c r="JDW14" s="336"/>
      <c r="JDX14" s="336"/>
      <c r="JDY14" s="336"/>
      <c r="JDZ14" s="336"/>
      <c r="JEA14" s="336"/>
      <c r="JEB14" s="336"/>
      <c r="JEC14" s="336"/>
      <c r="JED14" s="336"/>
      <c r="JEE14" s="336"/>
      <c r="JEF14" s="336"/>
      <c r="JEG14" s="336"/>
      <c r="JEH14" s="336"/>
      <c r="JEI14" s="336"/>
      <c r="JEJ14" s="336"/>
      <c r="JEK14" s="336"/>
      <c r="JEL14" s="336"/>
      <c r="JEM14" s="336"/>
      <c r="JEN14" s="336"/>
      <c r="JEO14" s="336"/>
      <c r="JEP14" s="336"/>
      <c r="JEQ14" s="336"/>
      <c r="JER14" s="336"/>
      <c r="JES14" s="336"/>
      <c r="JET14" s="336"/>
      <c r="JEU14" s="336"/>
      <c r="JEV14" s="336"/>
      <c r="JEW14" s="336"/>
      <c r="JEX14" s="336"/>
      <c r="JEY14" s="336"/>
      <c r="JEZ14" s="336"/>
      <c r="JFA14" s="336"/>
      <c r="JFB14" s="336"/>
      <c r="JFC14" s="336"/>
      <c r="JFD14" s="336"/>
      <c r="JFE14" s="336"/>
      <c r="JFF14" s="336"/>
      <c r="JFG14" s="336"/>
      <c r="JFH14" s="336"/>
      <c r="JFI14" s="336"/>
      <c r="JFJ14" s="336"/>
      <c r="JFK14" s="336"/>
      <c r="JFL14" s="336"/>
      <c r="JFM14" s="336"/>
      <c r="JFN14" s="336"/>
      <c r="JFO14" s="336"/>
      <c r="JFP14" s="336"/>
      <c r="JFQ14" s="336"/>
      <c r="JFR14" s="336"/>
      <c r="JFS14" s="336"/>
      <c r="JFT14" s="336"/>
      <c r="JFU14" s="336"/>
      <c r="JFV14" s="336"/>
      <c r="JFW14" s="336"/>
      <c r="JFX14" s="336"/>
      <c r="JFY14" s="336"/>
      <c r="JFZ14" s="336"/>
      <c r="JGA14" s="336"/>
      <c r="JGB14" s="336"/>
      <c r="JGC14" s="336"/>
      <c r="JGD14" s="336"/>
      <c r="JGE14" s="336"/>
      <c r="JGF14" s="336"/>
      <c r="JGG14" s="336"/>
      <c r="JGH14" s="336"/>
      <c r="JGI14" s="336"/>
      <c r="JGJ14" s="336"/>
      <c r="JGK14" s="336"/>
      <c r="JGL14" s="336"/>
      <c r="JGM14" s="336"/>
      <c r="JGN14" s="336"/>
      <c r="JGO14" s="336"/>
      <c r="JGP14" s="336"/>
      <c r="JGQ14" s="336"/>
      <c r="JGR14" s="336"/>
      <c r="JGS14" s="336"/>
      <c r="JGT14" s="336"/>
      <c r="JGU14" s="336"/>
      <c r="JGV14" s="336"/>
      <c r="JGW14" s="336"/>
      <c r="JGX14" s="336"/>
      <c r="JGY14" s="336"/>
      <c r="JGZ14" s="336"/>
      <c r="JHA14" s="336"/>
      <c r="JHB14" s="336"/>
      <c r="JHC14" s="336"/>
      <c r="JHD14" s="336"/>
      <c r="JHE14" s="336"/>
      <c r="JHF14" s="336"/>
      <c r="JHG14" s="336"/>
      <c r="JHH14" s="336"/>
      <c r="JHI14" s="336"/>
      <c r="JHJ14" s="336"/>
      <c r="JHK14" s="336"/>
      <c r="JHL14" s="336"/>
      <c r="JHM14" s="336"/>
      <c r="JHN14" s="336"/>
      <c r="JHO14" s="336"/>
      <c r="JHP14" s="336"/>
      <c r="JHQ14" s="336"/>
      <c r="JHR14" s="336"/>
      <c r="JHS14" s="336"/>
      <c r="JHT14" s="336"/>
      <c r="JHU14" s="336"/>
      <c r="JHV14" s="336"/>
      <c r="JHW14" s="336"/>
      <c r="JHX14" s="336"/>
      <c r="JHY14" s="336"/>
      <c r="JHZ14" s="336"/>
      <c r="JIA14" s="336"/>
      <c r="JIB14" s="336"/>
      <c r="JIC14" s="336"/>
      <c r="JID14" s="336"/>
      <c r="JIE14" s="336"/>
      <c r="JIF14" s="336"/>
      <c r="JIG14" s="336"/>
      <c r="JIH14" s="336"/>
      <c r="JII14" s="336"/>
      <c r="JIJ14" s="336"/>
      <c r="JIK14" s="336"/>
      <c r="JIL14" s="336"/>
      <c r="JIM14" s="336"/>
      <c r="JIN14" s="336"/>
      <c r="JIO14" s="336"/>
      <c r="JIP14" s="336"/>
      <c r="JIQ14" s="336"/>
      <c r="JIR14" s="336"/>
      <c r="JIS14" s="336"/>
      <c r="JIT14" s="336"/>
      <c r="JIU14" s="336"/>
      <c r="JIV14" s="336"/>
      <c r="JIW14" s="336"/>
      <c r="JIX14" s="336"/>
      <c r="JIY14" s="336"/>
      <c r="JIZ14" s="336"/>
      <c r="JJA14" s="336"/>
      <c r="JJB14" s="336"/>
      <c r="JJC14" s="336"/>
      <c r="JJD14" s="336"/>
      <c r="JJE14" s="336"/>
      <c r="JJF14" s="336"/>
      <c r="JJG14" s="336"/>
      <c r="JJH14" s="336"/>
      <c r="JJI14" s="336"/>
      <c r="JJJ14" s="336"/>
      <c r="JJK14" s="336"/>
      <c r="JJL14" s="336"/>
      <c r="JJM14" s="336"/>
      <c r="JJN14" s="336"/>
      <c r="JJO14" s="336"/>
      <c r="JJP14" s="336"/>
      <c r="JJQ14" s="336"/>
      <c r="JJR14" s="336"/>
      <c r="JJS14" s="336"/>
      <c r="JJT14" s="336"/>
      <c r="JJU14" s="336"/>
      <c r="JJV14" s="336"/>
      <c r="JJW14" s="336"/>
      <c r="JJX14" s="336"/>
      <c r="JJY14" s="336"/>
      <c r="JJZ14" s="336"/>
      <c r="JKA14" s="336"/>
      <c r="JKB14" s="336"/>
      <c r="JKC14" s="336"/>
      <c r="JKD14" s="336"/>
      <c r="JKE14" s="336"/>
      <c r="JKF14" s="336"/>
      <c r="JKG14" s="336"/>
      <c r="JKH14" s="336"/>
      <c r="JKI14" s="336"/>
      <c r="JKJ14" s="336"/>
      <c r="JKK14" s="336"/>
      <c r="JKL14" s="336"/>
      <c r="JKM14" s="336"/>
      <c r="JKN14" s="336"/>
      <c r="JKO14" s="336"/>
      <c r="JKP14" s="336"/>
      <c r="JKQ14" s="336"/>
      <c r="JKR14" s="336"/>
      <c r="JKS14" s="336"/>
      <c r="JKT14" s="336"/>
      <c r="JKU14" s="336"/>
      <c r="JKV14" s="336"/>
      <c r="JKW14" s="336"/>
      <c r="JKX14" s="336"/>
      <c r="JKY14" s="336"/>
      <c r="JKZ14" s="336"/>
      <c r="JLA14" s="336"/>
      <c r="JLB14" s="336"/>
      <c r="JLC14" s="336"/>
      <c r="JLD14" s="336"/>
      <c r="JLE14" s="336"/>
      <c r="JLF14" s="336"/>
      <c r="JLG14" s="336"/>
      <c r="JLH14" s="336"/>
      <c r="JLI14" s="336"/>
      <c r="JLJ14" s="336"/>
      <c r="JLK14" s="336"/>
      <c r="JLL14" s="336"/>
      <c r="JLM14" s="336"/>
      <c r="JLN14" s="336"/>
      <c r="JLO14" s="336"/>
      <c r="JLP14" s="336"/>
      <c r="JLQ14" s="336"/>
      <c r="JLR14" s="336"/>
      <c r="JLS14" s="336"/>
      <c r="JLT14" s="336"/>
      <c r="JLU14" s="336"/>
      <c r="JLV14" s="336"/>
      <c r="JLW14" s="336"/>
      <c r="JLX14" s="336"/>
      <c r="JLY14" s="336"/>
      <c r="JLZ14" s="336"/>
      <c r="JMA14" s="336"/>
      <c r="JMB14" s="336"/>
      <c r="JMC14" s="336"/>
      <c r="JMD14" s="336"/>
      <c r="JME14" s="336"/>
      <c r="JMF14" s="336"/>
      <c r="JMG14" s="336"/>
      <c r="JMH14" s="336"/>
      <c r="JMI14" s="336"/>
      <c r="JMJ14" s="336"/>
      <c r="JMK14" s="336"/>
      <c r="JML14" s="336"/>
      <c r="JMM14" s="336"/>
      <c r="JMN14" s="336"/>
      <c r="JMO14" s="336"/>
      <c r="JMP14" s="336"/>
      <c r="JMQ14" s="336"/>
      <c r="JMR14" s="336"/>
      <c r="JMS14" s="336"/>
      <c r="JMT14" s="336"/>
      <c r="JMU14" s="336"/>
      <c r="JMV14" s="336"/>
      <c r="JMW14" s="336"/>
      <c r="JMX14" s="336"/>
      <c r="JMY14" s="336"/>
      <c r="JMZ14" s="336"/>
      <c r="JNA14" s="336"/>
      <c r="JNB14" s="336"/>
      <c r="JNC14" s="336"/>
      <c r="JND14" s="336"/>
      <c r="JNE14" s="336"/>
      <c r="JNF14" s="336"/>
      <c r="JNG14" s="336"/>
      <c r="JNH14" s="336"/>
      <c r="JNI14" s="336"/>
      <c r="JNJ14" s="336"/>
      <c r="JNK14" s="336"/>
      <c r="JNL14" s="336"/>
      <c r="JNM14" s="336"/>
      <c r="JNN14" s="336"/>
      <c r="JNO14" s="336"/>
      <c r="JNP14" s="336"/>
      <c r="JNQ14" s="336"/>
      <c r="JNR14" s="336"/>
      <c r="JNS14" s="336"/>
      <c r="JNT14" s="336"/>
      <c r="JNU14" s="336"/>
      <c r="JNV14" s="336"/>
      <c r="JNW14" s="336"/>
      <c r="JNX14" s="336"/>
      <c r="JNY14" s="336"/>
      <c r="JNZ14" s="336"/>
      <c r="JOA14" s="336"/>
      <c r="JOB14" s="336"/>
      <c r="JOC14" s="336"/>
      <c r="JOD14" s="336"/>
      <c r="JOE14" s="336"/>
      <c r="JOF14" s="336"/>
      <c r="JOG14" s="336"/>
      <c r="JOH14" s="336"/>
      <c r="JOI14" s="336"/>
      <c r="JOJ14" s="336"/>
      <c r="JOK14" s="336"/>
      <c r="JOL14" s="336"/>
      <c r="JOM14" s="336"/>
      <c r="JON14" s="336"/>
      <c r="JOO14" s="336"/>
      <c r="JOP14" s="336"/>
      <c r="JOQ14" s="336"/>
      <c r="JOR14" s="336"/>
      <c r="JOS14" s="336"/>
      <c r="JOT14" s="336"/>
      <c r="JOU14" s="336"/>
      <c r="JOV14" s="336"/>
      <c r="JOW14" s="336"/>
      <c r="JOX14" s="336"/>
      <c r="JOY14" s="336"/>
      <c r="JOZ14" s="336"/>
      <c r="JPA14" s="336"/>
      <c r="JPB14" s="336"/>
      <c r="JPC14" s="336"/>
      <c r="JPD14" s="336"/>
      <c r="JPE14" s="336"/>
      <c r="JPF14" s="336"/>
      <c r="JPG14" s="336"/>
      <c r="JPH14" s="336"/>
      <c r="JPI14" s="336"/>
      <c r="JPJ14" s="336"/>
      <c r="JPK14" s="336"/>
      <c r="JPL14" s="336"/>
      <c r="JPM14" s="336"/>
      <c r="JPN14" s="336"/>
      <c r="JPO14" s="336"/>
      <c r="JPP14" s="336"/>
      <c r="JPQ14" s="336"/>
      <c r="JPR14" s="336"/>
      <c r="JPS14" s="336"/>
      <c r="JPT14" s="336"/>
      <c r="JPU14" s="336"/>
      <c r="JPV14" s="336"/>
      <c r="JPW14" s="336"/>
      <c r="JPX14" s="336"/>
      <c r="JPY14" s="336"/>
      <c r="JPZ14" s="336"/>
      <c r="JQA14" s="336"/>
      <c r="JQB14" s="336"/>
      <c r="JQC14" s="336"/>
      <c r="JQD14" s="336"/>
      <c r="JQE14" s="336"/>
      <c r="JQF14" s="336"/>
      <c r="JQG14" s="336"/>
      <c r="JQH14" s="336"/>
      <c r="JQI14" s="336"/>
      <c r="JQJ14" s="336"/>
      <c r="JQK14" s="336"/>
      <c r="JQL14" s="336"/>
      <c r="JQM14" s="336"/>
      <c r="JQN14" s="336"/>
      <c r="JQO14" s="336"/>
      <c r="JQP14" s="336"/>
      <c r="JQQ14" s="336"/>
      <c r="JQR14" s="336"/>
      <c r="JQS14" s="336"/>
      <c r="JQT14" s="336"/>
      <c r="JQU14" s="336"/>
      <c r="JQV14" s="336"/>
      <c r="JQW14" s="336"/>
      <c r="JQX14" s="336"/>
      <c r="JQY14" s="336"/>
      <c r="JQZ14" s="336"/>
      <c r="JRA14" s="336"/>
      <c r="JRB14" s="336"/>
      <c r="JRC14" s="336"/>
      <c r="JRD14" s="336"/>
      <c r="JRE14" s="336"/>
      <c r="JRF14" s="336"/>
      <c r="JRG14" s="336"/>
      <c r="JRH14" s="336"/>
      <c r="JRI14" s="336"/>
      <c r="JRJ14" s="336"/>
      <c r="JRK14" s="336"/>
      <c r="JRL14" s="336"/>
      <c r="JRM14" s="336"/>
      <c r="JRN14" s="336"/>
      <c r="JRO14" s="336"/>
      <c r="JRP14" s="336"/>
      <c r="JRQ14" s="336"/>
      <c r="JRR14" s="336"/>
      <c r="JRS14" s="336"/>
      <c r="JRT14" s="336"/>
      <c r="JRU14" s="336"/>
      <c r="JRV14" s="336"/>
      <c r="JRW14" s="336"/>
      <c r="JRX14" s="336"/>
      <c r="JRY14" s="336"/>
      <c r="JRZ14" s="336"/>
      <c r="JSA14" s="336"/>
      <c r="JSB14" s="336"/>
      <c r="JSC14" s="336"/>
      <c r="JSD14" s="336"/>
      <c r="JSE14" s="336"/>
      <c r="JSF14" s="336"/>
      <c r="JSG14" s="336"/>
      <c r="JSH14" s="336"/>
      <c r="JSI14" s="336"/>
      <c r="JSJ14" s="336"/>
      <c r="JSK14" s="336"/>
      <c r="JSL14" s="336"/>
      <c r="JSM14" s="336"/>
      <c r="JSN14" s="336"/>
      <c r="JSO14" s="336"/>
      <c r="JSP14" s="336"/>
      <c r="JSQ14" s="336"/>
      <c r="JSR14" s="336"/>
      <c r="JSS14" s="336"/>
      <c r="JST14" s="336"/>
      <c r="JSU14" s="336"/>
      <c r="JSV14" s="336"/>
      <c r="JSW14" s="336"/>
      <c r="JSX14" s="336"/>
      <c r="JSY14" s="336"/>
      <c r="JSZ14" s="336"/>
      <c r="JTA14" s="336"/>
      <c r="JTB14" s="336"/>
      <c r="JTC14" s="336"/>
      <c r="JTD14" s="336"/>
      <c r="JTE14" s="336"/>
      <c r="JTF14" s="336"/>
      <c r="JTG14" s="336"/>
      <c r="JTH14" s="336"/>
      <c r="JTI14" s="336"/>
      <c r="JTJ14" s="336"/>
      <c r="JTK14" s="336"/>
      <c r="JTL14" s="336"/>
      <c r="JTM14" s="336"/>
      <c r="JTN14" s="336"/>
      <c r="JTO14" s="336"/>
      <c r="JTP14" s="336"/>
      <c r="JTQ14" s="336"/>
      <c r="JTR14" s="336"/>
      <c r="JTS14" s="336"/>
      <c r="JTT14" s="336"/>
      <c r="JTU14" s="336"/>
      <c r="JTV14" s="336"/>
      <c r="JTW14" s="336"/>
      <c r="JTX14" s="336"/>
      <c r="JTY14" s="336"/>
      <c r="JTZ14" s="336"/>
      <c r="JUA14" s="336"/>
      <c r="JUB14" s="336"/>
      <c r="JUC14" s="336"/>
      <c r="JUD14" s="336"/>
      <c r="JUE14" s="336"/>
      <c r="JUF14" s="336"/>
      <c r="JUG14" s="336"/>
      <c r="JUH14" s="336"/>
      <c r="JUI14" s="336"/>
      <c r="JUJ14" s="336"/>
      <c r="JUK14" s="336"/>
      <c r="JUL14" s="336"/>
      <c r="JUM14" s="336"/>
      <c r="JUN14" s="336"/>
      <c r="JUO14" s="336"/>
      <c r="JUP14" s="336"/>
      <c r="JUQ14" s="336"/>
      <c r="JUR14" s="336"/>
      <c r="JUS14" s="336"/>
      <c r="JUT14" s="336"/>
      <c r="JUU14" s="336"/>
      <c r="JUV14" s="336"/>
      <c r="JUW14" s="336"/>
      <c r="JUX14" s="336"/>
      <c r="JUY14" s="336"/>
      <c r="JUZ14" s="336"/>
      <c r="JVA14" s="336"/>
      <c r="JVB14" s="336"/>
      <c r="JVC14" s="336"/>
      <c r="JVD14" s="336"/>
      <c r="JVE14" s="336"/>
      <c r="JVF14" s="336"/>
      <c r="JVG14" s="336"/>
      <c r="JVH14" s="336"/>
      <c r="JVI14" s="336"/>
      <c r="JVJ14" s="336"/>
      <c r="JVK14" s="336"/>
      <c r="JVL14" s="336"/>
      <c r="JVM14" s="336"/>
      <c r="JVN14" s="336"/>
      <c r="JVO14" s="336"/>
      <c r="JVP14" s="336"/>
      <c r="JVQ14" s="336"/>
      <c r="JVR14" s="336"/>
      <c r="JVS14" s="336"/>
      <c r="JVT14" s="336"/>
      <c r="JVU14" s="336"/>
      <c r="JVV14" s="336"/>
      <c r="JVW14" s="336"/>
      <c r="JVX14" s="336"/>
      <c r="JVY14" s="336"/>
      <c r="JVZ14" s="336"/>
      <c r="JWA14" s="336"/>
      <c r="JWB14" s="336"/>
      <c r="JWC14" s="336"/>
      <c r="JWD14" s="336"/>
      <c r="JWE14" s="336"/>
      <c r="JWF14" s="336"/>
      <c r="JWG14" s="336"/>
      <c r="JWH14" s="336"/>
      <c r="JWI14" s="336"/>
      <c r="JWJ14" s="336"/>
      <c r="JWK14" s="336"/>
      <c r="JWL14" s="336"/>
      <c r="JWM14" s="336"/>
      <c r="JWN14" s="336"/>
      <c r="JWO14" s="336"/>
      <c r="JWP14" s="336"/>
      <c r="JWQ14" s="336"/>
      <c r="JWR14" s="336"/>
      <c r="JWS14" s="336"/>
      <c r="JWT14" s="336"/>
      <c r="JWU14" s="336"/>
      <c r="JWV14" s="336"/>
      <c r="JWW14" s="336"/>
      <c r="JWX14" s="336"/>
      <c r="JWY14" s="336"/>
      <c r="JWZ14" s="336"/>
      <c r="JXA14" s="336"/>
      <c r="JXB14" s="336"/>
      <c r="JXC14" s="336"/>
      <c r="JXD14" s="336"/>
      <c r="JXE14" s="336"/>
      <c r="JXF14" s="336"/>
      <c r="JXG14" s="336"/>
      <c r="JXH14" s="336"/>
      <c r="JXI14" s="336"/>
      <c r="JXJ14" s="336"/>
      <c r="JXK14" s="336"/>
      <c r="JXL14" s="336"/>
      <c r="JXM14" s="336"/>
      <c r="JXN14" s="336"/>
      <c r="JXO14" s="336"/>
      <c r="JXP14" s="336"/>
      <c r="JXQ14" s="336"/>
      <c r="JXR14" s="336"/>
      <c r="JXS14" s="336"/>
      <c r="JXT14" s="336"/>
      <c r="JXU14" s="336"/>
      <c r="JXV14" s="336"/>
      <c r="JXW14" s="336"/>
      <c r="JXX14" s="336"/>
      <c r="JXY14" s="336"/>
      <c r="JXZ14" s="336"/>
      <c r="JYA14" s="336"/>
      <c r="JYB14" s="336"/>
      <c r="JYC14" s="336"/>
      <c r="JYD14" s="336"/>
      <c r="JYE14" s="336"/>
      <c r="JYF14" s="336"/>
      <c r="JYG14" s="336"/>
      <c r="JYH14" s="336"/>
      <c r="JYI14" s="336"/>
      <c r="JYJ14" s="336"/>
      <c r="JYK14" s="336"/>
      <c r="JYL14" s="336"/>
      <c r="JYM14" s="336"/>
      <c r="JYN14" s="336"/>
      <c r="JYO14" s="336"/>
      <c r="JYP14" s="336"/>
      <c r="JYQ14" s="336"/>
      <c r="JYR14" s="336"/>
      <c r="JYS14" s="336"/>
      <c r="JYT14" s="336"/>
      <c r="JYU14" s="336"/>
      <c r="JYV14" s="336"/>
      <c r="JYW14" s="336"/>
      <c r="JYX14" s="336"/>
      <c r="JYY14" s="336"/>
      <c r="JYZ14" s="336"/>
      <c r="JZA14" s="336"/>
      <c r="JZB14" s="336"/>
      <c r="JZC14" s="336"/>
      <c r="JZD14" s="336"/>
      <c r="JZE14" s="336"/>
      <c r="JZF14" s="336"/>
      <c r="JZG14" s="336"/>
      <c r="JZH14" s="336"/>
      <c r="JZI14" s="336"/>
      <c r="JZJ14" s="336"/>
      <c r="JZK14" s="336"/>
      <c r="JZL14" s="336"/>
      <c r="JZM14" s="336"/>
      <c r="JZN14" s="336"/>
      <c r="JZO14" s="336"/>
      <c r="JZP14" s="336"/>
      <c r="JZQ14" s="336"/>
      <c r="JZR14" s="336"/>
      <c r="JZS14" s="336"/>
      <c r="JZT14" s="336"/>
      <c r="JZU14" s="336"/>
      <c r="JZV14" s="336"/>
      <c r="JZW14" s="336"/>
      <c r="JZX14" s="336"/>
      <c r="JZY14" s="336"/>
      <c r="JZZ14" s="336"/>
      <c r="KAA14" s="336"/>
      <c r="KAB14" s="336"/>
      <c r="KAC14" s="336"/>
      <c r="KAD14" s="336"/>
      <c r="KAE14" s="336"/>
      <c r="KAF14" s="336"/>
      <c r="KAG14" s="336"/>
      <c r="KAH14" s="336"/>
      <c r="KAI14" s="336"/>
      <c r="KAJ14" s="336"/>
      <c r="KAK14" s="336"/>
      <c r="KAL14" s="336"/>
      <c r="KAM14" s="336"/>
      <c r="KAN14" s="336"/>
      <c r="KAO14" s="336"/>
      <c r="KAP14" s="336"/>
      <c r="KAQ14" s="336"/>
      <c r="KAR14" s="336"/>
      <c r="KAS14" s="336"/>
      <c r="KAT14" s="336"/>
      <c r="KAU14" s="336"/>
      <c r="KAV14" s="336"/>
      <c r="KAW14" s="336"/>
      <c r="KAX14" s="336"/>
      <c r="KAY14" s="336"/>
      <c r="KAZ14" s="336"/>
      <c r="KBA14" s="336"/>
      <c r="KBB14" s="336"/>
      <c r="KBC14" s="336"/>
      <c r="KBD14" s="336"/>
      <c r="KBE14" s="336"/>
      <c r="KBF14" s="336"/>
      <c r="KBG14" s="336"/>
      <c r="KBH14" s="336"/>
      <c r="KBI14" s="336"/>
      <c r="KBJ14" s="336"/>
      <c r="KBK14" s="336"/>
      <c r="KBL14" s="336"/>
      <c r="KBM14" s="336"/>
      <c r="KBN14" s="336"/>
      <c r="KBO14" s="336"/>
      <c r="KBP14" s="336"/>
      <c r="KBQ14" s="336"/>
      <c r="KBR14" s="336"/>
      <c r="KBS14" s="336"/>
      <c r="KBT14" s="336"/>
      <c r="KBU14" s="336"/>
      <c r="KBV14" s="336"/>
      <c r="KBW14" s="336"/>
      <c r="KBX14" s="336"/>
      <c r="KBY14" s="336"/>
      <c r="KBZ14" s="336"/>
      <c r="KCA14" s="336"/>
      <c r="KCB14" s="336"/>
      <c r="KCC14" s="336"/>
      <c r="KCD14" s="336"/>
      <c r="KCE14" s="336"/>
      <c r="KCF14" s="336"/>
      <c r="KCG14" s="336"/>
      <c r="KCH14" s="336"/>
      <c r="KCI14" s="336"/>
      <c r="KCJ14" s="336"/>
      <c r="KCK14" s="336"/>
      <c r="KCL14" s="336"/>
      <c r="KCM14" s="336"/>
      <c r="KCN14" s="336"/>
      <c r="KCO14" s="336"/>
      <c r="KCP14" s="336"/>
      <c r="KCQ14" s="336"/>
      <c r="KCR14" s="336"/>
      <c r="KCS14" s="336"/>
      <c r="KCT14" s="336"/>
      <c r="KCU14" s="336"/>
      <c r="KCV14" s="336"/>
      <c r="KCW14" s="336"/>
      <c r="KCX14" s="336"/>
      <c r="KCY14" s="336"/>
      <c r="KCZ14" s="336"/>
      <c r="KDA14" s="336"/>
      <c r="KDB14" s="336"/>
      <c r="KDC14" s="336"/>
      <c r="KDD14" s="336"/>
      <c r="KDE14" s="336"/>
      <c r="KDF14" s="336"/>
      <c r="KDG14" s="336"/>
      <c r="KDH14" s="336"/>
      <c r="KDI14" s="336"/>
      <c r="KDJ14" s="336"/>
      <c r="KDK14" s="336"/>
      <c r="KDL14" s="336"/>
      <c r="KDM14" s="336"/>
      <c r="KDN14" s="336"/>
      <c r="KDO14" s="336"/>
      <c r="KDP14" s="336"/>
      <c r="KDQ14" s="336"/>
      <c r="KDR14" s="336"/>
      <c r="KDS14" s="336"/>
      <c r="KDT14" s="336"/>
      <c r="KDU14" s="336"/>
      <c r="KDV14" s="336"/>
      <c r="KDW14" s="336"/>
      <c r="KDX14" s="336"/>
      <c r="KDY14" s="336"/>
      <c r="KDZ14" s="336"/>
      <c r="KEA14" s="336"/>
      <c r="KEB14" s="336"/>
      <c r="KEC14" s="336"/>
      <c r="KED14" s="336"/>
      <c r="KEE14" s="336"/>
      <c r="KEF14" s="336"/>
      <c r="KEG14" s="336"/>
      <c r="KEH14" s="336"/>
      <c r="KEI14" s="336"/>
      <c r="KEJ14" s="336"/>
      <c r="KEK14" s="336"/>
      <c r="KEL14" s="336"/>
      <c r="KEM14" s="336"/>
      <c r="KEN14" s="336"/>
      <c r="KEO14" s="336"/>
      <c r="KEP14" s="336"/>
      <c r="KEQ14" s="336"/>
      <c r="KER14" s="336"/>
      <c r="KES14" s="336"/>
      <c r="KET14" s="336"/>
      <c r="KEU14" s="336"/>
      <c r="KEV14" s="336"/>
      <c r="KEW14" s="336"/>
      <c r="KEX14" s="336"/>
      <c r="KEY14" s="336"/>
      <c r="KEZ14" s="336"/>
      <c r="KFA14" s="336"/>
      <c r="KFB14" s="336"/>
      <c r="KFC14" s="336"/>
      <c r="KFD14" s="336"/>
      <c r="KFE14" s="336"/>
      <c r="KFF14" s="336"/>
      <c r="KFG14" s="336"/>
      <c r="KFH14" s="336"/>
      <c r="KFI14" s="336"/>
      <c r="KFJ14" s="336"/>
      <c r="KFK14" s="336"/>
      <c r="KFL14" s="336"/>
      <c r="KFM14" s="336"/>
      <c r="KFN14" s="336"/>
      <c r="KFO14" s="336"/>
      <c r="KFP14" s="336"/>
      <c r="KFQ14" s="336"/>
      <c r="KFR14" s="336"/>
      <c r="KFS14" s="336"/>
      <c r="KFT14" s="336"/>
      <c r="KFU14" s="336"/>
      <c r="KFV14" s="336"/>
      <c r="KFW14" s="336"/>
      <c r="KFX14" s="336"/>
      <c r="KFY14" s="336"/>
      <c r="KFZ14" s="336"/>
      <c r="KGA14" s="336"/>
      <c r="KGB14" s="336"/>
      <c r="KGC14" s="336"/>
      <c r="KGD14" s="336"/>
      <c r="KGE14" s="336"/>
      <c r="KGF14" s="336"/>
      <c r="KGG14" s="336"/>
      <c r="KGH14" s="336"/>
      <c r="KGI14" s="336"/>
      <c r="KGJ14" s="336"/>
      <c r="KGK14" s="336"/>
      <c r="KGL14" s="336"/>
      <c r="KGM14" s="336"/>
      <c r="KGN14" s="336"/>
      <c r="KGO14" s="336"/>
      <c r="KGP14" s="336"/>
      <c r="KGQ14" s="336"/>
      <c r="KGR14" s="336"/>
      <c r="KGS14" s="336"/>
      <c r="KGT14" s="336"/>
      <c r="KGU14" s="336"/>
      <c r="KGV14" s="336"/>
      <c r="KGW14" s="336"/>
      <c r="KGX14" s="336"/>
      <c r="KGY14" s="336"/>
      <c r="KGZ14" s="336"/>
      <c r="KHA14" s="336"/>
      <c r="KHB14" s="336"/>
      <c r="KHC14" s="336"/>
      <c r="KHD14" s="336"/>
      <c r="KHE14" s="336"/>
      <c r="KHF14" s="336"/>
      <c r="KHG14" s="336"/>
      <c r="KHH14" s="336"/>
      <c r="KHI14" s="336"/>
      <c r="KHJ14" s="336"/>
      <c r="KHK14" s="336"/>
      <c r="KHL14" s="336"/>
      <c r="KHM14" s="336"/>
      <c r="KHN14" s="336"/>
      <c r="KHO14" s="336"/>
      <c r="KHP14" s="336"/>
      <c r="KHQ14" s="336"/>
      <c r="KHR14" s="336"/>
      <c r="KHS14" s="336"/>
      <c r="KHT14" s="336"/>
      <c r="KHU14" s="336"/>
      <c r="KHV14" s="336"/>
      <c r="KHW14" s="336"/>
      <c r="KHX14" s="336"/>
      <c r="KHY14" s="336"/>
      <c r="KHZ14" s="336"/>
      <c r="KIA14" s="336"/>
      <c r="KIB14" s="336"/>
      <c r="KIC14" s="336"/>
      <c r="KID14" s="336"/>
      <c r="KIE14" s="336"/>
      <c r="KIF14" s="336"/>
      <c r="KIG14" s="336"/>
      <c r="KIH14" s="336"/>
      <c r="KII14" s="336"/>
      <c r="KIJ14" s="336"/>
      <c r="KIK14" s="336"/>
      <c r="KIL14" s="336"/>
      <c r="KIM14" s="336"/>
      <c r="KIN14" s="336"/>
      <c r="KIO14" s="336"/>
      <c r="KIP14" s="336"/>
      <c r="KIQ14" s="336"/>
      <c r="KIR14" s="336"/>
      <c r="KIS14" s="336"/>
      <c r="KIT14" s="336"/>
      <c r="KIU14" s="336"/>
      <c r="KIV14" s="336"/>
      <c r="KIW14" s="336"/>
      <c r="KIX14" s="336"/>
      <c r="KIY14" s="336"/>
      <c r="KIZ14" s="336"/>
      <c r="KJA14" s="336"/>
      <c r="KJB14" s="336"/>
      <c r="KJC14" s="336"/>
      <c r="KJD14" s="336"/>
      <c r="KJE14" s="336"/>
      <c r="KJF14" s="336"/>
      <c r="KJG14" s="336"/>
      <c r="KJH14" s="336"/>
      <c r="KJI14" s="336"/>
      <c r="KJJ14" s="336"/>
      <c r="KJK14" s="336"/>
      <c r="KJL14" s="336"/>
      <c r="KJM14" s="336"/>
      <c r="KJN14" s="336"/>
      <c r="KJO14" s="336"/>
      <c r="KJP14" s="336"/>
      <c r="KJQ14" s="336"/>
      <c r="KJR14" s="336"/>
      <c r="KJS14" s="336"/>
      <c r="KJT14" s="336"/>
      <c r="KJU14" s="336"/>
      <c r="KJV14" s="336"/>
      <c r="KJW14" s="336"/>
      <c r="KJX14" s="336"/>
      <c r="KJY14" s="336"/>
      <c r="KJZ14" s="336"/>
      <c r="KKA14" s="336"/>
      <c r="KKB14" s="336"/>
      <c r="KKC14" s="336"/>
      <c r="KKD14" s="336"/>
      <c r="KKE14" s="336"/>
      <c r="KKF14" s="336"/>
      <c r="KKG14" s="336"/>
      <c r="KKH14" s="336"/>
      <c r="KKI14" s="336"/>
      <c r="KKJ14" s="336"/>
      <c r="KKK14" s="336"/>
      <c r="KKL14" s="336"/>
      <c r="KKM14" s="336"/>
      <c r="KKN14" s="336"/>
      <c r="KKO14" s="336"/>
      <c r="KKP14" s="336"/>
      <c r="KKQ14" s="336"/>
      <c r="KKR14" s="336"/>
      <c r="KKS14" s="336"/>
      <c r="KKT14" s="336"/>
      <c r="KKU14" s="336"/>
      <c r="KKV14" s="336"/>
      <c r="KKW14" s="336"/>
      <c r="KKX14" s="336"/>
      <c r="KKY14" s="336"/>
      <c r="KKZ14" s="336"/>
      <c r="KLA14" s="336"/>
      <c r="KLB14" s="336"/>
      <c r="KLC14" s="336"/>
      <c r="KLD14" s="336"/>
      <c r="KLE14" s="336"/>
      <c r="KLF14" s="336"/>
      <c r="KLG14" s="336"/>
      <c r="KLH14" s="336"/>
      <c r="KLI14" s="336"/>
      <c r="KLJ14" s="336"/>
      <c r="KLK14" s="336"/>
      <c r="KLL14" s="336"/>
      <c r="KLM14" s="336"/>
      <c r="KLN14" s="336"/>
      <c r="KLO14" s="336"/>
      <c r="KLP14" s="336"/>
      <c r="KLQ14" s="336"/>
      <c r="KLR14" s="336"/>
      <c r="KLS14" s="336"/>
      <c r="KLT14" s="336"/>
      <c r="KLU14" s="336"/>
      <c r="KLV14" s="336"/>
      <c r="KLW14" s="336"/>
      <c r="KLX14" s="336"/>
      <c r="KLY14" s="336"/>
      <c r="KLZ14" s="336"/>
      <c r="KMA14" s="336"/>
      <c r="KMB14" s="336"/>
      <c r="KMC14" s="336"/>
      <c r="KMD14" s="336"/>
      <c r="KME14" s="336"/>
      <c r="KMF14" s="336"/>
      <c r="KMG14" s="336"/>
      <c r="KMH14" s="336"/>
      <c r="KMI14" s="336"/>
      <c r="KMJ14" s="336"/>
      <c r="KMK14" s="336"/>
      <c r="KML14" s="336"/>
      <c r="KMM14" s="336"/>
      <c r="KMN14" s="336"/>
      <c r="KMO14" s="336"/>
      <c r="KMP14" s="336"/>
      <c r="KMQ14" s="336"/>
      <c r="KMR14" s="336"/>
      <c r="KMS14" s="336"/>
      <c r="KMT14" s="336"/>
      <c r="KMU14" s="336"/>
      <c r="KMV14" s="336"/>
      <c r="KMW14" s="336"/>
      <c r="KMX14" s="336"/>
      <c r="KMY14" s="336"/>
      <c r="KMZ14" s="336"/>
      <c r="KNA14" s="336"/>
      <c r="KNB14" s="336"/>
      <c r="KNC14" s="336"/>
      <c r="KND14" s="336"/>
      <c r="KNE14" s="336"/>
      <c r="KNF14" s="336"/>
      <c r="KNG14" s="336"/>
      <c r="KNH14" s="336"/>
      <c r="KNI14" s="336"/>
      <c r="KNJ14" s="336"/>
      <c r="KNK14" s="336"/>
      <c r="KNL14" s="336"/>
      <c r="KNM14" s="336"/>
      <c r="KNN14" s="336"/>
      <c r="KNO14" s="336"/>
      <c r="KNP14" s="336"/>
      <c r="KNQ14" s="336"/>
      <c r="KNR14" s="336"/>
      <c r="KNS14" s="336"/>
      <c r="KNT14" s="336"/>
      <c r="KNU14" s="336"/>
      <c r="KNV14" s="336"/>
      <c r="KNW14" s="336"/>
      <c r="KNX14" s="336"/>
      <c r="KNY14" s="336"/>
      <c r="KNZ14" s="336"/>
      <c r="KOA14" s="336"/>
      <c r="KOB14" s="336"/>
      <c r="KOC14" s="336"/>
      <c r="KOD14" s="336"/>
      <c r="KOE14" s="336"/>
      <c r="KOF14" s="336"/>
      <c r="KOG14" s="336"/>
      <c r="KOH14" s="336"/>
      <c r="KOI14" s="336"/>
      <c r="KOJ14" s="336"/>
      <c r="KOK14" s="336"/>
      <c r="KOL14" s="336"/>
      <c r="KOM14" s="336"/>
      <c r="KON14" s="336"/>
      <c r="KOO14" s="336"/>
      <c r="KOP14" s="336"/>
      <c r="KOQ14" s="336"/>
      <c r="KOR14" s="336"/>
      <c r="KOS14" s="336"/>
      <c r="KOT14" s="336"/>
      <c r="KOU14" s="336"/>
      <c r="KOV14" s="336"/>
      <c r="KOW14" s="336"/>
      <c r="KOX14" s="336"/>
      <c r="KOY14" s="336"/>
      <c r="KOZ14" s="336"/>
      <c r="KPA14" s="336"/>
      <c r="KPB14" s="336"/>
      <c r="KPC14" s="336"/>
      <c r="KPD14" s="336"/>
      <c r="KPE14" s="336"/>
      <c r="KPF14" s="336"/>
      <c r="KPG14" s="336"/>
      <c r="KPH14" s="336"/>
      <c r="KPI14" s="336"/>
      <c r="KPJ14" s="336"/>
      <c r="KPK14" s="336"/>
      <c r="KPL14" s="336"/>
      <c r="KPM14" s="336"/>
      <c r="KPN14" s="336"/>
      <c r="KPO14" s="336"/>
      <c r="KPP14" s="336"/>
      <c r="KPQ14" s="336"/>
      <c r="KPR14" s="336"/>
      <c r="KPS14" s="336"/>
      <c r="KPT14" s="336"/>
      <c r="KPU14" s="336"/>
      <c r="KPV14" s="336"/>
      <c r="KPW14" s="336"/>
      <c r="KPX14" s="336"/>
      <c r="KPY14" s="336"/>
      <c r="KPZ14" s="336"/>
      <c r="KQA14" s="336"/>
      <c r="KQB14" s="336"/>
      <c r="KQC14" s="336"/>
      <c r="KQD14" s="336"/>
      <c r="KQE14" s="336"/>
      <c r="KQF14" s="336"/>
      <c r="KQG14" s="336"/>
      <c r="KQH14" s="336"/>
      <c r="KQI14" s="336"/>
      <c r="KQJ14" s="336"/>
      <c r="KQK14" s="336"/>
      <c r="KQL14" s="336"/>
      <c r="KQM14" s="336"/>
      <c r="KQN14" s="336"/>
      <c r="KQO14" s="336"/>
      <c r="KQP14" s="336"/>
      <c r="KQQ14" s="336"/>
      <c r="KQR14" s="336"/>
      <c r="KQS14" s="336"/>
      <c r="KQT14" s="336"/>
      <c r="KQU14" s="336"/>
      <c r="KQV14" s="336"/>
      <c r="KQW14" s="336"/>
      <c r="KQX14" s="336"/>
      <c r="KQY14" s="336"/>
      <c r="KQZ14" s="336"/>
      <c r="KRA14" s="336"/>
      <c r="KRB14" s="336"/>
      <c r="KRC14" s="336"/>
      <c r="KRD14" s="336"/>
      <c r="KRE14" s="336"/>
      <c r="KRF14" s="336"/>
      <c r="KRG14" s="336"/>
      <c r="KRH14" s="336"/>
      <c r="KRI14" s="336"/>
      <c r="KRJ14" s="336"/>
      <c r="KRK14" s="336"/>
      <c r="KRL14" s="336"/>
      <c r="KRM14" s="336"/>
      <c r="KRN14" s="336"/>
      <c r="KRO14" s="336"/>
      <c r="KRP14" s="336"/>
      <c r="KRQ14" s="336"/>
      <c r="KRR14" s="336"/>
      <c r="KRS14" s="336"/>
      <c r="KRT14" s="336"/>
      <c r="KRU14" s="336"/>
      <c r="KRV14" s="336"/>
      <c r="KRW14" s="336"/>
      <c r="KRX14" s="336"/>
      <c r="KRY14" s="336"/>
      <c r="KRZ14" s="336"/>
      <c r="KSA14" s="336"/>
      <c r="KSB14" s="336"/>
      <c r="KSC14" s="336"/>
      <c r="KSD14" s="336"/>
      <c r="KSE14" s="336"/>
      <c r="KSF14" s="336"/>
      <c r="KSG14" s="336"/>
      <c r="KSH14" s="336"/>
      <c r="KSI14" s="336"/>
      <c r="KSJ14" s="336"/>
      <c r="KSK14" s="336"/>
      <c r="KSL14" s="336"/>
      <c r="KSM14" s="336"/>
      <c r="KSN14" s="336"/>
      <c r="KSO14" s="336"/>
      <c r="KSP14" s="336"/>
      <c r="KSQ14" s="336"/>
      <c r="KSR14" s="336"/>
      <c r="KSS14" s="336"/>
      <c r="KST14" s="336"/>
      <c r="KSU14" s="336"/>
      <c r="KSV14" s="336"/>
      <c r="KSW14" s="336"/>
      <c r="KSX14" s="336"/>
      <c r="KSY14" s="336"/>
      <c r="KSZ14" s="336"/>
      <c r="KTA14" s="336"/>
      <c r="KTB14" s="336"/>
      <c r="KTC14" s="336"/>
      <c r="KTD14" s="336"/>
      <c r="KTE14" s="336"/>
      <c r="KTF14" s="336"/>
      <c r="KTG14" s="336"/>
      <c r="KTH14" s="336"/>
      <c r="KTI14" s="336"/>
      <c r="KTJ14" s="336"/>
      <c r="KTK14" s="336"/>
      <c r="KTL14" s="336"/>
      <c r="KTM14" s="336"/>
      <c r="KTN14" s="336"/>
      <c r="KTO14" s="336"/>
      <c r="KTP14" s="336"/>
      <c r="KTQ14" s="336"/>
      <c r="KTR14" s="336"/>
      <c r="KTS14" s="336"/>
      <c r="KTT14" s="336"/>
      <c r="KTU14" s="336"/>
      <c r="KTV14" s="336"/>
      <c r="KTW14" s="336"/>
      <c r="KTX14" s="336"/>
      <c r="KTY14" s="336"/>
      <c r="KTZ14" s="336"/>
      <c r="KUA14" s="336"/>
      <c r="KUB14" s="336"/>
      <c r="KUC14" s="336"/>
      <c r="KUD14" s="336"/>
      <c r="KUE14" s="336"/>
      <c r="KUF14" s="336"/>
      <c r="KUG14" s="336"/>
      <c r="KUH14" s="336"/>
      <c r="KUI14" s="336"/>
      <c r="KUJ14" s="336"/>
      <c r="KUK14" s="336"/>
      <c r="KUL14" s="336"/>
      <c r="KUM14" s="336"/>
      <c r="KUN14" s="336"/>
      <c r="KUO14" s="336"/>
      <c r="KUP14" s="336"/>
      <c r="KUQ14" s="336"/>
      <c r="KUR14" s="336"/>
      <c r="KUS14" s="336"/>
      <c r="KUT14" s="336"/>
      <c r="KUU14" s="336"/>
      <c r="KUV14" s="336"/>
      <c r="KUW14" s="336"/>
      <c r="KUX14" s="336"/>
      <c r="KUY14" s="336"/>
      <c r="KUZ14" s="336"/>
      <c r="KVA14" s="336"/>
      <c r="KVB14" s="336"/>
      <c r="KVC14" s="336"/>
      <c r="KVD14" s="336"/>
      <c r="KVE14" s="336"/>
      <c r="KVF14" s="336"/>
      <c r="KVG14" s="336"/>
      <c r="KVH14" s="336"/>
      <c r="KVI14" s="336"/>
      <c r="KVJ14" s="336"/>
      <c r="KVK14" s="336"/>
      <c r="KVL14" s="336"/>
      <c r="KVM14" s="336"/>
      <c r="KVN14" s="336"/>
      <c r="KVO14" s="336"/>
      <c r="KVP14" s="336"/>
      <c r="KVQ14" s="336"/>
      <c r="KVR14" s="336"/>
      <c r="KVS14" s="336"/>
      <c r="KVT14" s="336"/>
      <c r="KVU14" s="336"/>
      <c r="KVV14" s="336"/>
      <c r="KVW14" s="336"/>
      <c r="KVX14" s="336"/>
      <c r="KVY14" s="336"/>
      <c r="KVZ14" s="336"/>
      <c r="KWA14" s="336"/>
      <c r="KWB14" s="336"/>
      <c r="KWC14" s="336"/>
      <c r="KWD14" s="336"/>
      <c r="KWE14" s="336"/>
      <c r="KWF14" s="336"/>
      <c r="KWG14" s="336"/>
      <c r="KWH14" s="336"/>
      <c r="KWI14" s="336"/>
      <c r="KWJ14" s="336"/>
      <c r="KWK14" s="336"/>
      <c r="KWL14" s="336"/>
      <c r="KWM14" s="336"/>
      <c r="KWN14" s="336"/>
      <c r="KWO14" s="336"/>
      <c r="KWP14" s="336"/>
      <c r="KWQ14" s="336"/>
      <c r="KWR14" s="336"/>
      <c r="KWS14" s="336"/>
      <c r="KWT14" s="336"/>
      <c r="KWU14" s="336"/>
      <c r="KWV14" s="336"/>
      <c r="KWW14" s="336"/>
      <c r="KWX14" s="336"/>
      <c r="KWY14" s="336"/>
      <c r="KWZ14" s="336"/>
      <c r="KXA14" s="336"/>
      <c r="KXB14" s="336"/>
      <c r="KXC14" s="336"/>
      <c r="KXD14" s="336"/>
      <c r="KXE14" s="336"/>
      <c r="KXF14" s="336"/>
      <c r="KXG14" s="336"/>
      <c r="KXH14" s="336"/>
      <c r="KXI14" s="336"/>
      <c r="KXJ14" s="336"/>
      <c r="KXK14" s="336"/>
      <c r="KXL14" s="336"/>
      <c r="KXM14" s="336"/>
      <c r="KXN14" s="336"/>
      <c r="KXO14" s="336"/>
      <c r="KXP14" s="336"/>
      <c r="KXQ14" s="336"/>
      <c r="KXR14" s="336"/>
      <c r="KXS14" s="336"/>
      <c r="KXT14" s="336"/>
      <c r="KXU14" s="336"/>
      <c r="KXV14" s="336"/>
      <c r="KXW14" s="336"/>
      <c r="KXX14" s="336"/>
      <c r="KXY14" s="336"/>
      <c r="KXZ14" s="336"/>
      <c r="KYA14" s="336"/>
      <c r="KYB14" s="336"/>
      <c r="KYC14" s="336"/>
      <c r="KYD14" s="336"/>
      <c r="KYE14" s="336"/>
      <c r="KYF14" s="336"/>
      <c r="KYG14" s="336"/>
      <c r="KYH14" s="336"/>
      <c r="KYI14" s="336"/>
      <c r="KYJ14" s="336"/>
      <c r="KYK14" s="336"/>
      <c r="KYL14" s="336"/>
      <c r="KYM14" s="336"/>
      <c r="KYN14" s="336"/>
      <c r="KYO14" s="336"/>
      <c r="KYP14" s="336"/>
      <c r="KYQ14" s="336"/>
      <c r="KYR14" s="336"/>
      <c r="KYS14" s="336"/>
      <c r="KYT14" s="336"/>
      <c r="KYU14" s="336"/>
      <c r="KYV14" s="336"/>
      <c r="KYW14" s="336"/>
      <c r="KYX14" s="336"/>
      <c r="KYY14" s="336"/>
      <c r="KYZ14" s="336"/>
      <c r="KZA14" s="336"/>
      <c r="KZB14" s="336"/>
      <c r="KZC14" s="336"/>
      <c r="KZD14" s="336"/>
      <c r="KZE14" s="336"/>
      <c r="KZF14" s="336"/>
      <c r="KZG14" s="336"/>
      <c r="KZH14" s="336"/>
      <c r="KZI14" s="336"/>
      <c r="KZJ14" s="336"/>
      <c r="KZK14" s="336"/>
      <c r="KZL14" s="336"/>
      <c r="KZM14" s="336"/>
      <c r="KZN14" s="336"/>
      <c r="KZO14" s="336"/>
      <c r="KZP14" s="336"/>
      <c r="KZQ14" s="336"/>
      <c r="KZR14" s="336"/>
      <c r="KZS14" s="336"/>
      <c r="KZT14" s="336"/>
      <c r="KZU14" s="336"/>
      <c r="KZV14" s="336"/>
      <c r="KZW14" s="336"/>
      <c r="KZX14" s="336"/>
      <c r="KZY14" s="336"/>
      <c r="KZZ14" s="336"/>
      <c r="LAA14" s="336"/>
      <c r="LAB14" s="336"/>
      <c r="LAC14" s="336"/>
      <c r="LAD14" s="336"/>
      <c r="LAE14" s="336"/>
      <c r="LAF14" s="336"/>
      <c r="LAG14" s="336"/>
      <c r="LAH14" s="336"/>
      <c r="LAI14" s="336"/>
      <c r="LAJ14" s="336"/>
      <c r="LAK14" s="336"/>
      <c r="LAL14" s="336"/>
      <c r="LAM14" s="336"/>
      <c r="LAN14" s="336"/>
      <c r="LAO14" s="336"/>
      <c r="LAP14" s="336"/>
      <c r="LAQ14" s="336"/>
      <c r="LAR14" s="336"/>
      <c r="LAS14" s="336"/>
      <c r="LAT14" s="336"/>
      <c r="LAU14" s="336"/>
      <c r="LAV14" s="336"/>
      <c r="LAW14" s="336"/>
      <c r="LAX14" s="336"/>
      <c r="LAY14" s="336"/>
      <c r="LAZ14" s="336"/>
      <c r="LBA14" s="336"/>
      <c r="LBB14" s="336"/>
      <c r="LBC14" s="336"/>
      <c r="LBD14" s="336"/>
      <c r="LBE14" s="336"/>
      <c r="LBF14" s="336"/>
      <c r="LBG14" s="336"/>
      <c r="LBH14" s="336"/>
      <c r="LBI14" s="336"/>
      <c r="LBJ14" s="336"/>
      <c r="LBK14" s="336"/>
      <c r="LBL14" s="336"/>
      <c r="LBM14" s="336"/>
      <c r="LBN14" s="336"/>
      <c r="LBO14" s="336"/>
      <c r="LBP14" s="336"/>
      <c r="LBQ14" s="336"/>
      <c r="LBR14" s="336"/>
      <c r="LBS14" s="336"/>
      <c r="LBT14" s="336"/>
      <c r="LBU14" s="336"/>
      <c r="LBV14" s="336"/>
      <c r="LBW14" s="336"/>
      <c r="LBX14" s="336"/>
      <c r="LBY14" s="336"/>
      <c r="LBZ14" s="336"/>
      <c r="LCA14" s="336"/>
      <c r="LCB14" s="336"/>
      <c r="LCC14" s="336"/>
      <c r="LCD14" s="336"/>
      <c r="LCE14" s="336"/>
      <c r="LCF14" s="336"/>
      <c r="LCG14" s="336"/>
      <c r="LCH14" s="336"/>
      <c r="LCI14" s="336"/>
      <c r="LCJ14" s="336"/>
      <c r="LCK14" s="336"/>
      <c r="LCL14" s="336"/>
      <c r="LCM14" s="336"/>
      <c r="LCN14" s="336"/>
      <c r="LCO14" s="336"/>
      <c r="LCP14" s="336"/>
      <c r="LCQ14" s="336"/>
      <c r="LCR14" s="336"/>
      <c r="LCS14" s="336"/>
      <c r="LCT14" s="336"/>
      <c r="LCU14" s="336"/>
      <c r="LCV14" s="336"/>
      <c r="LCW14" s="336"/>
      <c r="LCX14" s="336"/>
      <c r="LCY14" s="336"/>
      <c r="LCZ14" s="336"/>
      <c r="LDA14" s="336"/>
      <c r="LDB14" s="336"/>
      <c r="LDC14" s="336"/>
      <c r="LDD14" s="336"/>
      <c r="LDE14" s="336"/>
      <c r="LDF14" s="336"/>
      <c r="LDG14" s="336"/>
      <c r="LDH14" s="336"/>
      <c r="LDI14" s="336"/>
      <c r="LDJ14" s="336"/>
      <c r="LDK14" s="336"/>
      <c r="LDL14" s="336"/>
      <c r="LDM14" s="336"/>
      <c r="LDN14" s="336"/>
      <c r="LDO14" s="336"/>
      <c r="LDP14" s="336"/>
      <c r="LDQ14" s="336"/>
      <c r="LDR14" s="336"/>
      <c r="LDS14" s="336"/>
      <c r="LDT14" s="336"/>
      <c r="LDU14" s="336"/>
      <c r="LDV14" s="336"/>
      <c r="LDW14" s="336"/>
      <c r="LDX14" s="336"/>
      <c r="LDY14" s="336"/>
      <c r="LDZ14" s="336"/>
      <c r="LEA14" s="336"/>
      <c r="LEB14" s="336"/>
      <c r="LEC14" s="336"/>
      <c r="LED14" s="336"/>
      <c r="LEE14" s="336"/>
      <c r="LEF14" s="336"/>
      <c r="LEG14" s="336"/>
      <c r="LEH14" s="336"/>
      <c r="LEI14" s="336"/>
      <c r="LEJ14" s="336"/>
      <c r="LEK14" s="336"/>
      <c r="LEL14" s="336"/>
      <c r="LEM14" s="336"/>
      <c r="LEN14" s="336"/>
      <c r="LEO14" s="336"/>
      <c r="LEP14" s="336"/>
      <c r="LEQ14" s="336"/>
      <c r="LER14" s="336"/>
      <c r="LES14" s="336"/>
      <c r="LET14" s="336"/>
      <c r="LEU14" s="336"/>
      <c r="LEV14" s="336"/>
      <c r="LEW14" s="336"/>
      <c r="LEX14" s="336"/>
      <c r="LEY14" s="336"/>
      <c r="LEZ14" s="336"/>
      <c r="LFA14" s="336"/>
      <c r="LFB14" s="336"/>
      <c r="LFC14" s="336"/>
      <c r="LFD14" s="336"/>
      <c r="LFE14" s="336"/>
      <c r="LFF14" s="336"/>
      <c r="LFG14" s="336"/>
      <c r="LFH14" s="336"/>
      <c r="LFI14" s="336"/>
      <c r="LFJ14" s="336"/>
      <c r="LFK14" s="336"/>
      <c r="LFL14" s="336"/>
      <c r="LFM14" s="336"/>
      <c r="LFN14" s="336"/>
      <c r="LFO14" s="336"/>
      <c r="LFP14" s="336"/>
      <c r="LFQ14" s="336"/>
      <c r="LFR14" s="336"/>
      <c r="LFS14" s="336"/>
      <c r="LFT14" s="336"/>
      <c r="LFU14" s="336"/>
      <c r="LFV14" s="336"/>
      <c r="LFW14" s="336"/>
      <c r="LFX14" s="336"/>
      <c r="LFY14" s="336"/>
      <c r="LFZ14" s="336"/>
      <c r="LGA14" s="336"/>
      <c r="LGB14" s="336"/>
      <c r="LGC14" s="336"/>
      <c r="LGD14" s="336"/>
      <c r="LGE14" s="336"/>
      <c r="LGF14" s="336"/>
      <c r="LGG14" s="336"/>
      <c r="LGH14" s="336"/>
      <c r="LGI14" s="336"/>
      <c r="LGJ14" s="336"/>
      <c r="LGK14" s="336"/>
      <c r="LGL14" s="336"/>
      <c r="LGM14" s="336"/>
      <c r="LGN14" s="336"/>
      <c r="LGO14" s="336"/>
      <c r="LGP14" s="336"/>
      <c r="LGQ14" s="336"/>
      <c r="LGR14" s="336"/>
      <c r="LGS14" s="336"/>
      <c r="LGT14" s="336"/>
      <c r="LGU14" s="336"/>
      <c r="LGV14" s="336"/>
      <c r="LGW14" s="336"/>
      <c r="LGX14" s="336"/>
      <c r="LGY14" s="336"/>
      <c r="LGZ14" s="336"/>
      <c r="LHA14" s="336"/>
      <c r="LHB14" s="336"/>
      <c r="LHC14" s="336"/>
      <c r="LHD14" s="336"/>
      <c r="LHE14" s="336"/>
      <c r="LHF14" s="336"/>
      <c r="LHG14" s="336"/>
      <c r="LHH14" s="336"/>
      <c r="LHI14" s="336"/>
      <c r="LHJ14" s="336"/>
      <c r="LHK14" s="336"/>
      <c r="LHL14" s="336"/>
      <c r="LHM14" s="336"/>
      <c r="LHN14" s="336"/>
      <c r="LHO14" s="336"/>
      <c r="LHP14" s="336"/>
      <c r="LHQ14" s="336"/>
      <c r="LHR14" s="336"/>
      <c r="LHS14" s="336"/>
      <c r="LHT14" s="336"/>
      <c r="LHU14" s="336"/>
      <c r="LHV14" s="336"/>
      <c r="LHW14" s="336"/>
      <c r="LHX14" s="336"/>
      <c r="LHY14" s="336"/>
      <c r="LHZ14" s="336"/>
      <c r="LIA14" s="336"/>
      <c r="LIB14" s="336"/>
      <c r="LIC14" s="336"/>
      <c r="LID14" s="336"/>
      <c r="LIE14" s="336"/>
      <c r="LIF14" s="336"/>
      <c r="LIG14" s="336"/>
      <c r="LIH14" s="336"/>
      <c r="LII14" s="336"/>
      <c r="LIJ14" s="336"/>
      <c r="LIK14" s="336"/>
      <c r="LIL14" s="336"/>
      <c r="LIM14" s="336"/>
      <c r="LIN14" s="336"/>
      <c r="LIO14" s="336"/>
      <c r="LIP14" s="336"/>
      <c r="LIQ14" s="336"/>
      <c r="LIR14" s="336"/>
      <c r="LIS14" s="336"/>
      <c r="LIT14" s="336"/>
      <c r="LIU14" s="336"/>
      <c r="LIV14" s="336"/>
      <c r="LIW14" s="336"/>
      <c r="LIX14" s="336"/>
      <c r="LIY14" s="336"/>
      <c r="LIZ14" s="336"/>
      <c r="LJA14" s="336"/>
      <c r="LJB14" s="336"/>
      <c r="LJC14" s="336"/>
      <c r="LJD14" s="336"/>
      <c r="LJE14" s="336"/>
      <c r="LJF14" s="336"/>
      <c r="LJG14" s="336"/>
      <c r="LJH14" s="336"/>
      <c r="LJI14" s="336"/>
      <c r="LJJ14" s="336"/>
      <c r="LJK14" s="336"/>
      <c r="LJL14" s="336"/>
      <c r="LJM14" s="336"/>
      <c r="LJN14" s="336"/>
      <c r="LJO14" s="336"/>
      <c r="LJP14" s="336"/>
      <c r="LJQ14" s="336"/>
      <c r="LJR14" s="336"/>
      <c r="LJS14" s="336"/>
      <c r="LJT14" s="336"/>
      <c r="LJU14" s="336"/>
      <c r="LJV14" s="336"/>
      <c r="LJW14" s="336"/>
      <c r="LJX14" s="336"/>
      <c r="LJY14" s="336"/>
      <c r="LJZ14" s="336"/>
      <c r="LKA14" s="336"/>
      <c r="LKB14" s="336"/>
      <c r="LKC14" s="336"/>
      <c r="LKD14" s="336"/>
      <c r="LKE14" s="336"/>
      <c r="LKF14" s="336"/>
      <c r="LKG14" s="336"/>
      <c r="LKH14" s="336"/>
      <c r="LKI14" s="336"/>
      <c r="LKJ14" s="336"/>
      <c r="LKK14" s="336"/>
      <c r="LKL14" s="336"/>
      <c r="LKM14" s="336"/>
      <c r="LKN14" s="336"/>
      <c r="LKO14" s="336"/>
      <c r="LKP14" s="336"/>
      <c r="LKQ14" s="336"/>
      <c r="LKR14" s="336"/>
      <c r="LKS14" s="336"/>
      <c r="LKT14" s="336"/>
      <c r="LKU14" s="336"/>
      <c r="LKV14" s="336"/>
      <c r="LKW14" s="336"/>
      <c r="LKX14" s="336"/>
      <c r="LKY14" s="336"/>
      <c r="LKZ14" s="336"/>
      <c r="LLA14" s="336"/>
      <c r="LLB14" s="336"/>
      <c r="LLC14" s="336"/>
      <c r="LLD14" s="336"/>
      <c r="LLE14" s="336"/>
      <c r="LLF14" s="336"/>
      <c r="LLG14" s="336"/>
      <c r="LLH14" s="336"/>
      <c r="LLI14" s="336"/>
      <c r="LLJ14" s="336"/>
      <c r="LLK14" s="336"/>
      <c r="LLL14" s="336"/>
      <c r="LLM14" s="336"/>
      <c r="LLN14" s="336"/>
      <c r="LLO14" s="336"/>
      <c r="LLP14" s="336"/>
      <c r="LLQ14" s="336"/>
      <c r="LLR14" s="336"/>
      <c r="LLS14" s="336"/>
      <c r="LLT14" s="336"/>
      <c r="LLU14" s="336"/>
      <c r="LLV14" s="336"/>
      <c r="LLW14" s="336"/>
      <c r="LLX14" s="336"/>
      <c r="LLY14" s="336"/>
      <c r="LLZ14" s="336"/>
      <c r="LMA14" s="336"/>
      <c r="LMB14" s="336"/>
      <c r="LMC14" s="336"/>
      <c r="LMD14" s="336"/>
      <c r="LME14" s="336"/>
      <c r="LMF14" s="336"/>
      <c r="LMG14" s="336"/>
      <c r="LMH14" s="336"/>
      <c r="LMI14" s="336"/>
      <c r="LMJ14" s="336"/>
      <c r="LMK14" s="336"/>
      <c r="LML14" s="336"/>
      <c r="LMM14" s="336"/>
      <c r="LMN14" s="336"/>
      <c r="LMO14" s="336"/>
      <c r="LMP14" s="336"/>
      <c r="LMQ14" s="336"/>
      <c r="LMR14" s="336"/>
      <c r="LMS14" s="336"/>
      <c r="LMT14" s="336"/>
      <c r="LMU14" s="336"/>
      <c r="LMV14" s="336"/>
      <c r="LMW14" s="336"/>
      <c r="LMX14" s="336"/>
      <c r="LMY14" s="336"/>
      <c r="LMZ14" s="336"/>
      <c r="LNA14" s="336"/>
      <c r="LNB14" s="336"/>
      <c r="LNC14" s="336"/>
      <c r="LND14" s="336"/>
      <c r="LNE14" s="336"/>
      <c r="LNF14" s="336"/>
      <c r="LNG14" s="336"/>
      <c r="LNH14" s="336"/>
      <c r="LNI14" s="336"/>
      <c r="LNJ14" s="336"/>
      <c r="LNK14" s="336"/>
      <c r="LNL14" s="336"/>
      <c r="LNM14" s="336"/>
      <c r="LNN14" s="336"/>
      <c r="LNO14" s="336"/>
      <c r="LNP14" s="336"/>
      <c r="LNQ14" s="336"/>
      <c r="LNR14" s="336"/>
      <c r="LNS14" s="336"/>
      <c r="LNT14" s="336"/>
      <c r="LNU14" s="336"/>
      <c r="LNV14" s="336"/>
      <c r="LNW14" s="336"/>
      <c r="LNX14" s="336"/>
      <c r="LNY14" s="336"/>
      <c r="LNZ14" s="336"/>
      <c r="LOA14" s="336"/>
      <c r="LOB14" s="336"/>
      <c r="LOC14" s="336"/>
      <c r="LOD14" s="336"/>
      <c r="LOE14" s="336"/>
      <c r="LOF14" s="336"/>
      <c r="LOG14" s="336"/>
      <c r="LOH14" s="336"/>
      <c r="LOI14" s="336"/>
      <c r="LOJ14" s="336"/>
      <c r="LOK14" s="336"/>
      <c r="LOL14" s="336"/>
      <c r="LOM14" s="336"/>
      <c r="LON14" s="336"/>
      <c r="LOO14" s="336"/>
      <c r="LOP14" s="336"/>
      <c r="LOQ14" s="336"/>
      <c r="LOR14" s="336"/>
      <c r="LOS14" s="336"/>
      <c r="LOT14" s="336"/>
      <c r="LOU14" s="336"/>
      <c r="LOV14" s="336"/>
      <c r="LOW14" s="336"/>
      <c r="LOX14" s="336"/>
      <c r="LOY14" s="336"/>
      <c r="LOZ14" s="336"/>
      <c r="LPA14" s="336"/>
      <c r="LPB14" s="336"/>
      <c r="LPC14" s="336"/>
      <c r="LPD14" s="336"/>
      <c r="LPE14" s="336"/>
      <c r="LPF14" s="336"/>
      <c r="LPG14" s="336"/>
      <c r="LPH14" s="336"/>
      <c r="LPI14" s="336"/>
      <c r="LPJ14" s="336"/>
      <c r="LPK14" s="336"/>
      <c r="LPL14" s="336"/>
      <c r="LPM14" s="336"/>
      <c r="LPN14" s="336"/>
      <c r="LPO14" s="336"/>
      <c r="LPP14" s="336"/>
      <c r="LPQ14" s="336"/>
      <c r="LPR14" s="336"/>
      <c r="LPS14" s="336"/>
      <c r="LPT14" s="336"/>
      <c r="LPU14" s="336"/>
      <c r="LPV14" s="336"/>
      <c r="LPW14" s="336"/>
      <c r="LPX14" s="336"/>
      <c r="LPY14" s="336"/>
      <c r="LPZ14" s="336"/>
      <c r="LQA14" s="336"/>
      <c r="LQB14" s="336"/>
      <c r="LQC14" s="336"/>
      <c r="LQD14" s="336"/>
      <c r="LQE14" s="336"/>
      <c r="LQF14" s="336"/>
      <c r="LQG14" s="336"/>
      <c r="LQH14" s="336"/>
      <c r="LQI14" s="336"/>
      <c r="LQJ14" s="336"/>
      <c r="LQK14" s="336"/>
      <c r="LQL14" s="336"/>
      <c r="LQM14" s="336"/>
      <c r="LQN14" s="336"/>
      <c r="LQO14" s="336"/>
      <c r="LQP14" s="336"/>
      <c r="LQQ14" s="336"/>
      <c r="LQR14" s="336"/>
      <c r="LQS14" s="336"/>
      <c r="LQT14" s="336"/>
      <c r="LQU14" s="336"/>
      <c r="LQV14" s="336"/>
      <c r="LQW14" s="336"/>
      <c r="LQX14" s="336"/>
      <c r="LQY14" s="336"/>
      <c r="LQZ14" s="336"/>
      <c r="LRA14" s="336"/>
      <c r="LRB14" s="336"/>
      <c r="LRC14" s="336"/>
      <c r="LRD14" s="336"/>
      <c r="LRE14" s="336"/>
      <c r="LRF14" s="336"/>
      <c r="LRG14" s="336"/>
      <c r="LRH14" s="336"/>
      <c r="LRI14" s="336"/>
      <c r="LRJ14" s="336"/>
      <c r="LRK14" s="336"/>
      <c r="LRL14" s="336"/>
      <c r="LRM14" s="336"/>
      <c r="LRN14" s="336"/>
      <c r="LRO14" s="336"/>
      <c r="LRP14" s="336"/>
      <c r="LRQ14" s="336"/>
      <c r="LRR14" s="336"/>
      <c r="LRS14" s="336"/>
      <c r="LRT14" s="336"/>
      <c r="LRU14" s="336"/>
      <c r="LRV14" s="336"/>
      <c r="LRW14" s="336"/>
      <c r="LRX14" s="336"/>
      <c r="LRY14" s="336"/>
      <c r="LRZ14" s="336"/>
      <c r="LSA14" s="336"/>
      <c r="LSB14" s="336"/>
      <c r="LSC14" s="336"/>
      <c r="LSD14" s="336"/>
      <c r="LSE14" s="336"/>
      <c r="LSF14" s="336"/>
      <c r="LSG14" s="336"/>
      <c r="LSH14" s="336"/>
      <c r="LSI14" s="336"/>
      <c r="LSJ14" s="336"/>
      <c r="LSK14" s="336"/>
      <c r="LSL14" s="336"/>
      <c r="LSM14" s="336"/>
      <c r="LSN14" s="336"/>
      <c r="LSO14" s="336"/>
      <c r="LSP14" s="336"/>
      <c r="LSQ14" s="336"/>
      <c r="LSR14" s="336"/>
      <c r="LSS14" s="336"/>
      <c r="LST14" s="336"/>
      <c r="LSU14" s="336"/>
      <c r="LSV14" s="336"/>
      <c r="LSW14" s="336"/>
      <c r="LSX14" s="336"/>
      <c r="LSY14" s="336"/>
      <c r="LSZ14" s="336"/>
      <c r="LTA14" s="336"/>
      <c r="LTB14" s="336"/>
      <c r="LTC14" s="336"/>
      <c r="LTD14" s="336"/>
      <c r="LTE14" s="336"/>
      <c r="LTF14" s="336"/>
      <c r="LTG14" s="336"/>
      <c r="LTH14" s="336"/>
      <c r="LTI14" s="336"/>
      <c r="LTJ14" s="336"/>
      <c r="LTK14" s="336"/>
      <c r="LTL14" s="336"/>
      <c r="LTM14" s="336"/>
      <c r="LTN14" s="336"/>
      <c r="LTO14" s="336"/>
      <c r="LTP14" s="336"/>
      <c r="LTQ14" s="336"/>
      <c r="LTR14" s="336"/>
      <c r="LTS14" s="336"/>
      <c r="LTT14" s="336"/>
      <c r="LTU14" s="336"/>
      <c r="LTV14" s="336"/>
      <c r="LTW14" s="336"/>
      <c r="LTX14" s="336"/>
      <c r="LTY14" s="336"/>
      <c r="LTZ14" s="336"/>
      <c r="LUA14" s="336"/>
      <c r="LUB14" s="336"/>
      <c r="LUC14" s="336"/>
      <c r="LUD14" s="336"/>
      <c r="LUE14" s="336"/>
      <c r="LUF14" s="336"/>
      <c r="LUG14" s="336"/>
      <c r="LUH14" s="336"/>
      <c r="LUI14" s="336"/>
      <c r="LUJ14" s="336"/>
      <c r="LUK14" s="336"/>
      <c r="LUL14" s="336"/>
      <c r="LUM14" s="336"/>
      <c r="LUN14" s="336"/>
      <c r="LUO14" s="336"/>
      <c r="LUP14" s="336"/>
      <c r="LUQ14" s="336"/>
      <c r="LUR14" s="336"/>
      <c r="LUS14" s="336"/>
      <c r="LUT14" s="336"/>
      <c r="LUU14" s="336"/>
      <c r="LUV14" s="336"/>
      <c r="LUW14" s="336"/>
      <c r="LUX14" s="336"/>
      <c r="LUY14" s="336"/>
      <c r="LUZ14" s="336"/>
      <c r="LVA14" s="336"/>
      <c r="LVB14" s="336"/>
      <c r="LVC14" s="336"/>
      <c r="LVD14" s="336"/>
      <c r="LVE14" s="336"/>
      <c r="LVF14" s="336"/>
      <c r="LVG14" s="336"/>
      <c r="LVH14" s="336"/>
      <c r="LVI14" s="336"/>
      <c r="LVJ14" s="336"/>
      <c r="LVK14" s="336"/>
      <c r="LVL14" s="336"/>
      <c r="LVM14" s="336"/>
      <c r="LVN14" s="336"/>
      <c r="LVO14" s="336"/>
      <c r="LVP14" s="336"/>
      <c r="LVQ14" s="336"/>
      <c r="LVR14" s="336"/>
      <c r="LVS14" s="336"/>
      <c r="LVT14" s="336"/>
      <c r="LVU14" s="336"/>
      <c r="LVV14" s="336"/>
      <c r="LVW14" s="336"/>
      <c r="LVX14" s="336"/>
      <c r="LVY14" s="336"/>
      <c r="LVZ14" s="336"/>
      <c r="LWA14" s="336"/>
      <c r="LWB14" s="336"/>
      <c r="LWC14" s="336"/>
      <c r="LWD14" s="336"/>
      <c r="LWE14" s="336"/>
      <c r="LWF14" s="336"/>
      <c r="LWG14" s="336"/>
      <c r="LWH14" s="336"/>
      <c r="LWI14" s="336"/>
      <c r="LWJ14" s="336"/>
      <c r="LWK14" s="336"/>
      <c r="LWL14" s="336"/>
      <c r="LWM14" s="336"/>
      <c r="LWN14" s="336"/>
      <c r="LWO14" s="336"/>
      <c r="LWP14" s="336"/>
      <c r="LWQ14" s="336"/>
      <c r="LWR14" s="336"/>
      <c r="LWS14" s="336"/>
      <c r="LWT14" s="336"/>
      <c r="LWU14" s="336"/>
      <c r="LWV14" s="336"/>
      <c r="LWW14" s="336"/>
      <c r="LWX14" s="336"/>
      <c r="LWY14" s="336"/>
      <c r="LWZ14" s="336"/>
      <c r="LXA14" s="336"/>
      <c r="LXB14" s="336"/>
      <c r="LXC14" s="336"/>
      <c r="LXD14" s="336"/>
      <c r="LXE14" s="336"/>
      <c r="LXF14" s="336"/>
      <c r="LXG14" s="336"/>
      <c r="LXH14" s="336"/>
      <c r="LXI14" s="336"/>
      <c r="LXJ14" s="336"/>
      <c r="LXK14" s="336"/>
      <c r="LXL14" s="336"/>
      <c r="LXM14" s="336"/>
      <c r="LXN14" s="336"/>
      <c r="LXO14" s="336"/>
      <c r="LXP14" s="336"/>
      <c r="LXQ14" s="336"/>
      <c r="LXR14" s="336"/>
      <c r="LXS14" s="336"/>
      <c r="LXT14" s="336"/>
      <c r="LXU14" s="336"/>
      <c r="LXV14" s="336"/>
      <c r="LXW14" s="336"/>
      <c r="LXX14" s="336"/>
      <c r="LXY14" s="336"/>
      <c r="LXZ14" s="336"/>
      <c r="LYA14" s="336"/>
      <c r="LYB14" s="336"/>
      <c r="LYC14" s="336"/>
      <c r="LYD14" s="336"/>
      <c r="LYE14" s="336"/>
      <c r="LYF14" s="336"/>
      <c r="LYG14" s="336"/>
      <c r="LYH14" s="336"/>
      <c r="LYI14" s="336"/>
      <c r="LYJ14" s="336"/>
      <c r="LYK14" s="336"/>
      <c r="LYL14" s="336"/>
      <c r="LYM14" s="336"/>
      <c r="LYN14" s="336"/>
      <c r="LYO14" s="336"/>
      <c r="LYP14" s="336"/>
      <c r="LYQ14" s="336"/>
      <c r="LYR14" s="336"/>
      <c r="LYS14" s="336"/>
      <c r="LYT14" s="336"/>
      <c r="LYU14" s="336"/>
      <c r="LYV14" s="336"/>
      <c r="LYW14" s="336"/>
      <c r="LYX14" s="336"/>
      <c r="LYY14" s="336"/>
      <c r="LYZ14" s="336"/>
      <c r="LZA14" s="336"/>
      <c r="LZB14" s="336"/>
      <c r="LZC14" s="336"/>
      <c r="LZD14" s="336"/>
      <c r="LZE14" s="336"/>
      <c r="LZF14" s="336"/>
      <c r="LZG14" s="336"/>
      <c r="LZH14" s="336"/>
      <c r="LZI14" s="336"/>
      <c r="LZJ14" s="336"/>
      <c r="LZK14" s="336"/>
      <c r="LZL14" s="336"/>
      <c r="LZM14" s="336"/>
      <c r="LZN14" s="336"/>
      <c r="LZO14" s="336"/>
      <c r="LZP14" s="336"/>
      <c r="LZQ14" s="336"/>
      <c r="LZR14" s="336"/>
      <c r="LZS14" s="336"/>
      <c r="LZT14" s="336"/>
      <c r="LZU14" s="336"/>
      <c r="LZV14" s="336"/>
      <c r="LZW14" s="336"/>
      <c r="LZX14" s="336"/>
      <c r="LZY14" s="336"/>
      <c r="LZZ14" s="336"/>
      <c r="MAA14" s="336"/>
      <c r="MAB14" s="336"/>
      <c r="MAC14" s="336"/>
      <c r="MAD14" s="336"/>
      <c r="MAE14" s="336"/>
      <c r="MAF14" s="336"/>
      <c r="MAG14" s="336"/>
      <c r="MAH14" s="336"/>
      <c r="MAI14" s="336"/>
      <c r="MAJ14" s="336"/>
      <c r="MAK14" s="336"/>
      <c r="MAL14" s="336"/>
      <c r="MAM14" s="336"/>
      <c r="MAN14" s="336"/>
      <c r="MAO14" s="336"/>
      <c r="MAP14" s="336"/>
      <c r="MAQ14" s="336"/>
      <c r="MAR14" s="336"/>
      <c r="MAS14" s="336"/>
      <c r="MAT14" s="336"/>
      <c r="MAU14" s="336"/>
      <c r="MAV14" s="336"/>
      <c r="MAW14" s="336"/>
      <c r="MAX14" s="336"/>
      <c r="MAY14" s="336"/>
      <c r="MAZ14" s="336"/>
      <c r="MBA14" s="336"/>
      <c r="MBB14" s="336"/>
      <c r="MBC14" s="336"/>
      <c r="MBD14" s="336"/>
      <c r="MBE14" s="336"/>
      <c r="MBF14" s="336"/>
      <c r="MBG14" s="336"/>
      <c r="MBH14" s="336"/>
      <c r="MBI14" s="336"/>
      <c r="MBJ14" s="336"/>
      <c r="MBK14" s="336"/>
      <c r="MBL14" s="336"/>
      <c r="MBM14" s="336"/>
      <c r="MBN14" s="336"/>
      <c r="MBO14" s="336"/>
      <c r="MBP14" s="336"/>
      <c r="MBQ14" s="336"/>
      <c r="MBR14" s="336"/>
      <c r="MBS14" s="336"/>
      <c r="MBT14" s="336"/>
      <c r="MBU14" s="336"/>
      <c r="MBV14" s="336"/>
      <c r="MBW14" s="336"/>
      <c r="MBX14" s="336"/>
      <c r="MBY14" s="336"/>
      <c r="MBZ14" s="336"/>
      <c r="MCA14" s="336"/>
      <c r="MCB14" s="336"/>
      <c r="MCC14" s="336"/>
      <c r="MCD14" s="336"/>
      <c r="MCE14" s="336"/>
      <c r="MCF14" s="336"/>
      <c r="MCG14" s="336"/>
      <c r="MCH14" s="336"/>
      <c r="MCI14" s="336"/>
      <c r="MCJ14" s="336"/>
      <c r="MCK14" s="336"/>
      <c r="MCL14" s="336"/>
      <c r="MCM14" s="336"/>
      <c r="MCN14" s="336"/>
      <c r="MCO14" s="336"/>
      <c r="MCP14" s="336"/>
      <c r="MCQ14" s="336"/>
      <c r="MCR14" s="336"/>
      <c r="MCS14" s="336"/>
      <c r="MCT14" s="336"/>
      <c r="MCU14" s="336"/>
      <c r="MCV14" s="336"/>
      <c r="MCW14" s="336"/>
      <c r="MCX14" s="336"/>
      <c r="MCY14" s="336"/>
      <c r="MCZ14" s="336"/>
      <c r="MDA14" s="336"/>
      <c r="MDB14" s="336"/>
      <c r="MDC14" s="336"/>
      <c r="MDD14" s="336"/>
      <c r="MDE14" s="336"/>
      <c r="MDF14" s="336"/>
      <c r="MDG14" s="336"/>
      <c r="MDH14" s="336"/>
      <c r="MDI14" s="336"/>
      <c r="MDJ14" s="336"/>
      <c r="MDK14" s="336"/>
      <c r="MDL14" s="336"/>
      <c r="MDM14" s="336"/>
      <c r="MDN14" s="336"/>
      <c r="MDO14" s="336"/>
      <c r="MDP14" s="336"/>
      <c r="MDQ14" s="336"/>
      <c r="MDR14" s="336"/>
      <c r="MDS14" s="336"/>
      <c r="MDT14" s="336"/>
      <c r="MDU14" s="336"/>
      <c r="MDV14" s="336"/>
      <c r="MDW14" s="336"/>
      <c r="MDX14" s="336"/>
      <c r="MDY14" s="336"/>
      <c r="MDZ14" s="336"/>
      <c r="MEA14" s="336"/>
      <c r="MEB14" s="336"/>
      <c r="MEC14" s="336"/>
      <c r="MED14" s="336"/>
      <c r="MEE14" s="336"/>
      <c r="MEF14" s="336"/>
      <c r="MEG14" s="336"/>
      <c r="MEH14" s="336"/>
      <c r="MEI14" s="336"/>
      <c r="MEJ14" s="336"/>
      <c r="MEK14" s="336"/>
      <c r="MEL14" s="336"/>
      <c r="MEM14" s="336"/>
      <c r="MEN14" s="336"/>
      <c r="MEO14" s="336"/>
      <c r="MEP14" s="336"/>
      <c r="MEQ14" s="336"/>
      <c r="MER14" s="336"/>
      <c r="MES14" s="336"/>
      <c r="MET14" s="336"/>
      <c r="MEU14" s="336"/>
      <c r="MEV14" s="336"/>
      <c r="MEW14" s="336"/>
      <c r="MEX14" s="336"/>
      <c r="MEY14" s="336"/>
      <c r="MEZ14" s="336"/>
      <c r="MFA14" s="336"/>
      <c r="MFB14" s="336"/>
      <c r="MFC14" s="336"/>
      <c r="MFD14" s="336"/>
      <c r="MFE14" s="336"/>
      <c r="MFF14" s="336"/>
      <c r="MFG14" s="336"/>
      <c r="MFH14" s="336"/>
      <c r="MFI14" s="336"/>
      <c r="MFJ14" s="336"/>
      <c r="MFK14" s="336"/>
      <c r="MFL14" s="336"/>
      <c r="MFM14" s="336"/>
      <c r="MFN14" s="336"/>
      <c r="MFO14" s="336"/>
      <c r="MFP14" s="336"/>
      <c r="MFQ14" s="336"/>
      <c r="MFR14" s="336"/>
      <c r="MFS14" s="336"/>
      <c r="MFT14" s="336"/>
      <c r="MFU14" s="336"/>
      <c r="MFV14" s="336"/>
      <c r="MFW14" s="336"/>
      <c r="MFX14" s="336"/>
      <c r="MFY14" s="336"/>
      <c r="MFZ14" s="336"/>
      <c r="MGA14" s="336"/>
      <c r="MGB14" s="336"/>
      <c r="MGC14" s="336"/>
      <c r="MGD14" s="336"/>
      <c r="MGE14" s="336"/>
      <c r="MGF14" s="336"/>
      <c r="MGG14" s="336"/>
      <c r="MGH14" s="336"/>
      <c r="MGI14" s="336"/>
      <c r="MGJ14" s="336"/>
      <c r="MGK14" s="336"/>
      <c r="MGL14" s="336"/>
      <c r="MGM14" s="336"/>
      <c r="MGN14" s="336"/>
      <c r="MGO14" s="336"/>
      <c r="MGP14" s="336"/>
      <c r="MGQ14" s="336"/>
      <c r="MGR14" s="336"/>
      <c r="MGS14" s="336"/>
      <c r="MGT14" s="336"/>
      <c r="MGU14" s="336"/>
      <c r="MGV14" s="336"/>
      <c r="MGW14" s="336"/>
      <c r="MGX14" s="336"/>
      <c r="MGY14" s="336"/>
      <c r="MGZ14" s="336"/>
      <c r="MHA14" s="336"/>
      <c r="MHB14" s="336"/>
      <c r="MHC14" s="336"/>
      <c r="MHD14" s="336"/>
      <c r="MHE14" s="336"/>
      <c r="MHF14" s="336"/>
      <c r="MHG14" s="336"/>
      <c r="MHH14" s="336"/>
      <c r="MHI14" s="336"/>
      <c r="MHJ14" s="336"/>
      <c r="MHK14" s="336"/>
      <c r="MHL14" s="336"/>
      <c r="MHM14" s="336"/>
      <c r="MHN14" s="336"/>
      <c r="MHO14" s="336"/>
      <c r="MHP14" s="336"/>
      <c r="MHQ14" s="336"/>
      <c r="MHR14" s="336"/>
      <c r="MHS14" s="336"/>
      <c r="MHT14" s="336"/>
      <c r="MHU14" s="336"/>
      <c r="MHV14" s="336"/>
      <c r="MHW14" s="336"/>
      <c r="MHX14" s="336"/>
      <c r="MHY14" s="336"/>
      <c r="MHZ14" s="336"/>
      <c r="MIA14" s="336"/>
      <c r="MIB14" s="336"/>
      <c r="MIC14" s="336"/>
      <c r="MID14" s="336"/>
      <c r="MIE14" s="336"/>
      <c r="MIF14" s="336"/>
      <c r="MIG14" s="336"/>
      <c r="MIH14" s="336"/>
      <c r="MII14" s="336"/>
      <c r="MIJ14" s="336"/>
      <c r="MIK14" s="336"/>
      <c r="MIL14" s="336"/>
      <c r="MIM14" s="336"/>
      <c r="MIN14" s="336"/>
      <c r="MIO14" s="336"/>
      <c r="MIP14" s="336"/>
      <c r="MIQ14" s="336"/>
      <c r="MIR14" s="336"/>
      <c r="MIS14" s="336"/>
      <c r="MIT14" s="336"/>
      <c r="MIU14" s="336"/>
      <c r="MIV14" s="336"/>
      <c r="MIW14" s="336"/>
      <c r="MIX14" s="336"/>
      <c r="MIY14" s="336"/>
      <c r="MIZ14" s="336"/>
      <c r="MJA14" s="336"/>
      <c r="MJB14" s="336"/>
      <c r="MJC14" s="336"/>
      <c r="MJD14" s="336"/>
      <c r="MJE14" s="336"/>
      <c r="MJF14" s="336"/>
      <c r="MJG14" s="336"/>
      <c r="MJH14" s="336"/>
      <c r="MJI14" s="336"/>
      <c r="MJJ14" s="336"/>
      <c r="MJK14" s="336"/>
      <c r="MJL14" s="336"/>
      <c r="MJM14" s="336"/>
      <c r="MJN14" s="336"/>
      <c r="MJO14" s="336"/>
      <c r="MJP14" s="336"/>
      <c r="MJQ14" s="336"/>
      <c r="MJR14" s="336"/>
      <c r="MJS14" s="336"/>
      <c r="MJT14" s="336"/>
      <c r="MJU14" s="336"/>
      <c r="MJV14" s="336"/>
      <c r="MJW14" s="336"/>
      <c r="MJX14" s="336"/>
      <c r="MJY14" s="336"/>
      <c r="MJZ14" s="336"/>
      <c r="MKA14" s="336"/>
      <c r="MKB14" s="336"/>
      <c r="MKC14" s="336"/>
      <c r="MKD14" s="336"/>
      <c r="MKE14" s="336"/>
      <c r="MKF14" s="336"/>
      <c r="MKG14" s="336"/>
      <c r="MKH14" s="336"/>
      <c r="MKI14" s="336"/>
      <c r="MKJ14" s="336"/>
      <c r="MKK14" s="336"/>
      <c r="MKL14" s="336"/>
      <c r="MKM14" s="336"/>
      <c r="MKN14" s="336"/>
      <c r="MKO14" s="336"/>
      <c r="MKP14" s="336"/>
      <c r="MKQ14" s="336"/>
      <c r="MKR14" s="336"/>
      <c r="MKS14" s="336"/>
      <c r="MKT14" s="336"/>
      <c r="MKU14" s="336"/>
      <c r="MKV14" s="336"/>
      <c r="MKW14" s="336"/>
      <c r="MKX14" s="336"/>
      <c r="MKY14" s="336"/>
      <c r="MKZ14" s="336"/>
      <c r="MLA14" s="336"/>
      <c r="MLB14" s="336"/>
      <c r="MLC14" s="336"/>
      <c r="MLD14" s="336"/>
      <c r="MLE14" s="336"/>
      <c r="MLF14" s="336"/>
      <c r="MLG14" s="336"/>
      <c r="MLH14" s="336"/>
      <c r="MLI14" s="336"/>
      <c r="MLJ14" s="336"/>
      <c r="MLK14" s="336"/>
      <c r="MLL14" s="336"/>
      <c r="MLM14" s="336"/>
      <c r="MLN14" s="336"/>
      <c r="MLO14" s="336"/>
      <c r="MLP14" s="336"/>
      <c r="MLQ14" s="336"/>
      <c r="MLR14" s="336"/>
      <c r="MLS14" s="336"/>
      <c r="MLT14" s="336"/>
      <c r="MLU14" s="336"/>
      <c r="MLV14" s="336"/>
      <c r="MLW14" s="336"/>
      <c r="MLX14" s="336"/>
      <c r="MLY14" s="336"/>
      <c r="MLZ14" s="336"/>
      <c r="MMA14" s="336"/>
      <c r="MMB14" s="336"/>
      <c r="MMC14" s="336"/>
      <c r="MMD14" s="336"/>
      <c r="MME14" s="336"/>
      <c r="MMF14" s="336"/>
      <c r="MMG14" s="336"/>
      <c r="MMH14" s="336"/>
      <c r="MMI14" s="336"/>
      <c r="MMJ14" s="336"/>
      <c r="MMK14" s="336"/>
      <c r="MML14" s="336"/>
      <c r="MMM14" s="336"/>
      <c r="MMN14" s="336"/>
      <c r="MMO14" s="336"/>
      <c r="MMP14" s="336"/>
      <c r="MMQ14" s="336"/>
      <c r="MMR14" s="336"/>
      <c r="MMS14" s="336"/>
      <c r="MMT14" s="336"/>
      <c r="MMU14" s="336"/>
      <c r="MMV14" s="336"/>
      <c r="MMW14" s="336"/>
      <c r="MMX14" s="336"/>
      <c r="MMY14" s="336"/>
      <c r="MMZ14" s="336"/>
      <c r="MNA14" s="336"/>
      <c r="MNB14" s="336"/>
      <c r="MNC14" s="336"/>
      <c r="MND14" s="336"/>
      <c r="MNE14" s="336"/>
      <c r="MNF14" s="336"/>
      <c r="MNG14" s="336"/>
      <c r="MNH14" s="336"/>
      <c r="MNI14" s="336"/>
      <c r="MNJ14" s="336"/>
      <c r="MNK14" s="336"/>
      <c r="MNL14" s="336"/>
      <c r="MNM14" s="336"/>
      <c r="MNN14" s="336"/>
      <c r="MNO14" s="336"/>
      <c r="MNP14" s="336"/>
      <c r="MNQ14" s="336"/>
      <c r="MNR14" s="336"/>
      <c r="MNS14" s="336"/>
      <c r="MNT14" s="336"/>
      <c r="MNU14" s="336"/>
      <c r="MNV14" s="336"/>
      <c r="MNW14" s="336"/>
      <c r="MNX14" s="336"/>
      <c r="MNY14" s="336"/>
      <c r="MNZ14" s="336"/>
      <c r="MOA14" s="336"/>
      <c r="MOB14" s="336"/>
      <c r="MOC14" s="336"/>
      <c r="MOD14" s="336"/>
      <c r="MOE14" s="336"/>
      <c r="MOF14" s="336"/>
      <c r="MOG14" s="336"/>
      <c r="MOH14" s="336"/>
      <c r="MOI14" s="336"/>
      <c r="MOJ14" s="336"/>
      <c r="MOK14" s="336"/>
      <c r="MOL14" s="336"/>
      <c r="MOM14" s="336"/>
      <c r="MON14" s="336"/>
      <c r="MOO14" s="336"/>
      <c r="MOP14" s="336"/>
      <c r="MOQ14" s="336"/>
      <c r="MOR14" s="336"/>
      <c r="MOS14" s="336"/>
      <c r="MOT14" s="336"/>
      <c r="MOU14" s="336"/>
      <c r="MOV14" s="336"/>
      <c r="MOW14" s="336"/>
      <c r="MOX14" s="336"/>
      <c r="MOY14" s="336"/>
      <c r="MOZ14" s="336"/>
      <c r="MPA14" s="336"/>
      <c r="MPB14" s="336"/>
      <c r="MPC14" s="336"/>
      <c r="MPD14" s="336"/>
      <c r="MPE14" s="336"/>
      <c r="MPF14" s="336"/>
      <c r="MPG14" s="336"/>
      <c r="MPH14" s="336"/>
      <c r="MPI14" s="336"/>
      <c r="MPJ14" s="336"/>
      <c r="MPK14" s="336"/>
      <c r="MPL14" s="336"/>
      <c r="MPM14" s="336"/>
      <c r="MPN14" s="336"/>
      <c r="MPO14" s="336"/>
      <c r="MPP14" s="336"/>
      <c r="MPQ14" s="336"/>
      <c r="MPR14" s="336"/>
      <c r="MPS14" s="336"/>
      <c r="MPT14" s="336"/>
      <c r="MPU14" s="336"/>
      <c r="MPV14" s="336"/>
      <c r="MPW14" s="336"/>
      <c r="MPX14" s="336"/>
      <c r="MPY14" s="336"/>
      <c r="MPZ14" s="336"/>
      <c r="MQA14" s="336"/>
      <c r="MQB14" s="336"/>
      <c r="MQC14" s="336"/>
      <c r="MQD14" s="336"/>
      <c r="MQE14" s="336"/>
      <c r="MQF14" s="336"/>
      <c r="MQG14" s="336"/>
      <c r="MQH14" s="336"/>
      <c r="MQI14" s="336"/>
      <c r="MQJ14" s="336"/>
      <c r="MQK14" s="336"/>
      <c r="MQL14" s="336"/>
      <c r="MQM14" s="336"/>
      <c r="MQN14" s="336"/>
      <c r="MQO14" s="336"/>
      <c r="MQP14" s="336"/>
      <c r="MQQ14" s="336"/>
      <c r="MQR14" s="336"/>
      <c r="MQS14" s="336"/>
      <c r="MQT14" s="336"/>
      <c r="MQU14" s="336"/>
      <c r="MQV14" s="336"/>
      <c r="MQW14" s="336"/>
      <c r="MQX14" s="336"/>
      <c r="MQY14" s="336"/>
      <c r="MQZ14" s="336"/>
      <c r="MRA14" s="336"/>
      <c r="MRB14" s="336"/>
      <c r="MRC14" s="336"/>
      <c r="MRD14" s="336"/>
      <c r="MRE14" s="336"/>
      <c r="MRF14" s="336"/>
      <c r="MRG14" s="336"/>
      <c r="MRH14" s="336"/>
      <c r="MRI14" s="336"/>
      <c r="MRJ14" s="336"/>
      <c r="MRK14" s="336"/>
      <c r="MRL14" s="336"/>
      <c r="MRM14" s="336"/>
      <c r="MRN14" s="336"/>
      <c r="MRO14" s="336"/>
      <c r="MRP14" s="336"/>
      <c r="MRQ14" s="336"/>
      <c r="MRR14" s="336"/>
      <c r="MRS14" s="336"/>
      <c r="MRT14" s="336"/>
      <c r="MRU14" s="336"/>
      <c r="MRV14" s="336"/>
      <c r="MRW14" s="336"/>
      <c r="MRX14" s="336"/>
      <c r="MRY14" s="336"/>
      <c r="MRZ14" s="336"/>
      <c r="MSA14" s="336"/>
      <c r="MSB14" s="336"/>
      <c r="MSC14" s="336"/>
      <c r="MSD14" s="336"/>
      <c r="MSE14" s="336"/>
      <c r="MSF14" s="336"/>
      <c r="MSG14" s="336"/>
      <c r="MSH14" s="336"/>
      <c r="MSI14" s="336"/>
      <c r="MSJ14" s="336"/>
      <c r="MSK14" s="336"/>
      <c r="MSL14" s="336"/>
      <c r="MSM14" s="336"/>
      <c r="MSN14" s="336"/>
      <c r="MSO14" s="336"/>
      <c r="MSP14" s="336"/>
      <c r="MSQ14" s="336"/>
      <c r="MSR14" s="336"/>
      <c r="MSS14" s="336"/>
      <c r="MST14" s="336"/>
      <c r="MSU14" s="336"/>
      <c r="MSV14" s="336"/>
      <c r="MSW14" s="336"/>
      <c r="MSX14" s="336"/>
      <c r="MSY14" s="336"/>
      <c r="MSZ14" s="336"/>
      <c r="MTA14" s="336"/>
      <c r="MTB14" s="336"/>
      <c r="MTC14" s="336"/>
      <c r="MTD14" s="336"/>
      <c r="MTE14" s="336"/>
      <c r="MTF14" s="336"/>
      <c r="MTG14" s="336"/>
      <c r="MTH14" s="336"/>
      <c r="MTI14" s="336"/>
      <c r="MTJ14" s="336"/>
      <c r="MTK14" s="336"/>
      <c r="MTL14" s="336"/>
      <c r="MTM14" s="336"/>
      <c r="MTN14" s="336"/>
      <c r="MTO14" s="336"/>
      <c r="MTP14" s="336"/>
      <c r="MTQ14" s="336"/>
      <c r="MTR14" s="336"/>
      <c r="MTS14" s="336"/>
      <c r="MTT14" s="336"/>
      <c r="MTU14" s="336"/>
      <c r="MTV14" s="336"/>
      <c r="MTW14" s="336"/>
      <c r="MTX14" s="336"/>
      <c r="MTY14" s="336"/>
      <c r="MTZ14" s="336"/>
      <c r="MUA14" s="336"/>
      <c r="MUB14" s="336"/>
      <c r="MUC14" s="336"/>
      <c r="MUD14" s="336"/>
      <c r="MUE14" s="336"/>
      <c r="MUF14" s="336"/>
      <c r="MUG14" s="336"/>
      <c r="MUH14" s="336"/>
      <c r="MUI14" s="336"/>
      <c r="MUJ14" s="336"/>
      <c r="MUK14" s="336"/>
      <c r="MUL14" s="336"/>
      <c r="MUM14" s="336"/>
      <c r="MUN14" s="336"/>
      <c r="MUO14" s="336"/>
      <c r="MUP14" s="336"/>
      <c r="MUQ14" s="336"/>
      <c r="MUR14" s="336"/>
      <c r="MUS14" s="336"/>
      <c r="MUT14" s="336"/>
      <c r="MUU14" s="336"/>
      <c r="MUV14" s="336"/>
      <c r="MUW14" s="336"/>
      <c r="MUX14" s="336"/>
      <c r="MUY14" s="336"/>
      <c r="MUZ14" s="336"/>
      <c r="MVA14" s="336"/>
      <c r="MVB14" s="336"/>
      <c r="MVC14" s="336"/>
      <c r="MVD14" s="336"/>
      <c r="MVE14" s="336"/>
      <c r="MVF14" s="336"/>
      <c r="MVG14" s="336"/>
      <c r="MVH14" s="336"/>
      <c r="MVI14" s="336"/>
      <c r="MVJ14" s="336"/>
      <c r="MVK14" s="336"/>
      <c r="MVL14" s="336"/>
      <c r="MVM14" s="336"/>
      <c r="MVN14" s="336"/>
      <c r="MVO14" s="336"/>
      <c r="MVP14" s="336"/>
      <c r="MVQ14" s="336"/>
      <c r="MVR14" s="336"/>
      <c r="MVS14" s="336"/>
      <c r="MVT14" s="336"/>
      <c r="MVU14" s="336"/>
      <c r="MVV14" s="336"/>
      <c r="MVW14" s="336"/>
      <c r="MVX14" s="336"/>
      <c r="MVY14" s="336"/>
      <c r="MVZ14" s="336"/>
      <c r="MWA14" s="336"/>
      <c r="MWB14" s="336"/>
      <c r="MWC14" s="336"/>
      <c r="MWD14" s="336"/>
      <c r="MWE14" s="336"/>
      <c r="MWF14" s="336"/>
      <c r="MWG14" s="336"/>
      <c r="MWH14" s="336"/>
      <c r="MWI14" s="336"/>
      <c r="MWJ14" s="336"/>
      <c r="MWK14" s="336"/>
      <c r="MWL14" s="336"/>
      <c r="MWM14" s="336"/>
      <c r="MWN14" s="336"/>
      <c r="MWO14" s="336"/>
      <c r="MWP14" s="336"/>
      <c r="MWQ14" s="336"/>
      <c r="MWR14" s="336"/>
      <c r="MWS14" s="336"/>
      <c r="MWT14" s="336"/>
      <c r="MWU14" s="336"/>
      <c r="MWV14" s="336"/>
      <c r="MWW14" s="336"/>
      <c r="MWX14" s="336"/>
      <c r="MWY14" s="336"/>
      <c r="MWZ14" s="336"/>
      <c r="MXA14" s="336"/>
      <c r="MXB14" s="336"/>
      <c r="MXC14" s="336"/>
      <c r="MXD14" s="336"/>
      <c r="MXE14" s="336"/>
      <c r="MXF14" s="336"/>
      <c r="MXG14" s="336"/>
      <c r="MXH14" s="336"/>
      <c r="MXI14" s="336"/>
      <c r="MXJ14" s="336"/>
      <c r="MXK14" s="336"/>
      <c r="MXL14" s="336"/>
      <c r="MXM14" s="336"/>
      <c r="MXN14" s="336"/>
      <c r="MXO14" s="336"/>
      <c r="MXP14" s="336"/>
      <c r="MXQ14" s="336"/>
      <c r="MXR14" s="336"/>
      <c r="MXS14" s="336"/>
      <c r="MXT14" s="336"/>
      <c r="MXU14" s="336"/>
      <c r="MXV14" s="336"/>
      <c r="MXW14" s="336"/>
      <c r="MXX14" s="336"/>
      <c r="MXY14" s="336"/>
      <c r="MXZ14" s="336"/>
      <c r="MYA14" s="336"/>
      <c r="MYB14" s="336"/>
      <c r="MYC14" s="336"/>
      <c r="MYD14" s="336"/>
      <c r="MYE14" s="336"/>
      <c r="MYF14" s="336"/>
      <c r="MYG14" s="336"/>
      <c r="MYH14" s="336"/>
      <c r="MYI14" s="336"/>
      <c r="MYJ14" s="336"/>
      <c r="MYK14" s="336"/>
      <c r="MYL14" s="336"/>
      <c r="MYM14" s="336"/>
      <c r="MYN14" s="336"/>
      <c r="MYO14" s="336"/>
      <c r="MYP14" s="336"/>
      <c r="MYQ14" s="336"/>
      <c r="MYR14" s="336"/>
      <c r="MYS14" s="336"/>
      <c r="MYT14" s="336"/>
      <c r="MYU14" s="336"/>
      <c r="MYV14" s="336"/>
      <c r="MYW14" s="336"/>
      <c r="MYX14" s="336"/>
      <c r="MYY14" s="336"/>
      <c r="MYZ14" s="336"/>
      <c r="MZA14" s="336"/>
      <c r="MZB14" s="336"/>
      <c r="MZC14" s="336"/>
      <c r="MZD14" s="336"/>
      <c r="MZE14" s="336"/>
      <c r="MZF14" s="336"/>
      <c r="MZG14" s="336"/>
      <c r="MZH14" s="336"/>
      <c r="MZI14" s="336"/>
      <c r="MZJ14" s="336"/>
      <c r="MZK14" s="336"/>
      <c r="MZL14" s="336"/>
      <c r="MZM14" s="336"/>
      <c r="MZN14" s="336"/>
      <c r="MZO14" s="336"/>
      <c r="MZP14" s="336"/>
      <c r="MZQ14" s="336"/>
      <c r="MZR14" s="336"/>
      <c r="MZS14" s="336"/>
      <c r="MZT14" s="336"/>
      <c r="MZU14" s="336"/>
      <c r="MZV14" s="336"/>
      <c r="MZW14" s="336"/>
      <c r="MZX14" s="336"/>
      <c r="MZY14" s="336"/>
      <c r="MZZ14" s="336"/>
      <c r="NAA14" s="336"/>
      <c r="NAB14" s="336"/>
      <c r="NAC14" s="336"/>
      <c r="NAD14" s="336"/>
      <c r="NAE14" s="336"/>
      <c r="NAF14" s="336"/>
      <c r="NAG14" s="336"/>
      <c r="NAH14" s="336"/>
      <c r="NAI14" s="336"/>
      <c r="NAJ14" s="336"/>
      <c r="NAK14" s="336"/>
      <c r="NAL14" s="336"/>
      <c r="NAM14" s="336"/>
      <c r="NAN14" s="336"/>
      <c r="NAO14" s="336"/>
      <c r="NAP14" s="336"/>
      <c r="NAQ14" s="336"/>
      <c r="NAR14" s="336"/>
      <c r="NAS14" s="336"/>
      <c r="NAT14" s="336"/>
      <c r="NAU14" s="336"/>
      <c r="NAV14" s="336"/>
      <c r="NAW14" s="336"/>
      <c r="NAX14" s="336"/>
      <c r="NAY14" s="336"/>
      <c r="NAZ14" s="336"/>
      <c r="NBA14" s="336"/>
      <c r="NBB14" s="336"/>
      <c r="NBC14" s="336"/>
      <c r="NBD14" s="336"/>
      <c r="NBE14" s="336"/>
      <c r="NBF14" s="336"/>
      <c r="NBG14" s="336"/>
      <c r="NBH14" s="336"/>
      <c r="NBI14" s="336"/>
      <c r="NBJ14" s="336"/>
      <c r="NBK14" s="336"/>
      <c r="NBL14" s="336"/>
      <c r="NBM14" s="336"/>
      <c r="NBN14" s="336"/>
      <c r="NBO14" s="336"/>
      <c r="NBP14" s="336"/>
      <c r="NBQ14" s="336"/>
      <c r="NBR14" s="336"/>
      <c r="NBS14" s="336"/>
      <c r="NBT14" s="336"/>
      <c r="NBU14" s="336"/>
      <c r="NBV14" s="336"/>
      <c r="NBW14" s="336"/>
      <c r="NBX14" s="336"/>
      <c r="NBY14" s="336"/>
      <c r="NBZ14" s="336"/>
      <c r="NCA14" s="336"/>
      <c r="NCB14" s="336"/>
      <c r="NCC14" s="336"/>
      <c r="NCD14" s="336"/>
      <c r="NCE14" s="336"/>
      <c r="NCF14" s="336"/>
      <c r="NCG14" s="336"/>
      <c r="NCH14" s="336"/>
      <c r="NCI14" s="336"/>
      <c r="NCJ14" s="336"/>
      <c r="NCK14" s="336"/>
      <c r="NCL14" s="336"/>
      <c r="NCM14" s="336"/>
      <c r="NCN14" s="336"/>
      <c r="NCO14" s="336"/>
      <c r="NCP14" s="336"/>
      <c r="NCQ14" s="336"/>
      <c r="NCR14" s="336"/>
      <c r="NCS14" s="336"/>
      <c r="NCT14" s="336"/>
      <c r="NCU14" s="336"/>
      <c r="NCV14" s="336"/>
      <c r="NCW14" s="336"/>
      <c r="NCX14" s="336"/>
      <c r="NCY14" s="336"/>
      <c r="NCZ14" s="336"/>
      <c r="NDA14" s="336"/>
      <c r="NDB14" s="336"/>
      <c r="NDC14" s="336"/>
      <c r="NDD14" s="336"/>
      <c r="NDE14" s="336"/>
      <c r="NDF14" s="336"/>
      <c r="NDG14" s="336"/>
      <c r="NDH14" s="336"/>
      <c r="NDI14" s="336"/>
      <c r="NDJ14" s="336"/>
      <c r="NDK14" s="336"/>
      <c r="NDL14" s="336"/>
      <c r="NDM14" s="336"/>
      <c r="NDN14" s="336"/>
      <c r="NDO14" s="336"/>
      <c r="NDP14" s="336"/>
      <c r="NDQ14" s="336"/>
      <c r="NDR14" s="336"/>
      <c r="NDS14" s="336"/>
      <c r="NDT14" s="336"/>
      <c r="NDU14" s="336"/>
      <c r="NDV14" s="336"/>
      <c r="NDW14" s="336"/>
      <c r="NDX14" s="336"/>
      <c r="NDY14" s="336"/>
      <c r="NDZ14" s="336"/>
      <c r="NEA14" s="336"/>
      <c r="NEB14" s="336"/>
      <c r="NEC14" s="336"/>
      <c r="NED14" s="336"/>
      <c r="NEE14" s="336"/>
      <c r="NEF14" s="336"/>
      <c r="NEG14" s="336"/>
      <c r="NEH14" s="336"/>
      <c r="NEI14" s="336"/>
      <c r="NEJ14" s="336"/>
      <c r="NEK14" s="336"/>
      <c r="NEL14" s="336"/>
      <c r="NEM14" s="336"/>
      <c r="NEN14" s="336"/>
      <c r="NEO14" s="336"/>
      <c r="NEP14" s="336"/>
      <c r="NEQ14" s="336"/>
      <c r="NER14" s="336"/>
      <c r="NES14" s="336"/>
      <c r="NET14" s="336"/>
      <c r="NEU14" s="336"/>
      <c r="NEV14" s="336"/>
      <c r="NEW14" s="336"/>
      <c r="NEX14" s="336"/>
      <c r="NEY14" s="336"/>
      <c r="NEZ14" s="336"/>
      <c r="NFA14" s="336"/>
      <c r="NFB14" s="336"/>
      <c r="NFC14" s="336"/>
      <c r="NFD14" s="336"/>
      <c r="NFE14" s="336"/>
      <c r="NFF14" s="336"/>
      <c r="NFG14" s="336"/>
      <c r="NFH14" s="336"/>
      <c r="NFI14" s="336"/>
      <c r="NFJ14" s="336"/>
      <c r="NFK14" s="336"/>
      <c r="NFL14" s="336"/>
      <c r="NFM14" s="336"/>
      <c r="NFN14" s="336"/>
      <c r="NFO14" s="336"/>
      <c r="NFP14" s="336"/>
      <c r="NFQ14" s="336"/>
      <c r="NFR14" s="336"/>
      <c r="NFS14" s="336"/>
      <c r="NFT14" s="336"/>
      <c r="NFU14" s="336"/>
      <c r="NFV14" s="336"/>
      <c r="NFW14" s="336"/>
      <c r="NFX14" s="336"/>
      <c r="NFY14" s="336"/>
      <c r="NFZ14" s="336"/>
      <c r="NGA14" s="336"/>
      <c r="NGB14" s="336"/>
      <c r="NGC14" s="336"/>
      <c r="NGD14" s="336"/>
      <c r="NGE14" s="336"/>
      <c r="NGF14" s="336"/>
      <c r="NGG14" s="336"/>
      <c r="NGH14" s="336"/>
      <c r="NGI14" s="336"/>
      <c r="NGJ14" s="336"/>
      <c r="NGK14" s="336"/>
      <c r="NGL14" s="336"/>
      <c r="NGM14" s="336"/>
      <c r="NGN14" s="336"/>
      <c r="NGO14" s="336"/>
      <c r="NGP14" s="336"/>
      <c r="NGQ14" s="336"/>
      <c r="NGR14" s="336"/>
      <c r="NGS14" s="336"/>
      <c r="NGT14" s="336"/>
      <c r="NGU14" s="336"/>
      <c r="NGV14" s="336"/>
      <c r="NGW14" s="336"/>
      <c r="NGX14" s="336"/>
      <c r="NGY14" s="336"/>
      <c r="NGZ14" s="336"/>
      <c r="NHA14" s="336"/>
      <c r="NHB14" s="336"/>
      <c r="NHC14" s="336"/>
      <c r="NHD14" s="336"/>
      <c r="NHE14" s="336"/>
      <c r="NHF14" s="336"/>
      <c r="NHG14" s="336"/>
      <c r="NHH14" s="336"/>
      <c r="NHI14" s="336"/>
      <c r="NHJ14" s="336"/>
      <c r="NHK14" s="336"/>
      <c r="NHL14" s="336"/>
      <c r="NHM14" s="336"/>
      <c r="NHN14" s="336"/>
      <c r="NHO14" s="336"/>
      <c r="NHP14" s="336"/>
      <c r="NHQ14" s="336"/>
      <c r="NHR14" s="336"/>
      <c r="NHS14" s="336"/>
      <c r="NHT14" s="336"/>
      <c r="NHU14" s="336"/>
      <c r="NHV14" s="336"/>
      <c r="NHW14" s="336"/>
      <c r="NHX14" s="336"/>
      <c r="NHY14" s="336"/>
      <c r="NHZ14" s="336"/>
      <c r="NIA14" s="336"/>
      <c r="NIB14" s="336"/>
      <c r="NIC14" s="336"/>
      <c r="NID14" s="336"/>
      <c r="NIE14" s="336"/>
      <c r="NIF14" s="336"/>
      <c r="NIG14" s="336"/>
      <c r="NIH14" s="336"/>
      <c r="NII14" s="336"/>
      <c r="NIJ14" s="336"/>
      <c r="NIK14" s="336"/>
      <c r="NIL14" s="336"/>
      <c r="NIM14" s="336"/>
      <c r="NIN14" s="336"/>
      <c r="NIO14" s="336"/>
      <c r="NIP14" s="336"/>
      <c r="NIQ14" s="336"/>
      <c r="NIR14" s="336"/>
      <c r="NIS14" s="336"/>
      <c r="NIT14" s="336"/>
      <c r="NIU14" s="336"/>
      <c r="NIV14" s="336"/>
      <c r="NIW14" s="336"/>
      <c r="NIX14" s="336"/>
      <c r="NIY14" s="336"/>
      <c r="NIZ14" s="336"/>
      <c r="NJA14" s="336"/>
      <c r="NJB14" s="336"/>
      <c r="NJC14" s="336"/>
      <c r="NJD14" s="336"/>
      <c r="NJE14" s="336"/>
      <c r="NJF14" s="336"/>
      <c r="NJG14" s="336"/>
      <c r="NJH14" s="336"/>
      <c r="NJI14" s="336"/>
      <c r="NJJ14" s="336"/>
      <c r="NJK14" s="336"/>
      <c r="NJL14" s="336"/>
      <c r="NJM14" s="336"/>
      <c r="NJN14" s="336"/>
      <c r="NJO14" s="336"/>
      <c r="NJP14" s="336"/>
      <c r="NJQ14" s="336"/>
      <c r="NJR14" s="336"/>
      <c r="NJS14" s="336"/>
      <c r="NJT14" s="336"/>
      <c r="NJU14" s="336"/>
      <c r="NJV14" s="336"/>
      <c r="NJW14" s="336"/>
      <c r="NJX14" s="336"/>
      <c r="NJY14" s="336"/>
      <c r="NJZ14" s="336"/>
      <c r="NKA14" s="336"/>
      <c r="NKB14" s="336"/>
      <c r="NKC14" s="336"/>
      <c r="NKD14" s="336"/>
      <c r="NKE14" s="336"/>
      <c r="NKF14" s="336"/>
      <c r="NKG14" s="336"/>
      <c r="NKH14" s="336"/>
      <c r="NKI14" s="336"/>
      <c r="NKJ14" s="336"/>
      <c r="NKK14" s="336"/>
      <c r="NKL14" s="336"/>
      <c r="NKM14" s="336"/>
      <c r="NKN14" s="336"/>
      <c r="NKO14" s="336"/>
      <c r="NKP14" s="336"/>
      <c r="NKQ14" s="336"/>
      <c r="NKR14" s="336"/>
      <c r="NKS14" s="336"/>
      <c r="NKT14" s="336"/>
      <c r="NKU14" s="336"/>
      <c r="NKV14" s="336"/>
      <c r="NKW14" s="336"/>
      <c r="NKX14" s="336"/>
      <c r="NKY14" s="336"/>
      <c r="NKZ14" s="336"/>
      <c r="NLA14" s="336"/>
      <c r="NLB14" s="336"/>
      <c r="NLC14" s="336"/>
      <c r="NLD14" s="336"/>
      <c r="NLE14" s="336"/>
      <c r="NLF14" s="336"/>
      <c r="NLG14" s="336"/>
      <c r="NLH14" s="336"/>
      <c r="NLI14" s="336"/>
      <c r="NLJ14" s="336"/>
      <c r="NLK14" s="336"/>
      <c r="NLL14" s="336"/>
      <c r="NLM14" s="336"/>
      <c r="NLN14" s="336"/>
      <c r="NLO14" s="336"/>
      <c r="NLP14" s="336"/>
      <c r="NLQ14" s="336"/>
      <c r="NLR14" s="336"/>
      <c r="NLS14" s="336"/>
      <c r="NLT14" s="336"/>
      <c r="NLU14" s="336"/>
      <c r="NLV14" s="336"/>
      <c r="NLW14" s="336"/>
      <c r="NLX14" s="336"/>
      <c r="NLY14" s="336"/>
      <c r="NLZ14" s="336"/>
      <c r="NMA14" s="336"/>
      <c r="NMB14" s="336"/>
      <c r="NMC14" s="336"/>
      <c r="NMD14" s="336"/>
      <c r="NME14" s="336"/>
      <c r="NMF14" s="336"/>
      <c r="NMG14" s="336"/>
      <c r="NMH14" s="336"/>
      <c r="NMI14" s="336"/>
      <c r="NMJ14" s="336"/>
      <c r="NMK14" s="336"/>
      <c r="NML14" s="336"/>
      <c r="NMM14" s="336"/>
      <c r="NMN14" s="336"/>
      <c r="NMO14" s="336"/>
      <c r="NMP14" s="336"/>
      <c r="NMQ14" s="336"/>
      <c r="NMR14" s="336"/>
      <c r="NMS14" s="336"/>
      <c r="NMT14" s="336"/>
      <c r="NMU14" s="336"/>
      <c r="NMV14" s="336"/>
      <c r="NMW14" s="336"/>
      <c r="NMX14" s="336"/>
      <c r="NMY14" s="336"/>
      <c r="NMZ14" s="336"/>
      <c r="NNA14" s="336"/>
      <c r="NNB14" s="336"/>
      <c r="NNC14" s="336"/>
      <c r="NND14" s="336"/>
      <c r="NNE14" s="336"/>
      <c r="NNF14" s="336"/>
      <c r="NNG14" s="336"/>
      <c r="NNH14" s="336"/>
      <c r="NNI14" s="336"/>
      <c r="NNJ14" s="336"/>
      <c r="NNK14" s="336"/>
      <c r="NNL14" s="336"/>
      <c r="NNM14" s="336"/>
      <c r="NNN14" s="336"/>
      <c r="NNO14" s="336"/>
      <c r="NNP14" s="336"/>
      <c r="NNQ14" s="336"/>
      <c r="NNR14" s="336"/>
      <c r="NNS14" s="336"/>
      <c r="NNT14" s="336"/>
      <c r="NNU14" s="336"/>
      <c r="NNV14" s="336"/>
      <c r="NNW14" s="336"/>
      <c r="NNX14" s="336"/>
      <c r="NNY14" s="336"/>
      <c r="NNZ14" s="336"/>
      <c r="NOA14" s="336"/>
      <c r="NOB14" s="336"/>
      <c r="NOC14" s="336"/>
      <c r="NOD14" s="336"/>
      <c r="NOE14" s="336"/>
      <c r="NOF14" s="336"/>
      <c r="NOG14" s="336"/>
      <c r="NOH14" s="336"/>
      <c r="NOI14" s="336"/>
      <c r="NOJ14" s="336"/>
      <c r="NOK14" s="336"/>
      <c r="NOL14" s="336"/>
      <c r="NOM14" s="336"/>
      <c r="NON14" s="336"/>
      <c r="NOO14" s="336"/>
      <c r="NOP14" s="336"/>
      <c r="NOQ14" s="336"/>
      <c r="NOR14" s="336"/>
      <c r="NOS14" s="336"/>
      <c r="NOT14" s="336"/>
      <c r="NOU14" s="336"/>
      <c r="NOV14" s="336"/>
      <c r="NOW14" s="336"/>
      <c r="NOX14" s="336"/>
      <c r="NOY14" s="336"/>
      <c r="NOZ14" s="336"/>
      <c r="NPA14" s="336"/>
      <c r="NPB14" s="336"/>
      <c r="NPC14" s="336"/>
      <c r="NPD14" s="336"/>
      <c r="NPE14" s="336"/>
      <c r="NPF14" s="336"/>
      <c r="NPG14" s="336"/>
      <c r="NPH14" s="336"/>
      <c r="NPI14" s="336"/>
      <c r="NPJ14" s="336"/>
      <c r="NPK14" s="336"/>
      <c r="NPL14" s="336"/>
      <c r="NPM14" s="336"/>
      <c r="NPN14" s="336"/>
      <c r="NPO14" s="336"/>
      <c r="NPP14" s="336"/>
      <c r="NPQ14" s="336"/>
      <c r="NPR14" s="336"/>
      <c r="NPS14" s="336"/>
      <c r="NPT14" s="336"/>
      <c r="NPU14" s="336"/>
      <c r="NPV14" s="336"/>
      <c r="NPW14" s="336"/>
      <c r="NPX14" s="336"/>
      <c r="NPY14" s="336"/>
      <c r="NPZ14" s="336"/>
      <c r="NQA14" s="336"/>
      <c r="NQB14" s="336"/>
      <c r="NQC14" s="336"/>
      <c r="NQD14" s="336"/>
      <c r="NQE14" s="336"/>
      <c r="NQF14" s="336"/>
      <c r="NQG14" s="336"/>
      <c r="NQH14" s="336"/>
      <c r="NQI14" s="336"/>
      <c r="NQJ14" s="336"/>
      <c r="NQK14" s="336"/>
      <c r="NQL14" s="336"/>
      <c r="NQM14" s="336"/>
      <c r="NQN14" s="336"/>
      <c r="NQO14" s="336"/>
      <c r="NQP14" s="336"/>
      <c r="NQQ14" s="336"/>
      <c r="NQR14" s="336"/>
      <c r="NQS14" s="336"/>
      <c r="NQT14" s="336"/>
      <c r="NQU14" s="336"/>
      <c r="NQV14" s="336"/>
      <c r="NQW14" s="336"/>
      <c r="NQX14" s="336"/>
      <c r="NQY14" s="336"/>
      <c r="NQZ14" s="336"/>
      <c r="NRA14" s="336"/>
      <c r="NRB14" s="336"/>
      <c r="NRC14" s="336"/>
      <c r="NRD14" s="336"/>
      <c r="NRE14" s="336"/>
      <c r="NRF14" s="336"/>
      <c r="NRG14" s="336"/>
      <c r="NRH14" s="336"/>
      <c r="NRI14" s="336"/>
      <c r="NRJ14" s="336"/>
      <c r="NRK14" s="336"/>
      <c r="NRL14" s="336"/>
      <c r="NRM14" s="336"/>
      <c r="NRN14" s="336"/>
      <c r="NRO14" s="336"/>
      <c r="NRP14" s="336"/>
      <c r="NRQ14" s="336"/>
      <c r="NRR14" s="336"/>
      <c r="NRS14" s="336"/>
      <c r="NRT14" s="336"/>
      <c r="NRU14" s="336"/>
      <c r="NRV14" s="336"/>
      <c r="NRW14" s="336"/>
      <c r="NRX14" s="336"/>
      <c r="NRY14" s="336"/>
      <c r="NRZ14" s="336"/>
      <c r="NSA14" s="336"/>
      <c r="NSB14" s="336"/>
      <c r="NSC14" s="336"/>
      <c r="NSD14" s="336"/>
      <c r="NSE14" s="336"/>
      <c r="NSF14" s="336"/>
      <c r="NSG14" s="336"/>
      <c r="NSH14" s="336"/>
      <c r="NSI14" s="336"/>
      <c r="NSJ14" s="336"/>
      <c r="NSK14" s="336"/>
      <c r="NSL14" s="336"/>
      <c r="NSM14" s="336"/>
      <c r="NSN14" s="336"/>
      <c r="NSO14" s="336"/>
      <c r="NSP14" s="336"/>
      <c r="NSQ14" s="336"/>
      <c r="NSR14" s="336"/>
      <c r="NSS14" s="336"/>
      <c r="NST14" s="336"/>
      <c r="NSU14" s="336"/>
      <c r="NSV14" s="336"/>
      <c r="NSW14" s="336"/>
      <c r="NSX14" s="336"/>
      <c r="NSY14" s="336"/>
      <c r="NSZ14" s="336"/>
      <c r="NTA14" s="336"/>
      <c r="NTB14" s="336"/>
      <c r="NTC14" s="336"/>
      <c r="NTD14" s="336"/>
      <c r="NTE14" s="336"/>
      <c r="NTF14" s="336"/>
      <c r="NTG14" s="336"/>
      <c r="NTH14" s="336"/>
      <c r="NTI14" s="336"/>
      <c r="NTJ14" s="336"/>
      <c r="NTK14" s="336"/>
      <c r="NTL14" s="336"/>
      <c r="NTM14" s="336"/>
      <c r="NTN14" s="336"/>
      <c r="NTO14" s="336"/>
      <c r="NTP14" s="336"/>
      <c r="NTQ14" s="336"/>
      <c r="NTR14" s="336"/>
      <c r="NTS14" s="336"/>
      <c r="NTT14" s="336"/>
      <c r="NTU14" s="336"/>
      <c r="NTV14" s="336"/>
      <c r="NTW14" s="336"/>
      <c r="NTX14" s="336"/>
      <c r="NTY14" s="336"/>
      <c r="NTZ14" s="336"/>
      <c r="NUA14" s="336"/>
      <c r="NUB14" s="336"/>
      <c r="NUC14" s="336"/>
      <c r="NUD14" s="336"/>
      <c r="NUE14" s="336"/>
      <c r="NUF14" s="336"/>
      <c r="NUG14" s="336"/>
      <c r="NUH14" s="336"/>
      <c r="NUI14" s="336"/>
      <c r="NUJ14" s="336"/>
      <c r="NUK14" s="336"/>
      <c r="NUL14" s="336"/>
      <c r="NUM14" s="336"/>
      <c r="NUN14" s="336"/>
      <c r="NUO14" s="336"/>
      <c r="NUP14" s="336"/>
      <c r="NUQ14" s="336"/>
      <c r="NUR14" s="336"/>
      <c r="NUS14" s="336"/>
      <c r="NUT14" s="336"/>
      <c r="NUU14" s="336"/>
      <c r="NUV14" s="336"/>
      <c r="NUW14" s="336"/>
      <c r="NUX14" s="336"/>
      <c r="NUY14" s="336"/>
      <c r="NUZ14" s="336"/>
      <c r="NVA14" s="336"/>
      <c r="NVB14" s="336"/>
      <c r="NVC14" s="336"/>
      <c r="NVD14" s="336"/>
      <c r="NVE14" s="336"/>
      <c r="NVF14" s="336"/>
      <c r="NVG14" s="336"/>
      <c r="NVH14" s="336"/>
      <c r="NVI14" s="336"/>
      <c r="NVJ14" s="336"/>
      <c r="NVK14" s="336"/>
      <c r="NVL14" s="336"/>
      <c r="NVM14" s="336"/>
      <c r="NVN14" s="336"/>
      <c r="NVO14" s="336"/>
      <c r="NVP14" s="336"/>
      <c r="NVQ14" s="336"/>
      <c r="NVR14" s="336"/>
      <c r="NVS14" s="336"/>
      <c r="NVT14" s="336"/>
      <c r="NVU14" s="336"/>
      <c r="NVV14" s="336"/>
      <c r="NVW14" s="336"/>
      <c r="NVX14" s="336"/>
      <c r="NVY14" s="336"/>
      <c r="NVZ14" s="336"/>
      <c r="NWA14" s="336"/>
      <c r="NWB14" s="336"/>
      <c r="NWC14" s="336"/>
      <c r="NWD14" s="336"/>
      <c r="NWE14" s="336"/>
      <c r="NWF14" s="336"/>
      <c r="NWG14" s="336"/>
      <c r="NWH14" s="336"/>
      <c r="NWI14" s="336"/>
      <c r="NWJ14" s="336"/>
      <c r="NWK14" s="336"/>
      <c r="NWL14" s="336"/>
      <c r="NWM14" s="336"/>
      <c r="NWN14" s="336"/>
      <c r="NWO14" s="336"/>
      <c r="NWP14" s="336"/>
      <c r="NWQ14" s="336"/>
      <c r="NWR14" s="336"/>
      <c r="NWS14" s="336"/>
      <c r="NWT14" s="336"/>
      <c r="NWU14" s="336"/>
      <c r="NWV14" s="336"/>
      <c r="NWW14" s="336"/>
      <c r="NWX14" s="336"/>
      <c r="NWY14" s="336"/>
      <c r="NWZ14" s="336"/>
      <c r="NXA14" s="336"/>
      <c r="NXB14" s="336"/>
      <c r="NXC14" s="336"/>
      <c r="NXD14" s="336"/>
      <c r="NXE14" s="336"/>
      <c r="NXF14" s="336"/>
      <c r="NXG14" s="336"/>
      <c r="NXH14" s="336"/>
      <c r="NXI14" s="336"/>
      <c r="NXJ14" s="336"/>
      <c r="NXK14" s="336"/>
      <c r="NXL14" s="336"/>
      <c r="NXM14" s="336"/>
      <c r="NXN14" s="336"/>
      <c r="NXO14" s="336"/>
      <c r="NXP14" s="336"/>
      <c r="NXQ14" s="336"/>
      <c r="NXR14" s="336"/>
      <c r="NXS14" s="336"/>
      <c r="NXT14" s="336"/>
      <c r="NXU14" s="336"/>
      <c r="NXV14" s="336"/>
      <c r="NXW14" s="336"/>
      <c r="NXX14" s="336"/>
      <c r="NXY14" s="336"/>
      <c r="NXZ14" s="336"/>
      <c r="NYA14" s="336"/>
      <c r="NYB14" s="336"/>
      <c r="NYC14" s="336"/>
      <c r="NYD14" s="336"/>
      <c r="NYE14" s="336"/>
      <c r="NYF14" s="336"/>
      <c r="NYG14" s="336"/>
      <c r="NYH14" s="336"/>
      <c r="NYI14" s="336"/>
      <c r="NYJ14" s="336"/>
      <c r="NYK14" s="336"/>
      <c r="NYL14" s="336"/>
      <c r="NYM14" s="336"/>
      <c r="NYN14" s="336"/>
      <c r="NYO14" s="336"/>
      <c r="NYP14" s="336"/>
      <c r="NYQ14" s="336"/>
      <c r="NYR14" s="336"/>
      <c r="NYS14" s="336"/>
      <c r="NYT14" s="336"/>
      <c r="NYU14" s="336"/>
      <c r="NYV14" s="336"/>
      <c r="NYW14" s="336"/>
      <c r="NYX14" s="336"/>
      <c r="NYY14" s="336"/>
      <c r="NYZ14" s="336"/>
      <c r="NZA14" s="336"/>
      <c r="NZB14" s="336"/>
      <c r="NZC14" s="336"/>
      <c r="NZD14" s="336"/>
      <c r="NZE14" s="336"/>
      <c r="NZF14" s="336"/>
      <c r="NZG14" s="336"/>
      <c r="NZH14" s="336"/>
      <c r="NZI14" s="336"/>
      <c r="NZJ14" s="336"/>
      <c r="NZK14" s="336"/>
      <c r="NZL14" s="336"/>
      <c r="NZM14" s="336"/>
      <c r="NZN14" s="336"/>
      <c r="NZO14" s="336"/>
      <c r="NZP14" s="336"/>
      <c r="NZQ14" s="336"/>
      <c r="NZR14" s="336"/>
      <c r="NZS14" s="336"/>
      <c r="NZT14" s="336"/>
      <c r="NZU14" s="336"/>
      <c r="NZV14" s="336"/>
      <c r="NZW14" s="336"/>
      <c r="NZX14" s="336"/>
      <c r="NZY14" s="336"/>
      <c r="NZZ14" s="336"/>
      <c r="OAA14" s="336"/>
      <c r="OAB14" s="336"/>
      <c r="OAC14" s="336"/>
      <c r="OAD14" s="336"/>
      <c r="OAE14" s="336"/>
      <c r="OAF14" s="336"/>
      <c r="OAG14" s="336"/>
      <c r="OAH14" s="336"/>
      <c r="OAI14" s="336"/>
      <c r="OAJ14" s="336"/>
      <c r="OAK14" s="336"/>
      <c r="OAL14" s="336"/>
      <c r="OAM14" s="336"/>
      <c r="OAN14" s="336"/>
      <c r="OAO14" s="336"/>
      <c r="OAP14" s="336"/>
      <c r="OAQ14" s="336"/>
      <c r="OAR14" s="336"/>
      <c r="OAS14" s="336"/>
      <c r="OAT14" s="336"/>
      <c r="OAU14" s="336"/>
      <c r="OAV14" s="336"/>
      <c r="OAW14" s="336"/>
      <c r="OAX14" s="336"/>
      <c r="OAY14" s="336"/>
      <c r="OAZ14" s="336"/>
      <c r="OBA14" s="336"/>
      <c r="OBB14" s="336"/>
      <c r="OBC14" s="336"/>
      <c r="OBD14" s="336"/>
      <c r="OBE14" s="336"/>
      <c r="OBF14" s="336"/>
      <c r="OBG14" s="336"/>
      <c r="OBH14" s="336"/>
      <c r="OBI14" s="336"/>
      <c r="OBJ14" s="336"/>
      <c r="OBK14" s="336"/>
      <c r="OBL14" s="336"/>
      <c r="OBM14" s="336"/>
      <c r="OBN14" s="336"/>
      <c r="OBO14" s="336"/>
      <c r="OBP14" s="336"/>
      <c r="OBQ14" s="336"/>
      <c r="OBR14" s="336"/>
      <c r="OBS14" s="336"/>
      <c r="OBT14" s="336"/>
      <c r="OBU14" s="336"/>
      <c r="OBV14" s="336"/>
      <c r="OBW14" s="336"/>
      <c r="OBX14" s="336"/>
      <c r="OBY14" s="336"/>
      <c r="OBZ14" s="336"/>
      <c r="OCA14" s="336"/>
      <c r="OCB14" s="336"/>
      <c r="OCC14" s="336"/>
      <c r="OCD14" s="336"/>
      <c r="OCE14" s="336"/>
      <c r="OCF14" s="336"/>
      <c r="OCG14" s="336"/>
      <c r="OCH14" s="336"/>
      <c r="OCI14" s="336"/>
      <c r="OCJ14" s="336"/>
      <c r="OCK14" s="336"/>
      <c r="OCL14" s="336"/>
      <c r="OCM14" s="336"/>
      <c r="OCN14" s="336"/>
      <c r="OCO14" s="336"/>
      <c r="OCP14" s="336"/>
      <c r="OCQ14" s="336"/>
      <c r="OCR14" s="336"/>
      <c r="OCS14" s="336"/>
      <c r="OCT14" s="336"/>
      <c r="OCU14" s="336"/>
      <c r="OCV14" s="336"/>
      <c r="OCW14" s="336"/>
      <c r="OCX14" s="336"/>
      <c r="OCY14" s="336"/>
      <c r="OCZ14" s="336"/>
      <c r="ODA14" s="336"/>
      <c r="ODB14" s="336"/>
      <c r="ODC14" s="336"/>
      <c r="ODD14" s="336"/>
      <c r="ODE14" s="336"/>
      <c r="ODF14" s="336"/>
      <c r="ODG14" s="336"/>
      <c r="ODH14" s="336"/>
      <c r="ODI14" s="336"/>
      <c r="ODJ14" s="336"/>
      <c r="ODK14" s="336"/>
      <c r="ODL14" s="336"/>
      <c r="ODM14" s="336"/>
      <c r="ODN14" s="336"/>
      <c r="ODO14" s="336"/>
      <c r="ODP14" s="336"/>
      <c r="ODQ14" s="336"/>
      <c r="ODR14" s="336"/>
      <c r="ODS14" s="336"/>
      <c r="ODT14" s="336"/>
      <c r="ODU14" s="336"/>
      <c r="ODV14" s="336"/>
      <c r="ODW14" s="336"/>
      <c r="ODX14" s="336"/>
      <c r="ODY14" s="336"/>
      <c r="ODZ14" s="336"/>
      <c r="OEA14" s="336"/>
      <c r="OEB14" s="336"/>
      <c r="OEC14" s="336"/>
      <c r="OED14" s="336"/>
      <c r="OEE14" s="336"/>
      <c r="OEF14" s="336"/>
      <c r="OEG14" s="336"/>
      <c r="OEH14" s="336"/>
      <c r="OEI14" s="336"/>
      <c r="OEJ14" s="336"/>
      <c r="OEK14" s="336"/>
      <c r="OEL14" s="336"/>
      <c r="OEM14" s="336"/>
      <c r="OEN14" s="336"/>
      <c r="OEO14" s="336"/>
      <c r="OEP14" s="336"/>
      <c r="OEQ14" s="336"/>
      <c r="OER14" s="336"/>
      <c r="OES14" s="336"/>
      <c r="OET14" s="336"/>
      <c r="OEU14" s="336"/>
      <c r="OEV14" s="336"/>
      <c r="OEW14" s="336"/>
      <c r="OEX14" s="336"/>
      <c r="OEY14" s="336"/>
      <c r="OEZ14" s="336"/>
      <c r="OFA14" s="336"/>
      <c r="OFB14" s="336"/>
      <c r="OFC14" s="336"/>
      <c r="OFD14" s="336"/>
      <c r="OFE14" s="336"/>
      <c r="OFF14" s="336"/>
      <c r="OFG14" s="336"/>
      <c r="OFH14" s="336"/>
      <c r="OFI14" s="336"/>
      <c r="OFJ14" s="336"/>
      <c r="OFK14" s="336"/>
      <c r="OFL14" s="336"/>
      <c r="OFM14" s="336"/>
      <c r="OFN14" s="336"/>
      <c r="OFO14" s="336"/>
      <c r="OFP14" s="336"/>
      <c r="OFQ14" s="336"/>
      <c r="OFR14" s="336"/>
      <c r="OFS14" s="336"/>
      <c r="OFT14" s="336"/>
      <c r="OFU14" s="336"/>
      <c r="OFV14" s="336"/>
      <c r="OFW14" s="336"/>
      <c r="OFX14" s="336"/>
      <c r="OFY14" s="336"/>
      <c r="OFZ14" s="336"/>
      <c r="OGA14" s="336"/>
      <c r="OGB14" s="336"/>
      <c r="OGC14" s="336"/>
      <c r="OGD14" s="336"/>
      <c r="OGE14" s="336"/>
      <c r="OGF14" s="336"/>
      <c r="OGG14" s="336"/>
      <c r="OGH14" s="336"/>
      <c r="OGI14" s="336"/>
      <c r="OGJ14" s="336"/>
      <c r="OGK14" s="336"/>
      <c r="OGL14" s="336"/>
      <c r="OGM14" s="336"/>
      <c r="OGN14" s="336"/>
      <c r="OGO14" s="336"/>
      <c r="OGP14" s="336"/>
      <c r="OGQ14" s="336"/>
      <c r="OGR14" s="336"/>
      <c r="OGS14" s="336"/>
      <c r="OGT14" s="336"/>
      <c r="OGU14" s="336"/>
      <c r="OGV14" s="336"/>
      <c r="OGW14" s="336"/>
      <c r="OGX14" s="336"/>
      <c r="OGY14" s="336"/>
      <c r="OGZ14" s="336"/>
      <c r="OHA14" s="336"/>
      <c r="OHB14" s="336"/>
      <c r="OHC14" s="336"/>
      <c r="OHD14" s="336"/>
      <c r="OHE14" s="336"/>
      <c r="OHF14" s="336"/>
      <c r="OHG14" s="336"/>
      <c r="OHH14" s="336"/>
      <c r="OHI14" s="336"/>
      <c r="OHJ14" s="336"/>
      <c r="OHK14" s="336"/>
      <c r="OHL14" s="336"/>
      <c r="OHM14" s="336"/>
      <c r="OHN14" s="336"/>
      <c r="OHO14" s="336"/>
      <c r="OHP14" s="336"/>
      <c r="OHQ14" s="336"/>
      <c r="OHR14" s="336"/>
      <c r="OHS14" s="336"/>
      <c r="OHT14" s="336"/>
      <c r="OHU14" s="336"/>
      <c r="OHV14" s="336"/>
      <c r="OHW14" s="336"/>
      <c r="OHX14" s="336"/>
      <c r="OHY14" s="336"/>
      <c r="OHZ14" s="336"/>
      <c r="OIA14" s="336"/>
      <c r="OIB14" s="336"/>
      <c r="OIC14" s="336"/>
      <c r="OID14" s="336"/>
      <c r="OIE14" s="336"/>
      <c r="OIF14" s="336"/>
      <c r="OIG14" s="336"/>
      <c r="OIH14" s="336"/>
      <c r="OII14" s="336"/>
      <c r="OIJ14" s="336"/>
      <c r="OIK14" s="336"/>
      <c r="OIL14" s="336"/>
      <c r="OIM14" s="336"/>
      <c r="OIN14" s="336"/>
      <c r="OIO14" s="336"/>
      <c r="OIP14" s="336"/>
      <c r="OIQ14" s="336"/>
      <c r="OIR14" s="336"/>
      <c r="OIS14" s="336"/>
      <c r="OIT14" s="336"/>
      <c r="OIU14" s="336"/>
      <c r="OIV14" s="336"/>
      <c r="OIW14" s="336"/>
      <c r="OIX14" s="336"/>
      <c r="OIY14" s="336"/>
      <c r="OIZ14" s="336"/>
      <c r="OJA14" s="336"/>
      <c r="OJB14" s="336"/>
      <c r="OJC14" s="336"/>
      <c r="OJD14" s="336"/>
      <c r="OJE14" s="336"/>
      <c r="OJF14" s="336"/>
      <c r="OJG14" s="336"/>
      <c r="OJH14" s="336"/>
      <c r="OJI14" s="336"/>
      <c r="OJJ14" s="336"/>
      <c r="OJK14" s="336"/>
      <c r="OJL14" s="336"/>
      <c r="OJM14" s="336"/>
      <c r="OJN14" s="336"/>
      <c r="OJO14" s="336"/>
      <c r="OJP14" s="336"/>
      <c r="OJQ14" s="336"/>
      <c r="OJR14" s="336"/>
      <c r="OJS14" s="336"/>
      <c r="OJT14" s="336"/>
      <c r="OJU14" s="336"/>
      <c r="OJV14" s="336"/>
      <c r="OJW14" s="336"/>
      <c r="OJX14" s="336"/>
      <c r="OJY14" s="336"/>
      <c r="OJZ14" s="336"/>
      <c r="OKA14" s="336"/>
      <c r="OKB14" s="336"/>
      <c r="OKC14" s="336"/>
      <c r="OKD14" s="336"/>
      <c r="OKE14" s="336"/>
      <c r="OKF14" s="336"/>
      <c r="OKG14" s="336"/>
      <c r="OKH14" s="336"/>
      <c r="OKI14" s="336"/>
      <c r="OKJ14" s="336"/>
      <c r="OKK14" s="336"/>
      <c r="OKL14" s="336"/>
      <c r="OKM14" s="336"/>
      <c r="OKN14" s="336"/>
      <c r="OKO14" s="336"/>
      <c r="OKP14" s="336"/>
      <c r="OKQ14" s="336"/>
      <c r="OKR14" s="336"/>
      <c r="OKS14" s="336"/>
      <c r="OKT14" s="336"/>
      <c r="OKU14" s="336"/>
      <c r="OKV14" s="336"/>
      <c r="OKW14" s="336"/>
      <c r="OKX14" s="336"/>
      <c r="OKY14" s="336"/>
      <c r="OKZ14" s="336"/>
      <c r="OLA14" s="336"/>
      <c r="OLB14" s="336"/>
      <c r="OLC14" s="336"/>
      <c r="OLD14" s="336"/>
      <c r="OLE14" s="336"/>
      <c r="OLF14" s="336"/>
      <c r="OLG14" s="336"/>
      <c r="OLH14" s="336"/>
      <c r="OLI14" s="336"/>
      <c r="OLJ14" s="336"/>
      <c r="OLK14" s="336"/>
      <c r="OLL14" s="336"/>
      <c r="OLM14" s="336"/>
      <c r="OLN14" s="336"/>
      <c r="OLO14" s="336"/>
      <c r="OLP14" s="336"/>
      <c r="OLQ14" s="336"/>
      <c r="OLR14" s="336"/>
      <c r="OLS14" s="336"/>
      <c r="OLT14" s="336"/>
      <c r="OLU14" s="336"/>
      <c r="OLV14" s="336"/>
      <c r="OLW14" s="336"/>
      <c r="OLX14" s="336"/>
      <c r="OLY14" s="336"/>
      <c r="OLZ14" s="336"/>
      <c r="OMA14" s="336"/>
      <c r="OMB14" s="336"/>
      <c r="OMC14" s="336"/>
      <c r="OMD14" s="336"/>
      <c r="OME14" s="336"/>
      <c r="OMF14" s="336"/>
      <c r="OMG14" s="336"/>
      <c r="OMH14" s="336"/>
      <c r="OMI14" s="336"/>
      <c r="OMJ14" s="336"/>
      <c r="OMK14" s="336"/>
      <c r="OML14" s="336"/>
      <c r="OMM14" s="336"/>
      <c r="OMN14" s="336"/>
      <c r="OMO14" s="336"/>
      <c r="OMP14" s="336"/>
      <c r="OMQ14" s="336"/>
      <c r="OMR14" s="336"/>
      <c r="OMS14" s="336"/>
      <c r="OMT14" s="336"/>
      <c r="OMU14" s="336"/>
      <c r="OMV14" s="336"/>
      <c r="OMW14" s="336"/>
      <c r="OMX14" s="336"/>
      <c r="OMY14" s="336"/>
      <c r="OMZ14" s="336"/>
      <c r="ONA14" s="336"/>
      <c r="ONB14" s="336"/>
      <c r="ONC14" s="336"/>
      <c r="OND14" s="336"/>
      <c r="ONE14" s="336"/>
      <c r="ONF14" s="336"/>
      <c r="ONG14" s="336"/>
      <c r="ONH14" s="336"/>
      <c r="ONI14" s="336"/>
      <c r="ONJ14" s="336"/>
      <c r="ONK14" s="336"/>
      <c r="ONL14" s="336"/>
      <c r="ONM14" s="336"/>
      <c r="ONN14" s="336"/>
      <c r="ONO14" s="336"/>
      <c r="ONP14" s="336"/>
      <c r="ONQ14" s="336"/>
      <c r="ONR14" s="336"/>
      <c r="ONS14" s="336"/>
      <c r="ONT14" s="336"/>
      <c r="ONU14" s="336"/>
      <c r="ONV14" s="336"/>
      <c r="ONW14" s="336"/>
      <c r="ONX14" s="336"/>
      <c r="ONY14" s="336"/>
      <c r="ONZ14" s="336"/>
      <c r="OOA14" s="336"/>
      <c r="OOB14" s="336"/>
      <c r="OOC14" s="336"/>
      <c r="OOD14" s="336"/>
      <c r="OOE14" s="336"/>
      <c r="OOF14" s="336"/>
      <c r="OOG14" s="336"/>
      <c r="OOH14" s="336"/>
      <c r="OOI14" s="336"/>
      <c r="OOJ14" s="336"/>
      <c r="OOK14" s="336"/>
      <c r="OOL14" s="336"/>
      <c r="OOM14" s="336"/>
      <c r="OON14" s="336"/>
      <c r="OOO14" s="336"/>
      <c r="OOP14" s="336"/>
      <c r="OOQ14" s="336"/>
      <c r="OOR14" s="336"/>
      <c r="OOS14" s="336"/>
      <c r="OOT14" s="336"/>
      <c r="OOU14" s="336"/>
      <c r="OOV14" s="336"/>
      <c r="OOW14" s="336"/>
      <c r="OOX14" s="336"/>
      <c r="OOY14" s="336"/>
      <c r="OOZ14" s="336"/>
      <c r="OPA14" s="336"/>
      <c r="OPB14" s="336"/>
      <c r="OPC14" s="336"/>
      <c r="OPD14" s="336"/>
      <c r="OPE14" s="336"/>
      <c r="OPF14" s="336"/>
      <c r="OPG14" s="336"/>
      <c r="OPH14" s="336"/>
      <c r="OPI14" s="336"/>
      <c r="OPJ14" s="336"/>
      <c r="OPK14" s="336"/>
      <c r="OPL14" s="336"/>
      <c r="OPM14" s="336"/>
      <c r="OPN14" s="336"/>
      <c r="OPO14" s="336"/>
      <c r="OPP14" s="336"/>
      <c r="OPQ14" s="336"/>
      <c r="OPR14" s="336"/>
      <c r="OPS14" s="336"/>
      <c r="OPT14" s="336"/>
      <c r="OPU14" s="336"/>
      <c r="OPV14" s="336"/>
      <c r="OPW14" s="336"/>
      <c r="OPX14" s="336"/>
      <c r="OPY14" s="336"/>
      <c r="OPZ14" s="336"/>
      <c r="OQA14" s="336"/>
      <c r="OQB14" s="336"/>
      <c r="OQC14" s="336"/>
      <c r="OQD14" s="336"/>
      <c r="OQE14" s="336"/>
      <c r="OQF14" s="336"/>
      <c r="OQG14" s="336"/>
      <c r="OQH14" s="336"/>
      <c r="OQI14" s="336"/>
      <c r="OQJ14" s="336"/>
      <c r="OQK14" s="336"/>
      <c r="OQL14" s="336"/>
      <c r="OQM14" s="336"/>
      <c r="OQN14" s="336"/>
      <c r="OQO14" s="336"/>
      <c r="OQP14" s="336"/>
      <c r="OQQ14" s="336"/>
      <c r="OQR14" s="336"/>
      <c r="OQS14" s="336"/>
      <c r="OQT14" s="336"/>
      <c r="OQU14" s="336"/>
      <c r="OQV14" s="336"/>
      <c r="OQW14" s="336"/>
      <c r="OQX14" s="336"/>
      <c r="OQY14" s="336"/>
      <c r="OQZ14" s="336"/>
      <c r="ORA14" s="336"/>
      <c r="ORB14" s="336"/>
      <c r="ORC14" s="336"/>
      <c r="ORD14" s="336"/>
      <c r="ORE14" s="336"/>
      <c r="ORF14" s="336"/>
      <c r="ORG14" s="336"/>
      <c r="ORH14" s="336"/>
      <c r="ORI14" s="336"/>
      <c r="ORJ14" s="336"/>
      <c r="ORK14" s="336"/>
      <c r="ORL14" s="336"/>
      <c r="ORM14" s="336"/>
      <c r="ORN14" s="336"/>
      <c r="ORO14" s="336"/>
      <c r="ORP14" s="336"/>
      <c r="ORQ14" s="336"/>
      <c r="ORR14" s="336"/>
      <c r="ORS14" s="336"/>
      <c r="ORT14" s="336"/>
      <c r="ORU14" s="336"/>
      <c r="ORV14" s="336"/>
      <c r="ORW14" s="336"/>
      <c r="ORX14" s="336"/>
      <c r="ORY14" s="336"/>
      <c r="ORZ14" s="336"/>
      <c r="OSA14" s="336"/>
      <c r="OSB14" s="336"/>
      <c r="OSC14" s="336"/>
      <c r="OSD14" s="336"/>
      <c r="OSE14" s="336"/>
      <c r="OSF14" s="336"/>
      <c r="OSG14" s="336"/>
      <c r="OSH14" s="336"/>
      <c r="OSI14" s="336"/>
      <c r="OSJ14" s="336"/>
      <c r="OSK14" s="336"/>
      <c r="OSL14" s="336"/>
      <c r="OSM14" s="336"/>
      <c r="OSN14" s="336"/>
      <c r="OSO14" s="336"/>
      <c r="OSP14" s="336"/>
      <c r="OSQ14" s="336"/>
      <c r="OSR14" s="336"/>
      <c r="OSS14" s="336"/>
      <c r="OST14" s="336"/>
      <c r="OSU14" s="336"/>
      <c r="OSV14" s="336"/>
      <c r="OSW14" s="336"/>
      <c r="OSX14" s="336"/>
      <c r="OSY14" s="336"/>
      <c r="OSZ14" s="336"/>
      <c r="OTA14" s="336"/>
      <c r="OTB14" s="336"/>
      <c r="OTC14" s="336"/>
      <c r="OTD14" s="336"/>
      <c r="OTE14" s="336"/>
      <c r="OTF14" s="336"/>
      <c r="OTG14" s="336"/>
      <c r="OTH14" s="336"/>
      <c r="OTI14" s="336"/>
      <c r="OTJ14" s="336"/>
      <c r="OTK14" s="336"/>
      <c r="OTL14" s="336"/>
      <c r="OTM14" s="336"/>
      <c r="OTN14" s="336"/>
      <c r="OTO14" s="336"/>
      <c r="OTP14" s="336"/>
      <c r="OTQ14" s="336"/>
      <c r="OTR14" s="336"/>
      <c r="OTS14" s="336"/>
      <c r="OTT14" s="336"/>
      <c r="OTU14" s="336"/>
      <c r="OTV14" s="336"/>
      <c r="OTW14" s="336"/>
      <c r="OTX14" s="336"/>
      <c r="OTY14" s="336"/>
      <c r="OTZ14" s="336"/>
      <c r="OUA14" s="336"/>
      <c r="OUB14" s="336"/>
      <c r="OUC14" s="336"/>
      <c r="OUD14" s="336"/>
      <c r="OUE14" s="336"/>
      <c r="OUF14" s="336"/>
      <c r="OUG14" s="336"/>
      <c r="OUH14" s="336"/>
      <c r="OUI14" s="336"/>
      <c r="OUJ14" s="336"/>
      <c r="OUK14" s="336"/>
      <c r="OUL14" s="336"/>
      <c r="OUM14" s="336"/>
      <c r="OUN14" s="336"/>
      <c r="OUO14" s="336"/>
      <c r="OUP14" s="336"/>
      <c r="OUQ14" s="336"/>
      <c r="OUR14" s="336"/>
      <c r="OUS14" s="336"/>
      <c r="OUT14" s="336"/>
      <c r="OUU14" s="336"/>
      <c r="OUV14" s="336"/>
      <c r="OUW14" s="336"/>
      <c r="OUX14" s="336"/>
      <c r="OUY14" s="336"/>
      <c r="OUZ14" s="336"/>
      <c r="OVA14" s="336"/>
      <c r="OVB14" s="336"/>
      <c r="OVC14" s="336"/>
      <c r="OVD14" s="336"/>
      <c r="OVE14" s="336"/>
      <c r="OVF14" s="336"/>
      <c r="OVG14" s="336"/>
      <c r="OVH14" s="336"/>
      <c r="OVI14" s="336"/>
      <c r="OVJ14" s="336"/>
      <c r="OVK14" s="336"/>
      <c r="OVL14" s="336"/>
      <c r="OVM14" s="336"/>
      <c r="OVN14" s="336"/>
      <c r="OVO14" s="336"/>
      <c r="OVP14" s="336"/>
      <c r="OVQ14" s="336"/>
      <c r="OVR14" s="336"/>
      <c r="OVS14" s="336"/>
      <c r="OVT14" s="336"/>
      <c r="OVU14" s="336"/>
      <c r="OVV14" s="336"/>
      <c r="OVW14" s="336"/>
      <c r="OVX14" s="336"/>
      <c r="OVY14" s="336"/>
      <c r="OVZ14" s="336"/>
      <c r="OWA14" s="336"/>
      <c r="OWB14" s="336"/>
      <c r="OWC14" s="336"/>
      <c r="OWD14" s="336"/>
      <c r="OWE14" s="336"/>
      <c r="OWF14" s="336"/>
      <c r="OWG14" s="336"/>
      <c r="OWH14" s="336"/>
      <c r="OWI14" s="336"/>
      <c r="OWJ14" s="336"/>
      <c r="OWK14" s="336"/>
      <c r="OWL14" s="336"/>
      <c r="OWM14" s="336"/>
      <c r="OWN14" s="336"/>
      <c r="OWO14" s="336"/>
      <c r="OWP14" s="336"/>
      <c r="OWQ14" s="336"/>
      <c r="OWR14" s="336"/>
      <c r="OWS14" s="336"/>
      <c r="OWT14" s="336"/>
      <c r="OWU14" s="336"/>
      <c r="OWV14" s="336"/>
      <c r="OWW14" s="336"/>
      <c r="OWX14" s="336"/>
      <c r="OWY14" s="336"/>
      <c r="OWZ14" s="336"/>
      <c r="OXA14" s="336"/>
      <c r="OXB14" s="336"/>
      <c r="OXC14" s="336"/>
      <c r="OXD14" s="336"/>
      <c r="OXE14" s="336"/>
      <c r="OXF14" s="336"/>
      <c r="OXG14" s="336"/>
      <c r="OXH14" s="336"/>
      <c r="OXI14" s="336"/>
      <c r="OXJ14" s="336"/>
      <c r="OXK14" s="336"/>
      <c r="OXL14" s="336"/>
      <c r="OXM14" s="336"/>
      <c r="OXN14" s="336"/>
      <c r="OXO14" s="336"/>
      <c r="OXP14" s="336"/>
      <c r="OXQ14" s="336"/>
      <c r="OXR14" s="336"/>
      <c r="OXS14" s="336"/>
      <c r="OXT14" s="336"/>
      <c r="OXU14" s="336"/>
      <c r="OXV14" s="336"/>
      <c r="OXW14" s="336"/>
      <c r="OXX14" s="336"/>
      <c r="OXY14" s="336"/>
      <c r="OXZ14" s="336"/>
      <c r="OYA14" s="336"/>
      <c r="OYB14" s="336"/>
      <c r="OYC14" s="336"/>
      <c r="OYD14" s="336"/>
      <c r="OYE14" s="336"/>
      <c r="OYF14" s="336"/>
      <c r="OYG14" s="336"/>
      <c r="OYH14" s="336"/>
      <c r="OYI14" s="336"/>
      <c r="OYJ14" s="336"/>
      <c r="OYK14" s="336"/>
      <c r="OYL14" s="336"/>
      <c r="OYM14" s="336"/>
      <c r="OYN14" s="336"/>
      <c r="OYO14" s="336"/>
      <c r="OYP14" s="336"/>
      <c r="OYQ14" s="336"/>
      <c r="OYR14" s="336"/>
      <c r="OYS14" s="336"/>
      <c r="OYT14" s="336"/>
      <c r="OYU14" s="336"/>
      <c r="OYV14" s="336"/>
      <c r="OYW14" s="336"/>
      <c r="OYX14" s="336"/>
      <c r="OYY14" s="336"/>
      <c r="OYZ14" s="336"/>
      <c r="OZA14" s="336"/>
      <c r="OZB14" s="336"/>
      <c r="OZC14" s="336"/>
      <c r="OZD14" s="336"/>
      <c r="OZE14" s="336"/>
      <c r="OZF14" s="336"/>
      <c r="OZG14" s="336"/>
      <c r="OZH14" s="336"/>
      <c r="OZI14" s="336"/>
      <c r="OZJ14" s="336"/>
      <c r="OZK14" s="336"/>
      <c r="OZL14" s="336"/>
      <c r="OZM14" s="336"/>
      <c r="OZN14" s="336"/>
      <c r="OZO14" s="336"/>
      <c r="OZP14" s="336"/>
      <c r="OZQ14" s="336"/>
      <c r="OZR14" s="336"/>
      <c r="OZS14" s="336"/>
      <c r="OZT14" s="336"/>
      <c r="OZU14" s="336"/>
      <c r="OZV14" s="336"/>
      <c r="OZW14" s="336"/>
      <c r="OZX14" s="336"/>
      <c r="OZY14" s="336"/>
      <c r="OZZ14" s="336"/>
      <c r="PAA14" s="336"/>
      <c r="PAB14" s="336"/>
      <c r="PAC14" s="336"/>
      <c r="PAD14" s="336"/>
      <c r="PAE14" s="336"/>
      <c r="PAF14" s="336"/>
      <c r="PAG14" s="336"/>
      <c r="PAH14" s="336"/>
      <c r="PAI14" s="336"/>
      <c r="PAJ14" s="336"/>
      <c r="PAK14" s="336"/>
      <c r="PAL14" s="336"/>
      <c r="PAM14" s="336"/>
      <c r="PAN14" s="336"/>
      <c r="PAO14" s="336"/>
      <c r="PAP14" s="336"/>
      <c r="PAQ14" s="336"/>
      <c r="PAR14" s="336"/>
      <c r="PAS14" s="336"/>
      <c r="PAT14" s="336"/>
      <c r="PAU14" s="336"/>
      <c r="PAV14" s="336"/>
      <c r="PAW14" s="336"/>
      <c r="PAX14" s="336"/>
      <c r="PAY14" s="336"/>
      <c r="PAZ14" s="336"/>
      <c r="PBA14" s="336"/>
      <c r="PBB14" s="336"/>
      <c r="PBC14" s="336"/>
      <c r="PBD14" s="336"/>
      <c r="PBE14" s="336"/>
      <c r="PBF14" s="336"/>
      <c r="PBG14" s="336"/>
      <c r="PBH14" s="336"/>
      <c r="PBI14" s="336"/>
      <c r="PBJ14" s="336"/>
      <c r="PBK14" s="336"/>
      <c r="PBL14" s="336"/>
      <c r="PBM14" s="336"/>
      <c r="PBN14" s="336"/>
      <c r="PBO14" s="336"/>
      <c r="PBP14" s="336"/>
      <c r="PBQ14" s="336"/>
      <c r="PBR14" s="336"/>
      <c r="PBS14" s="336"/>
      <c r="PBT14" s="336"/>
      <c r="PBU14" s="336"/>
      <c r="PBV14" s="336"/>
      <c r="PBW14" s="336"/>
      <c r="PBX14" s="336"/>
      <c r="PBY14" s="336"/>
      <c r="PBZ14" s="336"/>
      <c r="PCA14" s="336"/>
      <c r="PCB14" s="336"/>
      <c r="PCC14" s="336"/>
      <c r="PCD14" s="336"/>
      <c r="PCE14" s="336"/>
      <c r="PCF14" s="336"/>
      <c r="PCG14" s="336"/>
      <c r="PCH14" s="336"/>
      <c r="PCI14" s="336"/>
      <c r="PCJ14" s="336"/>
      <c r="PCK14" s="336"/>
      <c r="PCL14" s="336"/>
      <c r="PCM14" s="336"/>
      <c r="PCN14" s="336"/>
      <c r="PCO14" s="336"/>
      <c r="PCP14" s="336"/>
      <c r="PCQ14" s="336"/>
      <c r="PCR14" s="336"/>
      <c r="PCS14" s="336"/>
      <c r="PCT14" s="336"/>
      <c r="PCU14" s="336"/>
      <c r="PCV14" s="336"/>
      <c r="PCW14" s="336"/>
      <c r="PCX14" s="336"/>
      <c r="PCY14" s="336"/>
      <c r="PCZ14" s="336"/>
      <c r="PDA14" s="336"/>
      <c r="PDB14" s="336"/>
      <c r="PDC14" s="336"/>
      <c r="PDD14" s="336"/>
      <c r="PDE14" s="336"/>
      <c r="PDF14" s="336"/>
      <c r="PDG14" s="336"/>
      <c r="PDH14" s="336"/>
      <c r="PDI14" s="336"/>
      <c r="PDJ14" s="336"/>
      <c r="PDK14" s="336"/>
      <c r="PDL14" s="336"/>
      <c r="PDM14" s="336"/>
      <c r="PDN14" s="336"/>
      <c r="PDO14" s="336"/>
      <c r="PDP14" s="336"/>
      <c r="PDQ14" s="336"/>
      <c r="PDR14" s="336"/>
      <c r="PDS14" s="336"/>
      <c r="PDT14" s="336"/>
      <c r="PDU14" s="336"/>
      <c r="PDV14" s="336"/>
      <c r="PDW14" s="336"/>
      <c r="PDX14" s="336"/>
      <c r="PDY14" s="336"/>
      <c r="PDZ14" s="336"/>
      <c r="PEA14" s="336"/>
      <c r="PEB14" s="336"/>
      <c r="PEC14" s="336"/>
      <c r="PED14" s="336"/>
      <c r="PEE14" s="336"/>
      <c r="PEF14" s="336"/>
      <c r="PEG14" s="336"/>
      <c r="PEH14" s="336"/>
      <c r="PEI14" s="336"/>
      <c r="PEJ14" s="336"/>
      <c r="PEK14" s="336"/>
      <c r="PEL14" s="336"/>
      <c r="PEM14" s="336"/>
      <c r="PEN14" s="336"/>
      <c r="PEO14" s="336"/>
      <c r="PEP14" s="336"/>
      <c r="PEQ14" s="336"/>
      <c r="PER14" s="336"/>
      <c r="PES14" s="336"/>
      <c r="PET14" s="336"/>
      <c r="PEU14" s="336"/>
      <c r="PEV14" s="336"/>
      <c r="PEW14" s="336"/>
      <c r="PEX14" s="336"/>
      <c r="PEY14" s="336"/>
      <c r="PEZ14" s="336"/>
      <c r="PFA14" s="336"/>
      <c r="PFB14" s="336"/>
      <c r="PFC14" s="336"/>
      <c r="PFD14" s="336"/>
      <c r="PFE14" s="336"/>
      <c r="PFF14" s="336"/>
      <c r="PFG14" s="336"/>
      <c r="PFH14" s="336"/>
      <c r="PFI14" s="336"/>
      <c r="PFJ14" s="336"/>
      <c r="PFK14" s="336"/>
      <c r="PFL14" s="336"/>
      <c r="PFM14" s="336"/>
      <c r="PFN14" s="336"/>
      <c r="PFO14" s="336"/>
      <c r="PFP14" s="336"/>
      <c r="PFQ14" s="336"/>
      <c r="PFR14" s="336"/>
      <c r="PFS14" s="336"/>
      <c r="PFT14" s="336"/>
      <c r="PFU14" s="336"/>
      <c r="PFV14" s="336"/>
      <c r="PFW14" s="336"/>
      <c r="PFX14" s="336"/>
      <c r="PFY14" s="336"/>
      <c r="PFZ14" s="336"/>
      <c r="PGA14" s="336"/>
      <c r="PGB14" s="336"/>
      <c r="PGC14" s="336"/>
      <c r="PGD14" s="336"/>
      <c r="PGE14" s="336"/>
      <c r="PGF14" s="336"/>
      <c r="PGG14" s="336"/>
      <c r="PGH14" s="336"/>
      <c r="PGI14" s="336"/>
      <c r="PGJ14" s="336"/>
      <c r="PGK14" s="336"/>
      <c r="PGL14" s="336"/>
      <c r="PGM14" s="336"/>
      <c r="PGN14" s="336"/>
      <c r="PGO14" s="336"/>
      <c r="PGP14" s="336"/>
      <c r="PGQ14" s="336"/>
      <c r="PGR14" s="336"/>
      <c r="PGS14" s="336"/>
      <c r="PGT14" s="336"/>
      <c r="PGU14" s="336"/>
      <c r="PGV14" s="336"/>
      <c r="PGW14" s="336"/>
      <c r="PGX14" s="336"/>
      <c r="PGY14" s="336"/>
      <c r="PGZ14" s="336"/>
      <c r="PHA14" s="336"/>
      <c r="PHB14" s="336"/>
      <c r="PHC14" s="336"/>
      <c r="PHD14" s="336"/>
      <c r="PHE14" s="336"/>
      <c r="PHF14" s="336"/>
      <c r="PHG14" s="336"/>
      <c r="PHH14" s="336"/>
      <c r="PHI14" s="336"/>
      <c r="PHJ14" s="336"/>
      <c r="PHK14" s="336"/>
      <c r="PHL14" s="336"/>
      <c r="PHM14" s="336"/>
      <c r="PHN14" s="336"/>
      <c r="PHO14" s="336"/>
      <c r="PHP14" s="336"/>
      <c r="PHQ14" s="336"/>
      <c r="PHR14" s="336"/>
      <c r="PHS14" s="336"/>
      <c r="PHT14" s="336"/>
      <c r="PHU14" s="336"/>
      <c r="PHV14" s="336"/>
      <c r="PHW14" s="336"/>
      <c r="PHX14" s="336"/>
      <c r="PHY14" s="336"/>
      <c r="PHZ14" s="336"/>
      <c r="PIA14" s="336"/>
      <c r="PIB14" s="336"/>
      <c r="PIC14" s="336"/>
      <c r="PID14" s="336"/>
      <c r="PIE14" s="336"/>
      <c r="PIF14" s="336"/>
      <c r="PIG14" s="336"/>
      <c r="PIH14" s="336"/>
      <c r="PII14" s="336"/>
      <c r="PIJ14" s="336"/>
      <c r="PIK14" s="336"/>
      <c r="PIL14" s="336"/>
      <c r="PIM14" s="336"/>
      <c r="PIN14" s="336"/>
      <c r="PIO14" s="336"/>
      <c r="PIP14" s="336"/>
      <c r="PIQ14" s="336"/>
      <c r="PIR14" s="336"/>
      <c r="PIS14" s="336"/>
      <c r="PIT14" s="336"/>
      <c r="PIU14" s="336"/>
      <c r="PIV14" s="336"/>
      <c r="PIW14" s="336"/>
      <c r="PIX14" s="336"/>
      <c r="PIY14" s="336"/>
      <c r="PIZ14" s="336"/>
      <c r="PJA14" s="336"/>
      <c r="PJB14" s="336"/>
      <c r="PJC14" s="336"/>
      <c r="PJD14" s="336"/>
      <c r="PJE14" s="336"/>
      <c r="PJF14" s="336"/>
      <c r="PJG14" s="336"/>
      <c r="PJH14" s="336"/>
      <c r="PJI14" s="336"/>
      <c r="PJJ14" s="336"/>
      <c r="PJK14" s="336"/>
      <c r="PJL14" s="336"/>
      <c r="PJM14" s="336"/>
      <c r="PJN14" s="336"/>
      <c r="PJO14" s="336"/>
      <c r="PJP14" s="336"/>
      <c r="PJQ14" s="336"/>
      <c r="PJR14" s="336"/>
      <c r="PJS14" s="336"/>
      <c r="PJT14" s="336"/>
      <c r="PJU14" s="336"/>
      <c r="PJV14" s="336"/>
      <c r="PJW14" s="336"/>
      <c r="PJX14" s="336"/>
      <c r="PJY14" s="336"/>
      <c r="PJZ14" s="336"/>
      <c r="PKA14" s="336"/>
      <c r="PKB14" s="336"/>
      <c r="PKC14" s="336"/>
      <c r="PKD14" s="336"/>
      <c r="PKE14" s="336"/>
      <c r="PKF14" s="336"/>
      <c r="PKG14" s="336"/>
      <c r="PKH14" s="336"/>
      <c r="PKI14" s="336"/>
      <c r="PKJ14" s="336"/>
      <c r="PKK14" s="336"/>
      <c r="PKL14" s="336"/>
      <c r="PKM14" s="336"/>
      <c r="PKN14" s="336"/>
      <c r="PKO14" s="336"/>
      <c r="PKP14" s="336"/>
      <c r="PKQ14" s="336"/>
      <c r="PKR14" s="336"/>
      <c r="PKS14" s="336"/>
      <c r="PKT14" s="336"/>
      <c r="PKU14" s="336"/>
      <c r="PKV14" s="336"/>
      <c r="PKW14" s="336"/>
      <c r="PKX14" s="336"/>
      <c r="PKY14" s="336"/>
      <c r="PKZ14" s="336"/>
      <c r="PLA14" s="336"/>
      <c r="PLB14" s="336"/>
      <c r="PLC14" s="336"/>
      <c r="PLD14" s="336"/>
      <c r="PLE14" s="336"/>
      <c r="PLF14" s="336"/>
      <c r="PLG14" s="336"/>
      <c r="PLH14" s="336"/>
      <c r="PLI14" s="336"/>
      <c r="PLJ14" s="336"/>
      <c r="PLK14" s="336"/>
      <c r="PLL14" s="336"/>
      <c r="PLM14" s="336"/>
      <c r="PLN14" s="336"/>
      <c r="PLO14" s="336"/>
      <c r="PLP14" s="336"/>
      <c r="PLQ14" s="336"/>
      <c r="PLR14" s="336"/>
      <c r="PLS14" s="336"/>
      <c r="PLT14" s="336"/>
      <c r="PLU14" s="336"/>
      <c r="PLV14" s="336"/>
      <c r="PLW14" s="336"/>
      <c r="PLX14" s="336"/>
      <c r="PLY14" s="336"/>
      <c r="PLZ14" s="336"/>
      <c r="PMA14" s="336"/>
      <c r="PMB14" s="336"/>
      <c r="PMC14" s="336"/>
      <c r="PMD14" s="336"/>
      <c r="PME14" s="336"/>
      <c r="PMF14" s="336"/>
      <c r="PMG14" s="336"/>
      <c r="PMH14" s="336"/>
      <c r="PMI14" s="336"/>
      <c r="PMJ14" s="336"/>
      <c r="PMK14" s="336"/>
      <c r="PML14" s="336"/>
      <c r="PMM14" s="336"/>
      <c r="PMN14" s="336"/>
      <c r="PMO14" s="336"/>
      <c r="PMP14" s="336"/>
      <c r="PMQ14" s="336"/>
      <c r="PMR14" s="336"/>
      <c r="PMS14" s="336"/>
      <c r="PMT14" s="336"/>
      <c r="PMU14" s="336"/>
      <c r="PMV14" s="336"/>
      <c r="PMW14" s="336"/>
      <c r="PMX14" s="336"/>
      <c r="PMY14" s="336"/>
      <c r="PMZ14" s="336"/>
      <c r="PNA14" s="336"/>
      <c r="PNB14" s="336"/>
      <c r="PNC14" s="336"/>
      <c r="PND14" s="336"/>
      <c r="PNE14" s="336"/>
      <c r="PNF14" s="336"/>
      <c r="PNG14" s="336"/>
      <c r="PNH14" s="336"/>
      <c r="PNI14" s="336"/>
      <c r="PNJ14" s="336"/>
      <c r="PNK14" s="336"/>
      <c r="PNL14" s="336"/>
      <c r="PNM14" s="336"/>
      <c r="PNN14" s="336"/>
      <c r="PNO14" s="336"/>
      <c r="PNP14" s="336"/>
      <c r="PNQ14" s="336"/>
      <c r="PNR14" s="336"/>
      <c r="PNS14" s="336"/>
      <c r="PNT14" s="336"/>
      <c r="PNU14" s="336"/>
      <c r="PNV14" s="336"/>
      <c r="PNW14" s="336"/>
      <c r="PNX14" s="336"/>
      <c r="PNY14" s="336"/>
      <c r="PNZ14" s="336"/>
      <c r="POA14" s="336"/>
      <c r="POB14" s="336"/>
      <c r="POC14" s="336"/>
      <c r="POD14" s="336"/>
      <c r="POE14" s="336"/>
      <c r="POF14" s="336"/>
      <c r="POG14" s="336"/>
      <c r="POH14" s="336"/>
      <c r="POI14" s="336"/>
      <c r="POJ14" s="336"/>
      <c r="POK14" s="336"/>
      <c r="POL14" s="336"/>
      <c r="POM14" s="336"/>
      <c r="PON14" s="336"/>
      <c r="POO14" s="336"/>
      <c r="POP14" s="336"/>
      <c r="POQ14" s="336"/>
      <c r="POR14" s="336"/>
      <c r="POS14" s="336"/>
      <c r="POT14" s="336"/>
      <c r="POU14" s="336"/>
      <c r="POV14" s="336"/>
      <c r="POW14" s="336"/>
      <c r="POX14" s="336"/>
      <c r="POY14" s="336"/>
      <c r="POZ14" s="336"/>
      <c r="PPA14" s="336"/>
      <c r="PPB14" s="336"/>
      <c r="PPC14" s="336"/>
      <c r="PPD14" s="336"/>
      <c r="PPE14" s="336"/>
      <c r="PPF14" s="336"/>
      <c r="PPG14" s="336"/>
      <c r="PPH14" s="336"/>
      <c r="PPI14" s="336"/>
      <c r="PPJ14" s="336"/>
      <c r="PPK14" s="336"/>
      <c r="PPL14" s="336"/>
      <c r="PPM14" s="336"/>
      <c r="PPN14" s="336"/>
      <c r="PPO14" s="336"/>
      <c r="PPP14" s="336"/>
      <c r="PPQ14" s="336"/>
      <c r="PPR14" s="336"/>
      <c r="PPS14" s="336"/>
      <c r="PPT14" s="336"/>
      <c r="PPU14" s="336"/>
      <c r="PPV14" s="336"/>
      <c r="PPW14" s="336"/>
      <c r="PPX14" s="336"/>
      <c r="PPY14" s="336"/>
      <c r="PPZ14" s="336"/>
      <c r="PQA14" s="336"/>
      <c r="PQB14" s="336"/>
      <c r="PQC14" s="336"/>
      <c r="PQD14" s="336"/>
      <c r="PQE14" s="336"/>
      <c r="PQF14" s="336"/>
      <c r="PQG14" s="336"/>
      <c r="PQH14" s="336"/>
      <c r="PQI14" s="336"/>
      <c r="PQJ14" s="336"/>
      <c r="PQK14" s="336"/>
      <c r="PQL14" s="336"/>
      <c r="PQM14" s="336"/>
      <c r="PQN14" s="336"/>
      <c r="PQO14" s="336"/>
      <c r="PQP14" s="336"/>
      <c r="PQQ14" s="336"/>
      <c r="PQR14" s="336"/>
      <c r="PQS14" s="336"/>
      <c r="PQT14" s="336"/>
      <c r="PQU14" s="336"/>
      <c r="PQV14" s="336"/>
      <c r="PQW14" s="336"/>
      <c r="PQX14" s="336"/>
      <c r="PQY14" s="336"/>
      <c r="PQZ14" s="336"/>
      <c r="PRA14" s="336"/>
      <c r="PRB14" s="336"/>
      <c r="PRC14" s="336"/>
      <c r="PRD14" s="336"/>
      <c r="PRE14" s="336"/>
      <c r="PRF14" s="336"/>
      <c r="PRG14" s="336"/>
      <c r="PRH14" s="336"/>
      <c r="PRI14" s="336"/>
      <c r="PRJ14" s="336"/>
      <c r="PRK14" s="336"/>
      <c r="PRL14" s="336"/>
      <c r="PRM14" s="336"/>
      <c r="PRN14" s="336"/>
      <c r="PRO14" s="336"/>
      <c r="PRP14" s="336"/>
      <c r="PRQ14" s="336"/>
      <c r="PRR14" s="336"/>
      <c r="PRS14" s="336"/>
      <c r="PRT14" s="336"/>
      <c r="PRU14" s="336"/>
      <c r="PRV14" s="336"/>
      <c r="PRW14" s="336"/>
      <c r="PRX14" s="336"/>
      <c r="PRY14" s="336"/>
      <c r="PRZ14" s="336"/>
      <c r="PSA14" s="336"/>
      <c r="PSB14" s="336"/>
      <c r="PSC14" s="336"/>
      <c r="PSD14" s="336"/>
      <c r="PSE14" s="336"/>
      <c r="PSF14" s="336"/>
      <c r="PSG14" s="336"/>
      <c r="PSH14" s="336"/>
      <c r="PSI14" s="336"/>
      <c r="PSJ14" s="336"/>
      <c r="PSK14" s="336"/>
      <c r="PSL14" s="336"/>
      <c r="PSM14" s="336"/>
      <c r="PSN14" s="336"/>
      <c r="PSO14" s="336"/>
      <c r="PSP14" s="336"/>
      <c r="PSQ14" s="336"/>
      <c r="PSR14" s="336"/>
      <c r="PSS14" s="336"/>
      <c r="PST14" s="336"/>
      <c r="PSU14" s="336"/>
      <c r="PSV14" s="336"/>
      <c r="PSW14" s="336"/>
      <c r="PSX14" s="336"/>
      <c r="PSY14" s="336"/>
      <c r="PSZ14" s="336"/>
      <c r="PTA14" s="336"/>
      <c r="PTB14" s="336"/>
      <c r="PTC14" s="336"/>
      <c r="PTD14" s="336"/>
      <c r="PTE14" s="336"/>
      <c r="PTF14" s="336"/>
      <c r="PTG14" s="336"/>
      <c r="PTH14" s="336"/>
      <c r="PTI14" s="336"/>
      <c r="PTJ14" s="336"/>
      <c r="PTK14" s="336"/>
      <c r="PTL14" s="336"/>
      <c r="PTM14" s="336"/>
      <c r="PTN14" s="336"/>
      <c r="PTO14" s="336"/>
      <c r="PTP14" s="336"/>
      <c r="PTQ14" s="336"/>
      <c r="PTR14" s="336"/>
      <c r="PTS14" s="336"/>
      <c r="PTT14" s="336"/>
      <c r="PTU14" s="336"/>
      <c r="PTV14" s="336"/>
      <c r="PTW14" s="336"/>
      <c r="PTX14" s="336"/>
      <c r="PTY14" s="336"/>
      <c r="PTZ14" s="336"/>
      <c r="PUA14" s="336"/>
      <c r="PUB14" s="336"/>
      <c r="PUC14" s="336"/>
      <c r="PUD14" s="336"/>
      <c r="PUE14" s="336"/>
      <c r="PUF14" s="336"/>
      <c r="PUG14" s="336"/>
      <c r="PUH14" s="336"/>
      <c r="PUI14" s="336"/>
      <c r="PUJ14" s="336"/>
      <c r="PUK14" s="336"/>
      <c r="PUL14" s="336"/>
      <c r="PUM14" s="336"/>
      <c r="PUN14" s="336"/>
      <c r="PUO14" s="336"/>
      <c r="PUP14" s="336"/>
      <c r="PUQ14" s="336"/>
      <c r="PUR14" s="336"/>
      <c r="PUS14" s="336"/>
      <c r="PUT14" s="336"/>
      <c r="PUU14" s="336"/>
      <c r="PUV14" s="336"/>
      <c r="PUW14" s="336"/>
      <c r="PUX14" s="336"/>
      <c r="PUY14" s="336"/>
      <c r="PUZ14" s="336"/>
      <c r="PVA14" s="336"/>
      <c r="PVB14" s="336"/>
      <c r="PVC14" s="336"/>
      <c r="PVD14" s="336"/>
      <c r="PVE14" s="336"/>
      <c r="PVF14" s="336"/>
      <c r="PVG14" s="336"/>
      <c r="PVH14" s="336"/>
      <c r="PVI14" s="336"/>
      <c r="PVJ14" s="336"/>
      <c r="PVK14" s="336"/>
      <c r="PVL14" s="336"/>
      <c r="PVM14" s="336"/>
      <c r="PVN14" s="336"/>
      <c r="PVO14" s="336"/>
      <c r="PVP14" s="336"/>
      <c r="PVQ14" s="336"/>
      <c r="PVR14" s="336"/>
      <c r="PVS14" s="336"/>
      <c r="PVT14" s="336"/>
      <c r="PVU14" s="336"/>
      <c r="PVV14" s="336"/>
      <c r="PVW14" s="336"/>
      <c r="PVX14" s="336"/>
      <c r="PVY14" s="336"/>
      <c r="PVZ14" s="336"/>
      <c r="PWA14" s="336"/>
      <c r="PWB14" s="336"/>
      <c r="PWC14" s="336"/>
      <c r="PWD14" s="336"/>
      <c r="PWE14" s="336"/>
      <c r="PWF14" s="336"/>
      <c r="PWG14" s="336"/>
      <c r="PWH14" s="336"/>
      <c r="PWI14" s="336"/>
      <c r="PWJ14" s="336"/>
      <c r="PWK14" s="336"/>
      <c r="PWL14" s="336"/>
      <c r="PWM14" s="336"/>
      <c r="PWN14" s="336"/>
      <c r="PWO14" s="336"/>
      <c r="PWP14" s="336"/>
      <c r="PWQ14" s="336"/>
      <c r="PWR14" s="336"/>
      <c r="PWS14" s="336"/>
      <c r="PWT14" s="336"/>
      <c r="PWU14" s="336"/>
      <c r="PWV14" s="336"/>
      <c r="PWW14" s="336"/>
      <c r="PWX14" s="336"/>
      <c r="PWY14" s="336"/>
      <c r="PWZ14" s="336"/>
      <c r="PXA14" s="336"/>
      <c r="PXB14" s="336"/>
      <c r="PXC14" s="336"/>
      <c r="PXD14" s="336"/>
      <c r="PXE14" s="336"/>
      <c r="PXF14" s="336"/>
      <c r="PXG14" s="336"/>
      <c r="PXH14" s="336"/>
      <c r="PXI14" s="336"/>
      <c r="PXJ14" s="336"/>
      <c r="PXK14" s="336"/>
      <c r="PXL14" s="336"/>
      <c r="PXM14" s="336"/>
      <c r="PXN14" s="336"/>
      <c r="PXO14" s="336"/>
      <c r="PXP14" s="336"/>
      <c r="PXQ14" s="336"/>
      <c r="PXR14" s="336"/>
      <c r="PXS14" s="336"/>
      <c r="PXT14" s="336"/>
      <c r="PXU14" s="336"/>
      <c r="PXV14" s="336"/>
      <c r="PXW14" s="336"/>
      <c r="PXX14" s="336"/>
      <c r="PXY14" s="336"/>
      <c r="PXZ14" s="336"/>
      <c r="PYA14" s="336"/>
      <c r="PYB14" s="336"/>
      <c r="PYC14" s="336"/>
      <c r="PYD14" s="336"/>
      <c r="PYE14" s="336"/>
      <c r="PYF14" s="336"/>
      <c r="PYG14" s="336"/>
      <c r="PYH14" s="336"/>
      <c r="PYI14" s="336"/>
      <c r="PYJ14" s="336"/>
      <c r="PYK14" s="336"/>
      <c r="PYL14" s="336"/>
      <c r="PYM14" s="336"/>
      <c r="PYN14" s="336"/>
      <c r="PYO14" s="336"/>
      <c r="PYP14" s="336"/>
      <c r="PYQ14" s="336"/>
      <c r="PYR14" s="336"/>
      <c r="PYS14" s="336"/>
      <c r="PYT14" s="336"/>
      <c r="PYU14" s="336"/>
      <c r="PYV14" s="336"/>
      <c r="PYW14" s="336"/>
      <c r="PYX14" s="336"/>
      <c r="PYY14" s="336"/>
      <c r="PYZ14" s="336"/>
      <c r="PZA14" s="336"/>
      <c r="PZB14" s="336"/>
      <c r="PZC14" s="336"/>
      <c r="PZD14" s="336"/>
      <c r="PZE14" s="336"/>
      <c r="PZF14" s="336"/>
      <c r="PZG14" s="336"/>
      <c r="PZH14" s="336"/>
      <c r="PZI14" s="336"/>
      <c r="PZJ14" s="336"/>
      <c r="PZK14" s="336"/>
      <c r="PZL14" s="336"/>
      <c r="PZM14" s="336"/>
      <c r="PZN14" s="336"/>
      <c r="PZO14" s="336"/>
      <c r="PZP14" s="336"/>
      <c r="PZQ14" s="336"/>
      <c r="PZR14" s="336"/>
      <c r="PZS14" s="336"/>
      <c r="PZT14" s="336"/>
      <c r="PZU14" s="336"/>
      <c r="PZV14" s="336"/>
      <c r="PZW14" s="336"/>
      <c r="PZX14" s="336"/>
      <c r="PZY14" s="336"/>
      <c r="PZZ14" s="336"/>
      <c r="QAA14" s="336"/>
      <c r="QAB14" s="336"/>
      <c r="QAC14" s="336"/>
      <c r="QAD14" s="336"/>
      <c r="QAE14" s="336"/>
      <c r="QAF14" s="336"/>
      <c r="QAG14" s="336"/>
      <c r="QAH14" s="336"/>
      <c r="QAI14" s="336"/>
      <c r="QAJ14" s="336"/>
      <c r="QAK14" s="336"/>
      <c r="QAL14" s="336"/>
      <c r="QAM14" s="336"/>
      <c r="QAN14" s="336"/>
      <c r="QAO14" s="336"/>
      <c r="QAP14" s="336"/>
      <c r="QAQ14" s="336"/>
      <c r="QAR14" s="336"/>
      <c r="QAS14" s="336"/>
      <c r="QAT14" s="336"/>
      <c r="QAU14" s="336"/>
      <c r="QAV14" s="336"/>
      <c r="QAW14" s="336"/>
      <c r="QAX14" s="336"/>
      <c r="QAY14" s="336"/>
      <c r="QAZ14" s="336"/>
      <c r="QBA14" s="336"/>
      <c r="QBB14" s="336"/>
      <c r="QBC14" s="336"/>
      <c r="QBD14" s="336"/>
      <c r="QBE14" s="336"/>
      <c r="QBF14" s="336"/>
      <c r="QBG14" s="336"/>
      <c r="QBH14" s="336"/>
      <c r="QBI14" s="336"/>
      <c r="QBJ14" s="336"/>
      <c r="QBK14" s="336"/>
      <c r="QBL14" s="336"/>
      <c r="QBM14" s="336"/>
      <c r="QBN14" s="336"/>
      <c r="QBO14" s="336"/>
      <c r="QBP14" s="336"/>
      <c r="QBQ14" s="336"/>
      <c r="QBR14" s="336"/>
      <c r="QBS14" s="336"/>
      <c r="QBT14" s="336"/>
      <c r="QBU14" s="336"/>
      <c r="QBV14" s="336"/>
      <c r="QBW14" s="336"/>
      <c r="QBX14" s="336"/>
      <c r="QBY14" s="336"/>
      <c r="QBZ14" s="336"/>
      <c r="QCA14" s="336"/>
      <c r="QCB14" s="336"/>
      <c r="QCC14" s="336"/>
      <c r="QCD14" s="336"/>
      <c r="QCE14" s="336"/>
      <c r="QCF14" s="336"/>
      <c r="QCG14" s="336"/>
      <c r="QCH14" s="336"/>
      <c r="QCI14" s="336"/>
      <c r="QCJ14" s="336"/>
      <c r="QCK14" s="336"/>
      <c r="QCL14" s="336"/>
      <c r="QCM14" s="336"/>
      <c r="QCN14" s="336"/>
      <c r="QCO14" s="336"/>
      <c r="QCP14" s="336"/>
      <c r="QCQ14" s="336"/>
      <c r="QCR14" s="336"/>
      <c r="QCS14" s="336"/>
      <c r="QCT14" s="336"/>
      <c r="QCU14" s="336"/>
      <c r="QCV14" s="336"/>
      <c r="QCW14" s="336"/>
      <c r="QCX14" s="336"/>
      <c r="QCY14" s="336"/>
      <c r="QCZ14" s="336"/>
      <c r="QDA14" s="336"/>
      <c r="QDB14" s="336"/>
      <c r="QDC14" s="336"/>
      <c r="QDD14" s="336"/>
      <c r="QDE14" s="336"/>
      <c r="QDF14" s="336"/>
      <c r="QDG14" s="336"/>
      <c r="QDH14" s="336"/>
      <c r="QDI14" s="336"/>
      <c r="QDJ14" s="336"/>
      <c r="QDK14" s="336"/>
      <c r="QDL14" s="336"/>
      <c r="QDM14" s="336"/>
      <c r="QDN14" s="336"/>
      <c r="QDO14" s="336"/>
      <c r="QDP14" s="336"/>
      <c r="QDQ14" s="336"/>
      <c r="QDR14" s="336"/>
      <c r="QDS14" s="336"/>
      <c r="QDT14" s="336"/>
      <c r="QDU14" s="336"/>
      <c r="QDV14" s="336"/>
      <c r="QDW14" s="336"/>
      <c r="QDX14" s="336"/>
      <c r="QDY14" s="336"/>
      <c r="QDZ14" s="336"/>
      <c r="QEA14" s="336"/>
      <c r="QEB14" s="336"/>
      <c r="QEC14" s="336"/>
      <c r="QED14" s="336"/>
      <c r="QEE14" s="336"/>
      <c r="QEF14" s="336"/>
      <c r="QEG14" s="336"/>
      <c r="QEH14" s="336"/>
      <c r="QEI14" s="336"/>
      <c r="QEJ14" s="336"/>
      <c r="QEK14" s="336"/>
      <c r="QEL14" s="336"/>
      <c r="QEM14" s="336"/>
      <c r="QEN14" s="336"/>
      <c r="QEO14" s="336"/>
      <c r="QEP14" s="336"/>
      <c r="QEQ14" s="336"/>
      <c r="QER14" s="336"/>
      <c r="QES14" s="336"/>
      <c r="QET14" s="336"/>
      <c r="QEU14" s="336"/>
      <c r="QEV14" s="336"/>
      <c r="QEW14" s="336"/>
      <c r="QEX14" s="336"/>
      <c r="QEY14" s="336"/>
      <c r="QEZ14" s="336"/>
      <c r="QFA14" s="336"/>
      <c r="QFB14" s="336"/>
      <c r="QFC14" s="336"/>
      <c r="QFD14" s="336"/>
      <c r="QFE14" s="336"/>
      <c r="QFF14" s="336"/>
      <c r="QFG14" s="336"/>
      <c r="QFH14" s="336"/>
      <c r="QFI14" s="336"/>
      <c r="QFJ14" s="336"/>
      <c r="QFK14" s="336"/>
      <c r="QFL14" s="336"/>
      <c r="QFM14" s="336"/>
      <c r="QFN14" s="336"/>
      <c r="QFO14" s="336"/>
      <c r="QFP14" s="336"/>
      <c r="QFQ14" s="336"/>
      <c r="QFR14" s="336"/>
      <c r="QFS14" s="336"/>
      <c r="QFT14" s="336"/>
      <c r="QFU14" s="336"/>
      <c r="QFV14" s="336"/>
      <c r="QFW14" s="336"/>
      <c r="QFX14" s="336"/>
      <c r="QFY14" s="336"/>
      <c r="QFZ14" s="336"/>
      <c r="QGA14" s="336"/>
      <c r="QGB14" s="336"/>
      <c r="QGC14" s="336"/>
      <c r="QGD14" s="336"/>
      <c r="QGE14" s="336"/>
      <c r="QGF14" s="336"/>
      <c r="QGG14" s="336"/>
      <c r="QGH14" s="336"/>
      <c r="QGI14" s="336"/>
      <c r="QGJ14" s="336"/>
      <c r="QGK14" s="336"/>
      <c r="QGL14" s="336"/>
      <c r="QGM14" s="336"/>
      <c r="QGN14" s="336"/>
      <c r="QGO14" s="336"/>
      <c r="QGP14" s="336"/>
      <c r="QGQ14" s="336"/>
      <c r="QGR14" s="336"/>
      <c r="QGS14" s="336"/>
      <c r="QGT14" s="336"/>
      <c r="QGU14" s="336"/>
      <c r="QGV14" s="336"/>
      <c r="QGW14" s="336"/>
      <c r="QGX14" s="336"/>
      <c r="QGY14" s="336"/>
      <c r="QGZ14" s="336"/>
      <c r="QHA14" s="336"/>
      <c r="QHB14" s="336"/>
      <c r="QHC14" s="336"/>
      <c r="QHD14" s="336"/>
      <c r="QHE14" s="336"/>
      <c r="QHF14" s="336"/>
      <c r="QHG14" s="336"/>
      <c r="QHH14" s="336"/>
      <c r="QHI14" s="336"/>
      <c r="QHJ14" s="336"/>
      <c r="QHK14" s="336"/>
      <c r="QHL14" s="336"/>
      <c r="QHM14" s="336"/>
      <c r="QHN14" s="336"/>
      <c r="QHO14" s="336"/>
      <c r="QHP14" s="336"/>
      <c r="QHQ14" s="336"/>
      <c r="QHR14" s="336"/>
      <c r="QHS14" s="336"/>
      <c r="QHT14" s="336"/>
      <c r="QHU14" s="336"/>
      <c r="QHV14" s="336"/>
      <c r="QHW14" s="336"/>
      <c r="QHX14" s="336"/>
      <c r="QHY14" s="336"/>
      <c r="QHZ14" s="336"/>
      <c r="QIA14" s="336"/>
      <c r="QIB14" s="336"/>
      <c r="QIC14" s="336"/>
      <c r="QID14" s="336"/>
      <c r="QIE14" s="336"/>
      <c r="QIF14" s="336"/>
      <c r="QIG14" s="336"/>
      <c r="QIH14" s="336"/>
      <c r="QII14" s="336"/>
      <c r="QIJ14" s="336"/>
      <c r="QIK14" s="336"/>
      <c r="QIL14" s="336"/>
      <c r="QIM14" s="336"/>
      <c r="QIN14" s="336"/>
      <c r="QIO14" s="336"/>
      <c r="QIP14" s="336"/>
      <c r="QIQ14" s="336"/>
      <c r="QIR14" s="336"/>
      <c r="QIS14" s="336"/>
      <c r="QIT14" s="336"/>
      <c r="QIU14" s="336"/>
      <c r="QIV14" s="336"/>
      <c r="QIW14" s="336"/>
      <c r="QIX14" s="336"/>
      <c r="QIY14" s="336"/>
      <c r="QIZ14" s="336"/>
      <c r="QJA14" s="336"/>
      <c r="QJB14" s="336"/>
      <c r="QJC14" s="336"/>
      <c r="QJD14" s="336"/>
      <c r="QJE14" s="336"/>
      <c r="QJF14" s="336"/>
      <c r="QJG14" s="336"/>
      <c r="QJH14" s="336"/>
      <c r="QJI14" s="336"/>
      <c r="QJJ14" s="336"/>
      <c r="QJK14" s="336"/>
      <c r="QJL14" s="336"/>
      <c r="QJM14" s="336"/>
      <c r="QJN14" s="336"/>
      <c r="QJO14" s="336"/>
      <c r="QJP14" s="336"/>
      <c r="QJQ14" s="336"/>
      <c r="QJR14" s="336"/>
      <c r="QJS14" s="336"/>
      <c r="QJT14" s="336"/>
      <c r="QJU14" s="336"/>
      <c r="QJV14" s="336"/>
      <c r="QJW14" s="336"/>
      <c r="QJX14" s="336"/>
      <c r="QJY14" s="336"/>
      <c r="QJZ14" s="336"/>
      <c r="QKA14" s="336"/>
      <c r="QKB14" s="336"/>
      <c r="QKC14" s="336"/>
      <c r="QKD14" s="336"/>
      <c r="QKE14" s="336"/>
      <c r="QKF14" s="336"/>
      <c r="QKG14" s="336"/>
      <c r="QKH14" s="336"/>
      <c r="QKI14" s="336"/>
      <c r="QKJ14" s="336"/>
      <c r="QKK14" s="336"/>
      <c r="QKL14" s="336"/>
      <c r="QKM14" s="336"/>
      <c r="QKN14" s="336"/>
      <c r="QKO14" s="336"/>
      <c r="QKP14" s="336"/>
      <c r="QKQ14" s="336"/>
      <c r="QKR14" s="336"/>
      <c r="QKS14" s="336"/>
      <c r="QKT14" s="336"/>
      <c r="QKU14" s="336"/>
      <c r="QKV14" s="336"/>
      <c r="QKW14" s="336"/>
      <c r="QKX14" s="336"/>
      <c r="QKY14" s="336"/>
      <c r="QKZ14" s="336"/>
      <c r="QLA14" s="336"/>
      <c r="QLB14" s="336"/>
      <c r="QLC14" s="336"/>
      <c r="QLD14" s="336"/>
      <c r="QLE14" s="336"/>
      <c r="QLF14" s="336"/>
      <c r="QLG14" s="336"/>
      <c r="QLH14" s="336"/>
      <c r="QLI14" s="336"/>
      <c r="QLJ14" s="336"/>
      <c r="QLK14" s="336"/>
      <c r="QLL14" s="336"/>
      <c r="QLM14" s="336"/>
      <c r="QLN14" s="336"/>
      <c r="QLO14" s="336"/>
      <c r="QLP14" s="336"/>
      <c r="QLQ14" s="336"/>
      <c r="QLR14" s="336"/>
      <c r="QLS14" s="336"/>
      <c r="QLT14" s="336"/>
      <c r="QLU14" s="336"/>
      <c r="QLV14" s="336"/>
      <c r="QLW14" s="336"/>
      <c r="QLX14" s="336"/>
      <c r="QLY14" s="336"/>
      <c r="QLZ14" s="336"/>
      <c r="QMA14" s="336"/>
      <c r="QMB14" s="336"/>
      <c r="QMC14" s="336"/>
      <c r="QMD14" s="336"/>
      <c r="QME14" s="336"/>
      <c r="QMF14" s="336"/>
      <c r="QMG14" s="336"/>
      <c r="QMH14" s="336"/>
      <c r="QMI14" s="336"/>
      <c r="QMJ14" s="336"/>
      <c r="QMK14" s="336"/>
      <c r="QML14" s="336"/>
      <c r="QMM14" s="336"/>
      <c r="QMN14" s="336"/>
      <c r="QMO14" s="336"/>
      <c r="QMP14" s="336"/>
      <c r="QMQ14" s="336"/>
      <c r="QMR14" s="336"/>
      <c r="QMS14" s="336"/>
      <c r="QMT14" s="336"/>
      <c r="QMU14" s="336"/>
      <c r="QMV14" s="336"/>
      <c r="QMW14" s="336"/>
      <c r="QMX14" s="336"/>
      <c r="QMY14" s="336"/>
      <c r="QMZ14" s="336"/>
      <c r="QNA14" s="336"/>
      <c r="QNB14" s="336"/>
      <c r="QNC14" s="336"/>
      <c r="QND14" s="336"/>
      <c r="QNE14" s="336"/>
      <c r="QNF14" s="336"/>
      <c r="QNG14" s="336"/>
      <c r="QNH14" s="336"/>
      <c r="QNI14" s="336"/>
      <c r="QNJ14" s="336"/>
      <c r="QNK14" s="336"/>
      <c r="QNL14" s="336"/>
      <c r="QNM14" s="336"/>
      <c r="QNN14" s="336"/>
      <c r="QNO14" s="336"/>
      <c r="QNP14" s="336"/>
      <c r="QNQ14" s="336"/>
      <c r="QNR14" s="336"/>
      <c r="QNS14" s="336"/>
      <c r="QNT14" s="336"/>
      <c r="QNU14" s="336"/>
      <c r="QNV14" s="336"/>
      <c r="QNW14" s="336"/>
      <c r="QNX14" s="336"/>
      <c r="QNY14" s="336"/>
      <c r="QNZ14" s="336"/>
      <c r="QOA14" s="336"/>
      <c r="QOB14" s="336"/>
      <c r="QOC14" s="336"/>
      <c r="QOD14" s="336"/>
      <c r="QOE14" s="336"/>
      <c r="QOF14" s="336"/>
      <c r="QOG14" s="336"/>
      <c r="QOH14" s="336"/>
      <c r="QOI14" s="336"/>
      <c r="QOJ14" s="336"/>
      <c r="QOK14" s="336"/>
      <c r="QOL14" s="336"/>
      <c r="QOM14" s="336"/>
      <c r="QON14" s="336"/>
      <c r="QOO14" s="336"/>
      <c r="QOP14" s="336"/>
      <c r="QOQ14" s="336"/>
      <c r="QOR14" s="336"/>
      <c r="QOS14" s="336"/>
      <c r="QOT14" s="336"/>
      <c r="QOU14" s="336"/>
      <c r="QOV14" s="336"/>
      <c r="QOW14" s="336"/>
      <c r="QOX14" s="336"/>
      <c r="QOY14" s="336"/>
      <c r="QOZ14" s="336"/>
      <c r="QPA14" s="336"/>
      <c r="QPB14" s="336"/>
      <c r="QPC14" s="336"/>
      <c r="QPD14" s="336"/>
      <c r="QPE14" s="336"/>
      <c r="QPF14" s="336"/>
      <c r="QPG14" s="336"/>
      <c r="QPH14" s="336"/>
      <c r="QPI14" s="336"/>
      <c r="QPJ14" s="336"/>
      <c r="QPK14" s="336"/>
      <c r="QPL14" s="336"/>
      <c r="QPM14" s="336"/>
      <c r="QPN14" s="336"/>
      <c r="QPO14" s="336"/>
      <c r="QPP14" s="336"/>
      <c r="QPQ14" s="336"/>
      <c r="QPR14" s="336"/>
      <c r="QPS14" s="336"/>
      <c r="QPT14" s="336"/>
      <c r="QPU14" s="336"/>
      <c r="QPV14" s="336"/>
      <c r="QPW14" s="336"/>
      <c r="QPX14" s="336"/>
      <c r="QPY14" s="336"/>
      <c r="QPZ14" s="336"/>
      <c r="QQA14" s="336"/>
      <c r="QQB14" s="336"/>
      <c r="QQC14" s="336"/>
      <c r="QQD14" s="336"/>
      <c r="QQE14" s="336"/>
      <c r="QQF14" s="336"/>
      <c r="QQG14" s="336"/>
      <c r="QQH14" s="336"/>
      <c r="QQI14" s="336"/>
      <c r="QQJ14" s="336"/>
      <c r="QQK14" s="336"/>
      <c r="QQL14" s="336"/>
      <c r="QQM14" s="336"/>
      <c r="QQN14" s="336"/>
      <c r="QQO14" s="336"/>
      <c r="QQP14" s="336"/>
      <c r="QQQ14" s="336"/>
      <c r="QQR14" s="336"/>
      <c r="QQS14" s="336"/>
      <c r="QQT14" s="336"/>
      <c r="QQU14" s="336"/>
      <c r="QQV14" s="336"/>
      <c r="QQW14" s="336"/>
      <c r="QQX14" s="336"/>
      <c r="QQY14" s="336"/>
      <c r="QQZ14" s="336"/>
      <c r="QRA14" s="336"/>
      <c r="QRB14" s="336"/>
      <c r="QRC14" s="336"/>
      <c r="QRD14" s="336"/>
      <c r="QRE14" s="336"/>
      <c r="QRF14" s="336"/>
      <c r="QRG14" s="336"/>
      <c r="QRH14" s="336"/>
      <c r="QRI14" s="336"/>
      <c r="QRJ14" s="336"/>
      <c r="QRK14" s="336"/>
      <c r="QRL14" s="336"/>
      <c r="QRM14" s="336"/>
      <c r="QRN14" s="336"/>
      <c r="QRO14" s="336"/>
      <c r="QRP14" s="336"/>
      <c r="QRQ14" s="336"/>
      <c r="QRR14" s="336"/>
      <c r="QRS14" s="336"/>
      <c r="QRT14" s="336"/>
      <c r="QRU14" s="336"/>
      <c r="QRV14" s="336"/>
      <c r="QRW14" s="336"/>
      <c r="QRX14" s="336"/>
      <c r="QRY14" s="336"/>
      <c r="QRZ14" s="336"/>
      <c r="QSA14" s="336"/>
      <c r="QSB14" s="336"/>
      <c r="QSC14" s="336"/>
      <c r="QSD14" s="336"/>
      <c r="QSE14" s="336"/>
      <c r="QSF14" s="336"/>
      <c r="QSG14" s="336"/>
      <c r="QSH14" s="336"/>
      <c r="QSI14" s="336"/>
      <c r="QSJ14" s="336"/>
      <c r="QSK14" s="336"/>
      <c r="QSL14" s="336"/>
      <c r="QSM14" s="336"/>
      <c r="QSN14" s="336"/>
      <c r="QSO14" s="336"/>
      <c r="QSP14" s="336"/>
      <c r="QSQ14" s="336"/>
      <c r="QSR14" s="336"/>
      <c r="QSS14" s="336"/>
      <c r="QST14" s="336"/>
      <c r="QSU14" s="336"/>
      <c r="QSV14" s="336"/>
      <c r="QSW14" s="336"/>
      <c r="QSX14" s="336"/>
      <c r="QSY14" s="336"/>
      <c r="QSZ14" s="336"/>
      <c r="QTA14" s="336"/>
      <c r="QTB14" s="336"/>
      <c r="QTC14" s="336"/>
      <c r="QTD14" s="336"/>
      <c r="QTE14" s="336"/>
      <c r="QTF14" s="336"/>
      <c r="QTG14" s="336"/>
      <c r="QTH14" s="336"/>
      <c r="QTI14" s="336"/>
      <c r="QTJ14" s="336"/>
      <c r="QTK14" s="336"/>
      <c r="QTL14" s="336"/>
      <c r="QTM14" s="336"/>
      <c r="QTN14" s="336"/>
      <c r="QTO14" s="336"/>
      <c r="QTP14" s="336"/>
      <c r="QTQ14" s="336"/>
      <c r="QTR14" s="336"/>
      <c r="QTS14" s="336"/>
      <c r="QTT14" s="336"/>
      <c r="QTU14" s="336"/>
      <c r="QTV14" s="336"/>
      <c r="QTW14" s="336"/>
      <c r="QTX14" s="336"/>
      <c r="QTY14" s="336"/>
      <c r="QTZ14" s="336"/>
      <c r="QUA14" s="336"/>
      <c r="QUB14" s="336"/>
      <c r="QUC14" s="336"/>
      <c r="QUD14" s="336"/>
      <c r="QUE14" s="336"/>
      <c r="QUF14" s="336"/>
      <c r="QUG14" s="336"/>
      <c r="QUH14" s="336"/>
      <c r="QUI14" s="336"/>
      <c r="QUJ14" s="336"/>
      <c r="QUK14" s="336"/>
      <c r="QUL14" s="336"/>
      <c r="QUM14" s="336"/>
      <c r="QUN14" s="336"/>
      <c r="QUO14" s="336"/>
      <c r="QUP14" s="336"/>
      <c r="QUQ14" s="336"/>
      <c r="QUR14" s="336"/>
      <c r="QUS14" s="336"/>
      <c r="QUT14" s="336"/>
      <c r="QUU14" s="336"/>
      <c r="QUV14" s="336"/>
      <c r="QUW14" s="336"/>
      <c r="QUX14" s="336"/>
      <c r="QUY14" s="336"/>
      <c r="QUZ14" s="336"/>
      <c r="QVA14" s="336"/>
      <c r="QVB14" s="336"/>
      <c r="QVC14" s="336"/>
      <c r="QVD14" s="336"/>
      <c r="QVE14" s="336"/>
      <c r="QVF14" s="336"/>
      <c r="QVG14" s="336"/>
      <c r="QVH14" s="336"/>
      <c r="QVI14" s="336"/>
      <c r="QVJ14" s="336"/>
      <c r="QVK14" s="336"/>
      <c r="QVL14" s="336"/>
      <c r="QVM14" s="336"/>
      <c r="QVN14" s="336"/>
      <c r="QVO14" s="336"/>
      <c r="QVP14" s="336"/>
      <c r="QVQ14" s="336"/>
      <c r="QVR14" s="336"/>
      <c r="QVS14" s="336"/>
      <c r="QVT14" s="336"/>
      <c r="QVU14" s="336"/>
      <c r="QVV14" s="336"/>
      <c r="QVW14" s="336"/>
      <c r="QVX14" s="336"/>
      <c r="QVY14" s="336"/>
      <c r="QVZ14" s="336"/>
      <c r="QWA14" s="336"/>
      <c r="QWB14" s="336"/>
      <c r="QWC14" s="336"/>
      <c r="QWD14" s="336"/>
      <c r="QWE14" s="336"/>
      <c r="QWF14" s="336"/>
      <c r="QWG14" s="336"/>
      <c r="QWH14" s="336"/>
      <c r="QWI14" s="336"/>
      <c r="QWJ14" s="336"/>
      <c r="QWK14" s="336"/>
      <c r="QWL14" s="336"/>
      <c r="QWM14" s="336"/>
      <c r="QWN14" s="336"/>
      <c r="QWO14" s="336"/>
      <c r="QWP14" s="336"/>
      <c r="QWQ14" s="336"/>
      <c r="QWR14" s="336"/>
      <c r="QWS14" s="336"/>
      <c r="QWT14" s="336"/>
      <c r="QWU14" s="336"/>
      <c r="QWV14" s="336"/>
      <c r="QWW14" s="336"/>
      <c r="QWX14" s="336"/>
      <c r="QWY14" s="336"/>
      <c r="QWZ14" s="336"/>
      <c r="QXA14" s="336"/>
      <c r="QXB14" s="336"/>
      <c r="QXC14" s="336"/>
      <c r="QXD14" s="336"/>
      <c r="QXE14" s="336"/>
      <c r="QXF14" s="336"/>
      <c r="QXG14" s="336"/>
      <c r="QXH14" s="336"/>
      <c r="QXI14" s="336"/>
      <c r="QXJ14" s="336"/>
      <c r="QXK14" s="336"/>
      <c r="QXL14" s="336"/>
      <c r="QXM14" s="336"/>
      <c r="QXN14" s="336"/>
      <c r="QXO14" s="336"/>
      <c r="QXP14" s="336"/>
      <c r="QXQ14" s="336"/>
      <c r="QXR14" s="336"/>
      <c r="QXS14" s="336"/>
      <c r="QXT14" s="336"/>
      <c r="QXU14" s="336"/>
      <c r="QXV14" s="336"/>
      <c r="QXW14" s="336"/>
      <c r="QXX14" s="336"/>
      <c r="QXY14" s="336"/>
      <c r="QXZ14" s="336"/>
      <c r="QYA14" s="336"/>
      <c r="QYB14" s="336"/>
      <c r="QYC14" s="336"/>
      <c r="QYD14" s="336"/>
      <c r="QYE14" s="336"/>
      <c r="QYF14" s="336"/>
      <c r="QYG14" s="336"/>
      <c r="QYH14" s="336"/>
      <c r="QYI14" s="336"/>
      <c r="QYJ14" s="336"/>
      <c r="QYK14" s="336"/>
      <c r="QYL14" s="336"/>
      <c r="QYM14" s="336"/>
      <c r="QYN14" s="336"/>
      <c r="QYO14" s="336"/>
      <c r="QYP14" s="336"/>
      <c r="QYQ14" s="336"/>
      <c r="QYR14" s="336"/>
      <c r="QYS14" s="336"/>
      <c r="QYT14" s="336"/>
      <c r="QYU14" s="336"/>
      <c r="QYV14" s="336"/>
      <c r="QYW14" s="336"/>
      <c r="QYX14" s="336"/>
      <c r="QYY14" s="336"/>
      <c r="QYZ14" s="336"/>
      <c r="QZA14" s="336"/>
      <c r="QZB14" s="336"/>
      <c r="QZC14" s="336"/>
      <c r="QZD14" s="336"/>
      <c r="QZE14" s="336"/>
      <c r="QZF14" s="336"/>
      <c r="QZG14" s="336"/>
      <c r="QZH14" s="336"/>
      <c r="QZI14" s="336"/>
      <c r="QZJ14" s="336"/>
      <c r="QZK14" s="336"/>
      <c r="QZL14" s="336"/>
      <c r="QZM14" s="336"/>
      <c r="QZN14" s="336"/>
      <c r="QZO14" s="336"/>
      <c r="QZP14" s="336"/>
      <c r="QZQ14" s="336"/>
      <c r="QZR14" s="336"/>
      <c r="QZS14" s="336"/>
      <c r="QZT14" s="336"/>
      <c r="QZU14" s="336"/>
      <c r="QZV14" s="336"/>
      <c r="QZW14" s="336"/>
      <c r="QZX14" s="336"/>
      <c r="QZY14" s="336"/>
      <c r="QZZ14" s="336"/>
      <c r="RAA14" s="336"/>
      <c r="RAB14" s="336"/>
      <c r="RAC14" s="336"/>
      <c r="RAD14" s="336"/>
      <c r="RAE14" s="336"/>
      <c r="RAF14" s="336"/>
      <c r="RAG14" s="336"/>
      <c r="RAH14" s="336"/>
      <c r="RAI14" s="336"/>
      <c r="RAJ14" s="336"/>
      <c r="RAK14" s="336"/>
      <c r="RAL14" s="336"/>
      <c r="RAM14" s="336"/>
      <c r="RAN14" s="336"/>
      <c r="RAO14" s="336"/>
      <c r="RAP14" s="336"/>
      <c r="RAQ14" s="336"/>
      <c r="RAR14" s="336"/>
      <c r="RAS14" s="336"/>
      <c r="RAT14" s="336"/>
      <c r="RAU14" s="336"/>
      <c r="RAV14" s="336"/>
      <c r="RAW14" s="336"/>
      <c r="RAX14" s="336"/>
      <c r="RAY14" s="336"/>
      <c r="RAZ14" s="336"/>
      <c r="RBA14" s="336"/>
      <c r="RBB14" s="336"/>
      <c r="RBC14" s="336"/>
      <c r="RBD14" s="336"/>
      <c r="RBE14" s="336"/>
      <c r="RBF14" s="336"/>
      <c r="RBG14" s="336"/>
      <c r="RBH14" s="336"/>
      <c r="RBI14" s="336"/>
      <c r="RBJ14" s="336"/>
      <c r="RBK14" s="336"/>
      <c r="RBL14" s="336"/>
      <c r="RBM14" s="336"/>
      <c r="RBN14" s="336"/>
      <c r="RBO14" s="336"/>
      <c r="RBP14" s="336"/>
      <c r="RBQ14" s="336"/>
      <c r="RBR14" s="336"/>
      <c r="RBS14" s="336"/>
      <c r="RBT14" s="336"/>
      <c r="RBU14" s="336"/>
      <c r="RBV14" s="336"/>
      <c r="RBW14" s="336"/>
      <c r="RBX14" s="336"/>
      <c r="RBY14" s="336"/>
      <c r="RBZ14" s="336"/>
      <c r="RCA14" s="336"/>
      <c r="RCB14" s="336"/>
      <c r="RCC14" s="336"/>
      <c r="RCD14" s="336"/>
      <c r="RCE14" s="336"/>
      <c r="RCF14" s="336"/>
      <c r="RCG14" s="336"/>
      <c r="RCH14" s="336"/>
      <c r="RCI14" s="336"/>
      <c r="RCJ14" s="336"/>
      <c r="RCK14" s="336"/>
      <c r="RCL14" s="336"/>
      <c r="RCM14" s="336"/>
      <c r="RCN14" s="336"/>
      <c r="RCO14" s="336"/>
      <c r="RCP14" s="336"/>
      <c r="RCQ14" s="336"/>
      <c r="RCR14" s="336"/>
      <c r="RCS14" s="336"/>
      <c r="RCT14" s="336"/>
      <c r="RCU14" s="336"/>
      <c r="RCV14" s="336"/>
      <c r="RCW14" s="336"/>
      <c r="RCX14" s="336"/>
      <c r="RCY14" s="336"/>
      <c r="RCZ14" s="336"/>
      <c r="RDA14" s="336"/>
      <c r="RDB14" s="336"/>
      <c r="RDC14" s="336"/>
      <c r="RDD14" s="336"/>
      <c r="RDE14" s="336"/>
      <c r="RDF14" s="336"/>
      <c r="RDG14" s="336"/>
      <c r="RDH14" s="336"/>
      <c r="RDI14" s="336"/>
      <c r="RDJ14" s="336"/>
      <c r="RDK14" s="336"/>
      <c r="RDL14" s="336"/>
      <c r="RDM14" s="336"/>
      <c r="RDN14" s="336"/>
      <c r="RDO14" s="336"/>
      <c r="RDP14" s="336"/>
      <c r="RDQ14" s="336"/>
      <c r="RDR14" s="336"/>
      <c r="RDS14" s="336"/>
      <c r="RDT14" s="336"/>
      <c r="RDU14" s="336"/>
      <c r="RDV14" s="336"/>
      <c r="RDW14" s="336"/>
      <c r="RDX14" s="336"/>
      <c r="RDY14" s="336"/>
      <c r="RDZ14" s="336"/>
      <c r="REA14" s="336"/>
      <c r="REB14" s="336"/>
      <c r="REC14" s="336"/>
      <c r="RED14" s="336"/>
      <c r="REE14" s="336"/>
      <c r="REF14" s="336"/>
      <c r="REG14" s="336"/>
      <c r="REH14" s="336"/>
      <c r="REI14" s="336"/>
      <c r="REJ14" s="336"/>
      <c r="REK14" s="336"/>
      <c r="REL14" s="336"/>
      <c r="REM14" s="336"/>
      <c r="REN14" s="336"/>
      <c r="REO14" s="336"/>
      <c r="REP14" s="336"/>
      <c r="REQ14" s="336"/>
      <c r="RER14" s="336"/>
      <c r="RES14" s="336"/>
      <c r="RET14" s="336"/>
      <c r="REU14" s="336"/>
      <c r="REV14" s="336"/>
      <c r="REW14" s="336"/>
      <c r="REX14" s="336"/>
      <c r="REY14" s="336"/>
      <c r="REZ14" s="336"/>
      <c r="RFA14" s="336"/>
      <c r="RFB14" s="336"/>
      <c r="RFC14" s="336"/>
      <c r="RFD14" s="336"/>
      <c r="RFE14" s="336"/>
      <c r="RFF14" s="336"/>
      <c r="RFG14" s="336"/>
      <c r="RFH14" s="336"/>
      <c r="RFI14" s="336"/>
      <c r="RFJ14" s="336"/>
      <c r="RFK14" s="336"/>
      <c r="RFL14" s="336"/>
      <c r="RFM14" s="336"/>
      <c r="RFN14" s="336"/>
      <c r="RFO14" s="336"/>
      <c r="RFP14" s="336"/>
      <c r="RFQ14" s="336"/>
      <c r="RFR14" s="336"/>
      <c r="RFS14" s="336"/>
      <c r="RFT14" s="336"/>
      <c r="RFU14" s="336"/>
      <c r="RFV14" s="336"/>
      <c r="RFW14" s="336"/>
      <c r="RFX14" s="336"/>
      <c r="RFY14" s="336"/>
      <c r="RFZ14" s="336"/>
      <c r="RGA14" s="336"/>
      <c r="RGB14" s="336"/>
      <c r="RGC14" s="336"/>
      <c r="RGD14" s="336"/>
      <c r="RGE14" s="336"/>
      <c r="RGF14" s="336"/>
      <c r="RGG14" s="336"/>
      <c r="RGH14" s="336"/>
      <c r="RGI14" s="336"/>
      <c r="RGJ14" s="336"/>
      <c r="RGK14" s="336"/>
      <c r="RGL14" s="336"/>
      <c r="RGM14" s="336"/>
      <c r="RGN14" s="336"/>
      <c r="RGO14" s="336"/>
      <c r="RGP14" s="336"/>
      <c r="RGQ14" s="336"/>
      <c r="RGR14" s="336"/>
      <c r="RGS14" s="336"/>
      <c r="RGT14" s="336"/>
      <c r="RGU14" s="336"/>
      <c r="RGV14" s="336"/>
      <c r="RGW14" s="336"/>
      <c r="RGX14" s="336"/>
      <c r="RGY14" s="336"/>
      <c r="RGZ14" s="336"/>
      <c r="RHA14" s="336"/>
      <c r="RHB14" s="336"/>
      <c r="RHC14" s="336"/>
      <c r="RHD14" s="336"/>
      <c r="RHE14" s="336"/>
      <c r="RHF14" s="336"/>
      <c r="RHG14" s="336"/>
      <c r="RHH14" s="336"/>
      <c r="RHI14" s="336"/>
      <c r="RHJ14" s="336"/>
      <c r="RHK14" s="336"/>
      <c r="RHL14" s="336"/>
      <c r="RHM14" s="336"/>
      <c r="RHN14" s="336"/>
      <c r="RHO14" s="336"/>
      <c r="RHP14" s="336"/>
      <c r="RHQ14" s="336"/>
      <c r="RHR14" s="336"/>
      <c r="RHS14" s="336"/>
      <c r="RHT14" s="336"/>
      <c r="RHU14" s="336"/>
      <c r="RHV14" s="336"/>
      <c r="RHW14" s="336"/>
      <c r="RHX14" s="336"/>
      <c r="RHY14" s="336"/>
      <c r="RHZ14" s="336"/>
      <c r="RIA14" s="336"/>
      <c r="RIB14" s="336"/>
      <c r="RIC14" s="336"/>
      <c r="RID14" s="336"/>
      <c r="RIE14" s="336"/>
      <c r="RIF14" s="336"/>
      <c r="RIG14" s="336"/>
      <c r="RIH14" s="336"/>
      <c r="RII14" s="336"/>
      <c r="RIJ14" s="336"/>
      <c r="RIK14" s="336"/>
      <c r="RIL14" s="336"/>
      <c r="RIM14" s="336"/>
      <c r="RIN14" s="336"/>
      <c r="RIO14" s="336"/>
      <c r="RIP14" s="336"/>
      <c r="RIQ14" s="336"/>
      <c r="RIR14" s="336"/>
      <c r="RIS14" s="336"/>
      <c r="RIT14" s="336"/>
      <c r="RIU14" s="336"/>
      <c r="RIV14" s="336"/>
      <c r="RIW14" s="336"/>
      <c r="RIX14" s="336"/>
      <c r="RIY14" s="336"/>
      <c r="RIZ14" s="336"/>
      <c r="RJA14" s="336"/>
      <c r="RJB14" s="336"/>
      <c r="RJC14" s="336"/>
      <c r="RJD14" s="336"/>
      <c r="RJE14" s="336"/>
      <c r="RJF14" s="336"/>
      <c r="RJG14" s="336"/>
      <c r="RJH14" s="336"/>
      <c r="RJI14" s="336"/>
      <c r="RJJ14" s="336"/>
      <c r="RJK14" s="336"/>
      <c r="RJL14" s="336"/>
      <c r="RJM14" s="336"/>
      <c r="RJN14" s="336"/>
      <c r="RJO14" s="336"/>
      <c r="RJP14" s="336"/>
      <c r="RJQ14" s="336"/>
      <c r="RJR14" s="336"/>
      <c r="RJS14" s="336"/>
      <c r="RJT14" s="336"/>
      <c r="RJU14" s="336"/>
      <c r="RJV14" s="336"/>
      <c r="RJW14" s="336"/>
      <c r="RJX14" s="336"/>
      <c r="RJY14" s="336"/>
      <c r="RJZ14" s="336"/>
      <c r="RKA14" s="336"/>
      <c r="RKB14" s="336"/>
      <c r="RKC14" s="336"/>
      <c r="RKD14" s="336"/>
      <c r="RKE14" s="336"/>
      <c r="RKF14" s="336"/>
      <c r="RKG14" s="336"/>
      <c r="RKH14" s="336"/>
      <c r="RKI14" s="336"/>
      <c r="RKJ14" s="336"/>
      <c r="RKK14" s="336"/>
      <c r="RKL14" s="336"/>
      <c r="RKM14" s="336"/>
      <c r="RKN14" s="336"/>
      <c r="RKO14" s="336"/>
      <c r="RKP14" s="336"/>
      <c r="RKQ14" s="336"/>
      <c r="RKR14" s="336"/>
      <c r="RKS14" s="336"/>
      <c r="RKT14" s="336"/>
      <c r="RKU14" s="336"/>
      <c r="RKV14" s="336"/>
      <c r="RKW14" s="336"/>
      <c r="RKX14" s="336"/>
      <c r="RKY14" s="336"/>
      <c r="RKZ14" s="336"/>
      <c r="RLA14" s="336"/>
      <c r="RLB14" s="336"/>
      <c r="RLC14" s="336"/>
      <c r="RLD14" s="336"/>
      <c r="RLE14" s="336"/>
      <c r="RLF14" s="336"/>
      <c r="RLG14" s="336"/>
      <c r="RLH14" s="336"/>
      <c r="RLI14" s="336"/>
      <c r="RLJ14" s="336"/>
      <c r="RLK14" s="336"/>
      <c r="RLL14" s="336"/>
      <c r="RLM14" s="336"/>
      <c r="RLN14" s="336"/>
      <c r="RLO14" s="336"/>
      <c r="RLP14" s="336"/>
      <c r="RLQ14" s="336"/>
      <c r="RLR14" s="336"/>
      <c r="RLS14" s="336"/>
      <c r="RLT14" s="336"/>
      <c r="RLU14" s="336"/>
      <c r="RLV14" s="336"/>
      <c r="RLW14" s="336"/>
      <c r="RLX14" s="336"/>
      <c r="RLY14" s="336"/>
      <c r="RLZ14" s="336"/>
      <c r="RMA14" s="336"/>
      <c r="RMB14" s="336"/>
      <c r="RMC14" s="336"/>
      <c r="RMD14" s="336"/>
      <c r="RME14" s="336"/>
      <c r="RMF14" s="336"/>
      <c r="RMG14" s="336"/>
      <c r="RMH14" s="336"/>
      <c r="RMI14" s="336"/>
      <c r="RMJ14" s="336"/>
      <c r="RMK14" s="336"/>
      <c r="RML14" s="336"/>
      <c r="RMM14" s="336"/>
      <c r="RMN14" s="336"/>
      <c r="RMO14" s="336"/>
      <c r="RMP14" s="336"/>
      <c r="RMQ14" s="336"/>
      <c r="RMR14" s="336"/>
      <c r="RMS14" s="336"/>
      <c r="RMT14" s="336"/>
      <c r="RMU14" s="336"/>
      <c r="RMV14" s="336"/>
      <c r="RMW14" s="336"/>
      <c r="RMX14" s="336"/>
      <c r="RMY14" s="336"/>
      <c r="RMZ14" s="336"/>
      <c r="RNA14" s="336"/>
      <c r="RNB14" s="336"/>
      <c r="RNC14" s="336"/>
      <c r="RND14" s="336"/>
      <c r="RNE14" s="336"/>
      <c r="RNF14" s="336"/>
      <c r="RNG14" s="336"/>
      <c r="RNH14" s="336"/>
      <c r="RNI14" s="336"/>
      <c r="RNJ14" s="336"/>
      <c r="RNK14" s="336"/>
      <c r="RNL14" s="336"/>
      <c r="RNM14" s="336"/>
      <c r="RNN14" s="336"/>
      <c r="RNO14" s="336"/>
      <c r="RNP14" s="336"/>
      <c r="RNQ14" s="336"/>
      <c r="RNR14" s="336"/>
      <c r="RNS14" s="336"/>
      <c r="RNT14" s="336"/>
      <c r="RNU14" s="336"/>
      <c r="RNV14" s="336"/>
      <c r="RNW14" s="336"/>
      <c r="RNX14" s="336"/>
      <c r="RNY14" s="336"/>
      <c r="RNZ14" s="336"/>
      <c r="ROA14" s="336"/>
      <c r="ROB14" s="336"/>
      <c r="ROC14" s="336"/>
      <c r="ROD14" s="336"/>
      <c r="ROE14" s="336"/>
      <c r="ROF14" s="336"/>
      <c r="ROG14" s="336"/>
      <c r="ROH14" s="336"/>
      <c r="ROI14" s="336"/>
      <c r="ROJ14" s="336"/>
      <c r="ROK14" s="336"/>
      <c r="ROL14" s="336"/>
      <c r="ROM14" s="336"/>
      <c r="RON14" s="336"/>
      <c r="ROO14" s="336"/>
      <c r="ROP14" s="336"/>
      <c r="ROQ14" s="336"/>
      <c r="ROR14" s="336"/>
      <c r="ROS14" s="336"/>
      <c r="ROT14" s="336"/>
      <c r="ROU14" s="336"/>
      <c r="ROV14" s="336"/>
      <c r="ROW14" s="336"/>
      <c r="ROX14" s="336"/>
      <c r="ROY14" s="336"/>
      <c r="ROZ14" s="336"/>
      <c r="RPA14" s="336"/>
      <c r="RPB14" s="336"/>
      <c r="RPC14" s="336"/>
      <c r="RPD14" s="336"/>
      <c r="RPE14" s="336"/>
      <c r="RPF14" s="336"/>
      <c r="RPG14" s="336"/>
      <c r="RPH14" s="336"/>
      <c r="RPI14" s="336"/>
      <c r="RPJ14" s="336"/>
      <c r="RPK14" s="336"/>
      <c r="RPL14" s="336"/>
      <c r="RPM14" s="336"/>
      <c r="RPN14" s="336"/>
      <c r="RPO14" s="336"/>
      <c r="RPP14" s="336"/>
      <c r="RPQ14" s="336"/>
      <c r="RPR14" s="336"/>
      <c r="RPS14" s="336"/>
      <c r="RPT14" s="336"/>
      <c r="RPU14" s="336"/>
      <c r="RPV14" s="336"/>
      <c r="RPW14" s="336"/>
      <c r="RPX14" s="336"/>
      <c r="RPY14" s="336"/>
      <c r="RPZ14" s="336"/>
      <c r="RQA14" s="336"/>
      <c r="RQB14" s="336"/>
      <c r="RQC14" s="336"/>
      <c r="RQD14" s="336"/>
      <c r="RQE14" s="336"/>
      <c r="RQF14" s="336"/>
      <c r="RQG14" s="336"/>
      <c r="RQH14" s="336"/>
      <c r="RQI14" s="336"/>
      <c r="RQJ14" s="336"/>
      <c r="RQK14" s="336"/>
      <c r="RQL14" s="336"/>
      <c r="RQM14" s="336"/>
      <c r="RQN14" s="336"/>
      <c r="RQO14" s="336"/>
      <c r="RQP14" s="336"/>
      <c r="RQQ14" s="336"/>
      <c r="RQR14" s="336"/>
      <c r="RQS14" s="336"/>
      <c r="RQT14" s="336"/>
      <c r="RQU14" s="336"/>
      <c r="RQV14" s="336"/>
      <c r="RQW14" s="336"/>
      <c r="RQX14" s="336"/>
      <c r="RQY14" s="336"/>
      <c r="RQZ14" s="336"/>
      <c r="RRA14" s="336"/>
      <c r="RRB14" s="336"/>
      <c r="RRC14" s="336"/>
      <c r="RRD14" s="336"/>
      <c r="RRE14" s="336"/>
      <c r="RRF14" s="336"/>
      <c r="RRG14" s="336"/>
      <c r="RRH14" s="336"/>
      <c r="RRI14" s="336"/>
      <c r="RRJ14" s="336"/>
      <c r="RRK14" s="336"/>
      <c r="RRL14" s="336"/>
      <c r="RRM14" s="336"/>
      <c r="RRN14" s="336"/>
      <c r="RRO14" s="336"/>
      <c r="RRP14" s="336"/>
      <c r="RRQ14" s="336"/>
      <c r="RRR14" s="336"/>
      <c r="RRS14" s="336"/>
      <c r="RRT14" s="336"/>
      <c r="RRU14" s="336"/>
      <c r="RRV14" s="336"/>
      <c r="RRW14" s="336"/>
      <c r="RRX14" s="336"/>
      <c r="RRY14" s="336"/>
      <c r="RRZ14" s="336"/>
      <c r="RSA14" s="336"/>
      <c r="RSB14" s="336"/>
      <c r="RSC14" s="336"/>
      <c r="RSD14" s="336"/>
      <c r="RSE14" s="336"/>
      <c r="RSF14" s="336"/>
      <c r="RSG14" s="336"/>
      <c r="RSH14" s="336"/>
      <c r="RSI14" s="336"/>
      <c r="RSJ14" s="336"/>
      <c r="RSK14" s="336"/>
      <c r="RSL14" s="336"/>
      <c r="RSM14" s="336"/>
      <c r="RSN14" s="336"/>
      <c r="RSO14" s="336"/>
      <c r="RSP14" s="336"/>
      <c r="RSQ14" s="336"/>
      <c r="RSR14" s="336"/>
      <c r="RSS14" s="336"/>
      <c r="RST14" s="336"/>
      <c r="RSU14" s="336"/>
      <c r="RSV14" s="336"/>
      <c r="RSW14" s="336"/>
      <c r="RSX14" s="336"/>
      <c r="RSY14" s="336"/>
      <c r="RSZ14" s="336"/>
      <c r="RTA14" s="336"/>
      <c r="RTB14" s="336"/>
      <c r="RTC14" s="336"/>
      <c r="RTD14" s="336"/>
      <c r="RTE14" s="336"/>
      <c r="RTF14" s="336"/>
      <c r="RTG14" s="336"/>
      <c r="RTH14" s="336"/>
      <c r="RTI14" s="336"/>
      <c r="RTJ14" s="336"/>
      <c r="RTK14" s="336"/>
      <c r="RTL14" s="336"/>
      <c r="RTM14" s="336"/>
      <c r="RTN14" s="336"/>
      <c r="RTO14" s="336"/>
      <c r="RTP14" s="336"/>
      <c r="RTQ14" s="336"/>
      <c r="RTR14" s="336"/>
      <c r="RTS14" s="336"/>
      <c r="RTT14" s="336"/>
      <c r="RTU14" s="336"/>
      <c r="RTV14" s="336"/>
      <c r="RTW14" s="336"/>
      <c r="RTX14" s="336"/>
      <c r="RTY14" s="336"/>
      <c r="RTZ14" s="336"/>
      <c r="RUA14" s="336"/>
      <c r="RUB14" s="336"/>
      <c r="RUC14" s="336"/>
      <c r="RUD14" s="336"/>
      <c r="RUE14" s="336"/>
      <c r="RUF14" s="336"/>
      <c r="RUG14" s="336"/>
      <c r="RUH14" s="336"/>
      <c r="RUI14" s="336"/>
      <c r="RUJ14" s="336"/>
      <c r="RUK14" s="336"/>
      <c r="RUL14" s="336"/>
      <c r="RUM14" s="336"/>
      <c r="RUN14" s="336"/>
      <c r="RUO14" s="336"/>
      <c r="RUP14" s="336"/>
      <c r="RUQ14" s="336"/>
      <c r="RUR14" s="336"/>
      <c r="RUS14" s="336"/>
      <c r="RUT14" s="336"/>
      <c r="RUU14" s="336"/>
      <c r="RUV14" s="336"/>
      <c r="RUW14" s="336"/>
      <c r="RUX14" s="336"/>
      <c r="RUY14" s="336"/>
      <c r="RUZ14" s="336"/>
      <c r="RVA14" s="336"/>
      <c r="RVB14" s="336"/>
      <c r="RVC14" s="336"/>
      <c r="RVD14" s="336"/>
      <c r="RVE14" s="336"/>
      <c r="RVF14" s="336"/>
      <c r="RVG14" s="336"/>
      <c r="RVH14" s="336"/>
      <c r="RVI14" s="336"/>
      <c r="RVJ14" s="336"/>
      <c r="RVK14" s="336"/>
      <c r="RVL14" s="336"/>
      <c r="RVM14" s="336"/>
      <c r="RVN14" s="336"/>
      <c r="RVO14" s="336"/>
      <c r="RVP14" s="336"/>
      <c r="RVQ14" s="336"/>
      <c r="RVR14" s="336"/>
      <c r="RVS14" s="336"/>
      <c r="RVT14" s="336"/>
      <c r="RVU14" s="336"/>
      <c r="RVV14" s="336"/>
      <c r="RVW14" s="336"/>
      <c r="RVX14" s="336"/>
      <c r="RVY14" s="336"/>
      <c r="RVZ14" s="336"/>
      <c r="RWA14" s="336"/>
      <c r="RWB14" s="336"/>
      <c r="RWC14" s="336"/>
      <c r="RWD14" s="336"/>
      <c r="RWE14" s="336"/>
      <c r="RWF14" s="336"/>
      <c r="RWG14" s="336"/>
      <c r="RWH14" s="336"/>
      <c r="RWI14" s="336"/>
      <c r="RWJ14" s="336"/>
      <c r="RWK14" s="336"/>
      <c r="RWL14" s="336"/>
      <c r="RWM14" s="336"/>
      <c r="RWN14" s="336"/>
      <c r="RWO14" s="336"/>
      <c r="RWP14" s="336"/>
      <c r="RWQ14" s="336"/>
      <c r="RWR14" s="336"/>
      <c r="RWS14" s="336"/>
      <c r="RWT14" s="336"/>
      <c r="RWU14" s="336"/>
      <c r="RWV14" s="336"/>
      <c r="RWW14" s="336"/>
      <c r="RWX14" s="336"/>
      <c r="RWY14" s="336"/>
      <c r="RWZ14" s="336"/>
      <c r="RXA14" s="336"/>
      <c r="RXB14" s="336"/>
      <c r="RXC14" s="336"/>
      <c r="RXD14" s="336"/>
      <c r="RXE14" s="336"/>
      <c r="RXF14" s="336"/>
      <c r="RXG14" s="336"/>
      <c r="RXH14" s="336"/>
      <c r="RXI14" s="336"/>
      <c r="RXJ14" s="336"/>
      <c r="RXK14" s="336"/>
      <c r="RXL14" s="336"/>
      <c r="RXM14" s="336"/>
      <c r="RXN14" s="336"/>
      <c r="RXO14" s="336"/>
      <c r="RXP14" s="336"/>
      <c r="RXQ14" s="336"/>
      <c r="RXR14" s="336"/>
      <c r="RXS14" s="336"/>
      <c r="RXT14" s="336"/>
      <c r="RXU14" s="336"/>
      <c r="RXV14" s="336"/>
      <c r="RXW14" s="336"/>
      <c r="RXX14" s="336"/>
      <c r="RXY14" s="336"/>
      <c r="RXZ14" s="336"/>
      <c r="RYA14" s="336"/>
      <c r="RYB14" s="336"/>
      <c r="RYC14" s="336"/>
      <c r="RYD14" s="336"/>
      <c r="RYE14" s="336"/>
      <c r="RYF14" s="336"/>
      <c r="RYG14" s="336"/>
      <c r="RYH14" s="336"/>
      <c r="RYI14" s="336"/>
      <c r="RYJ14" s="336"/>
      <c r="RYK14" s="336"/>
      <c r="RYL14" s="336"/>
      <c r="RYM14" s="336"/>
      <c r="RYN14" s="336"/>
      <c r="RYO14" s="336"/>
      <c r="RYP14" s="336"/>
      <c r="RYQ14" s="336"/>
      <c r="RYR14" s="336"/>
      <c r="RYS14" s="336"/>
      <c r="RYT14" s="336"/>
      <c r="RYU14" s="336"/>
      <c r="RYV14" s="336"/>
      <c r="RYW14" s="336"/>
      <c r="RYX14" s="336"/>
      <c r="RYY14" s="336"/>
      <c r="RYZ14" s="336"/>
      <c r="RZA14" s="336"/>
      <c r="RZB14" s="336"/>
      <c r="RZC14" s="336"/>
      <c r="RZD14" s="336"/>
      <c r="RZE14" s="336"/>
      <c r="RZF14" s="336"/>
      <c r="RZG14" s="336"/>
      <c r="RZH14" s="336"/>
      <c r="RZI14" s="336"/>
      <c r="RZJ14" s="336"/>
      <c r="RZK14" s="336"/>
      <c r="RZL14" s="336"/>
      <c r="RZM14" s="336"/>
      <c r="RZN14" s="336"/>
      <c r="RZO14" s="336"/>
      <c r="RZP14" s="336"/>
      <c r="RZQ14" s="336"/>
      <c r="RZR14" s="336"/>
      <c r="RZS14" s="336"/>
      <c r="RZT14" s="336"/>
      <c r="RZU14" s="336"/>
      <c r="RZV14" s="336"/>
      <c r="RZW14" s="336"/>
      <c r="RZX14" s="336"/>
      <c r="RZY14" s="336"/>
      <c r="RZZ14" s="336"/>
      <c r="SAA14" s="336"/>
      <c r="SAB14" s="336"/>
      <c r="SAC14" s="336"/>
      <c r="SAD14" s="336"/>
      <c r="SAE14" s="336"/>
      <c r="SAF14" s="336"/>
      <c r="SAG14" s="336"/>
      <c r="SAH14" s="336"/>
      <c r="SAI14" s="336"/>
      <c r="SAJ14" s="336"/>
      <c r="SAK14" s="336"/>
      <c r="SAL14" s="336"/>
      <c r="SAM14" s="336"/>
      <c r="SAN14" s="336"/>
      <c r="SAO14" s="336"/>
      <c r="SAP14" s="336"/>
      <c r="SAQ14" s="336"/>
      <c r="SAR14" s="336"/>
      <c r="SAS14" s="336"/>
      <c r="SAT14" s="336"/>
      <c r="SAU14" s="336"/>
      <c r="SAV14" s="336"/>
      <c r="SAW14" s="336"/>
      <c r="SAX14" s="336"/>
      <c r="SAY14" s="336"/>
      <c r="SAZ14" s="336"/>
      <c r="SBA14" s="336"/>
      <c r="SBB14" s="336"/>
      <c r="SBC14" s="336"/>
      <c r="SBD14" s="336"/>
      <c r="SBE14" s="336"/>
      <c r="SBF14" s="336"/>
      <c r="SBG14" s="336"/>
      <c r="SBH14" s="336"/>
      <c r="SBI14" s="336"/>
      <c r="SBJ14" s="336"/>
      <c r="SBK14" s="336"/>
      <c r="SBL14" s="336"/>
      <c r="SBM14" s="336"/>
      <c r="SBN14" s="336"/>
      <c r="SBO14" s="336"/>
      <c r="SBP14" s="336"/>
      <c r="SBQ14" s="336"/>
      <c r="SBR14" s="336"/>
      <c r="SBS14" s="336"/>
      <c r="SBT14" s="336"/>
      <c r="SBU14" s="336"/>
      <c r="SBV14" s="336"/>
      <c r="SBW14" s="336"/>
      <c r="SBX14" s="336"/>
      <c r="SBY14" s="336"/>
      <c r="SBZ14" s="336"/>
      <c r="SCA14" s="336"/>
      <c r="SCB14" s="336"/>
      <c r="SCC14" s="336"/>
      <c r="SCD14" s="336"/>
      <c r="SCE14" s="336"/>
      <c r="SCF14" s="336"/>
      <c r="SCG14" s="336"/>
      <c r="SCH14" s="336"/>
      <c r="SCI14" s="336"/>
      <c r="SCJ14" s="336"/>
      <c r="SCK14" s="336"/>
      <c r="SCL14" s="336"/>
      <c r="SCM14" s="336"/>
      <c r="SCN14" s="336"/>
      <c r="SCO14" s="336"/>
      <c r="SCP14" s="336"/>
      <c r="SCQ14" s="336"/>
      <c r="SCR14" s="336"/>
      <c r="SCS14" s="336"/>
      <c r="SCT14" s="336"/>
      <c r="SCU14" s="336"/>
      <c r="SCV14" s="336"/>
      <c r="SCW14" s="336"/>
      <c r="SCX14" s="336"/>
      <c r="SCY14" s="336"/>
      <c r="SCZ14" s="336"/>
      <c r="SDA14" s="336"/>
      <c r="SDB14" s="336"/>
      <c r="SDC14" s="336"/>
      <c r="SDD14" s="336"/>
      <c r="SDE14" s="336"/>
      <c r="SDF14" s="336"/>
      <c r="SDG14" s="336"/>
      <c r="SDH14" s="336"/>
      <c r="SDI14" s="336"/>
      <c r="SDJ14" s="336"/>
      <c r="SDK14" s="336"/>
      <c r="SDL14" s="336"/>
      <c r="SDM14" s="336"/>
      <c r="SDN14" s="336"/>
      <c r="SDO14" s="336"/>
      <c r="SDP14" s="336"/>
      <c r="SDQ14" s="336"/>
      <c r="SDR14" s="336"/>
      <c r="SDS14" s="336"/>
      <c r="SDT14" s="336"/>
      <c r="SDU14" s="336"/>
      <c r="SDV14" s="336"/>
      <c r="SDW14" s="336"/>
      <c r="SDX14" s="336"/>
      <c r="SDY14" s="336"/>
      <c r="SDZ14" s="336"/>
      <c r="SEA14" s="336"/>
      <c r="SEB14" s="336"/>
      <c r="SEC14" s="336"/>
      <c r="SED14" s="336"/>
      <c r="SEE14" s="336"/>
      <c r="SEF14" s="336"/>
      <c r="SEG14" s="336"/>
      <c r="SEH14" s="336"/>
      <c r="SEI14" s="336"/>
      <c r="SEJ14" s="336"/>
      <c r="SEK14" s="336"/>
      <c r="SEL14" s="336"/>
      <c r="SEM14" s="336"/>
      <c r="SEN14" s="336"/>
      <c r="SEO14" s="336"/>
      <c r="SEP14" s="336"/>
      <c r="SEQ14" s="336"/>
      <c r="SER14" s="336"/>
      <c r="SES14" s="336"/>
      <c r="SET14" s="336"/>
      <c r="SEU14" s="336"/>
      <c r="SEV14" s="336"/>
      <c r="SEW14" s="336"/>
      <c r="SEX14" s="336"/>
      <c r="SEY14" s="336"/>
      <c r="SEZ14" s="336"/>
      <c r="SFA14" s="336"/>
      <c r="SFB14" s="336"/>
      <c r="SFC14" s="336"/>
      <c r="SFD14" s="336"/>
      <c r="SFE14" s="336"/>
      <c r="SFF14" s="336"/>
      <c r="SFG14" s="336"/>
      <c r="SFH14" s="336"/>
      <c r="SFI14" s="336"/>
      <c r="SFJ14" s="336"/>
      <c r="SFK14" s="336"/>
      <c r="SFL14" s="336"/>
      <c r="SFM14" s="336"/>
      <c r="SFN14" s="336"/>
      <c r="SFO14" s="336"/>
      <c r="SFP14" s="336"/>
      <c r="SFQ14" s="336"/>
      <c r="SFR14" s="336"/>
      <c r="SFS14" s="336"/>
      <c r="SFT14" s="336"/>
      <c r="SFU14" s="336"/>
      <c r="SFV14" s="336"/>
      <c r="SFW14" s="336"/>
      <c r="SFX14" s="336"/>
      <c r="SFY14" s="336"/>
      <c r="SFZ14" s="336"/>
      <c r="SGA14" s="336"/>
      <c r="SGB14" s="336"/>
      <c r="SGC14" s="336"/>
      <c r="SGD14" s="336"/>
      <c r="SGE14" s="336"/>
      <c r="SGF14" s="336"/>
      <c r="SGG14" s="336"/>
      <c r="SGH14" s="336"/>
      <c r="SGI14" s="336"/>
      <c r="SGJ14" s="336"/>
      <c r="SGK14" s="336"/>
      <c r="SGL14" s="336"/>
      <c r="SGM14" s="336"/>
      <c r="SGN14" s="336"/>
      <c r="SGO14" s="336"/>
      <c r="SGP14" s="336"/>
      <c r="SGQ14" s="336"/>
      <c r="SGR14" s="336"/>
      <c r="SGS14" s="336"/>
      <c r="SGT14" s="336"/>
      <c r="SGU14" s="336"/>
      <c r="SGV14" s="336"/>
      <c r="SGW14" s="336"/>
      <c r="SGX14" s="336"/>
      <c r="SGY14" s="336"/>
      <c r="SGZ14" s="336"/>
      <c r="SHA14" s="336"/>
      <c r="SHB14" s="336"/>
      <c r="SHC14" s="336"/>
      <c r="SHD14" s="336"/>
      <c r="SHE14" s="336"/>
      <c r="SHF14" s="336"/>
      <c r="SHG14" s="336"/>
      <c r="SHH14" s="336"/>
      <c r="SHI14" s="336"/>
      <c r="SHJ14" s="336"/>
      <c r="SHK14" s="336"/>
      <c r="SHL14" s="336"/>
      <c r="SHM14" s="336"/>
      <c r="SHN14" s="336"/>
      <c r="SHO14" s="336"/>
      <c r="SHP14" s="336"/>
      <c r="SHQ14" s="336"/>
      <c r="SHR14" s="336"/>
      <c r="SHS14" s="336"/>
      <c r="SHT14" s="336"/>
      <c r="SHU14" s="336"/>
      <c r="SHV14" s="336"/>
      <c r="SHW14" s="336"/>
      <c r="SHX14" s="336"/>
      <c r="SHY14" s="336"/>
      <c r="SHZ14" s="336"/>
      <c r="SIA14" s="336"/>
      <c r="SIB14" s="336"/>
      <c r="SIC14" s="336"/>
      <c r="SID14" s="336"/>
      <c r="SIE14" s="336"/>
      <c r="SIF14" s="336"/>
      <c r="SIG14" s="336"/>
      <c r="SIH14" s="336"/>
      <c r="SII14" s="336"/>
      <c r="SIJ14" s="336"/>
      <c r="SIK14" s="336"/>
      <c r="SIL14" s="336"/>
      <c r="SIM14" s="336"/>
      <c r="SIN14" s="336"/>
      <c r="SIO14" s="336"/>
      <c r="SIP14" s="336"/>
      <c r="SIQ14" s="336"/>
      <c r="SIR14" s="336"/>
      <c r="SIS14" s="336"/>
      <c r="SIT14" s="336"/>
      <c r="SIU14" s="336"/>
      <c r="SIV14" s="336"/>
      <c r="SIW14" s="336"/>
      <c r="SIX14" s="336"/>
      <c r="SIY14" s="336"/>
      <c r="SIZ14" s="336"/>
      <c r="SJA14" s="336"/>
      <c r="SJB14" s="336"/>
      <c r="SJC14" s="336"/>
      <c r="SJD14" s="336"/>
      <c r="SJE14" s="336"/>
      <c r="SJF14" s="336"/>
      <c r="SJG14" s="336"/>
      <c r="SJH14" s="336"/>
      <c r="SJI14" s="336"/>
      <c r="SJJ14" s="336"/>
      <c r="SJK14" s="336"/>
      <c r="SJL14" s="336"/>
      <c r="SJM14" s="336"/>
      <c r="SJN14" s="336"/>
      <c r="SJO14" s="336"/>
      <c r="SJP14" s="336"/>
      <c r="SJQ14" s="336"/>
      <c r="SJR14" s="336"/>
      <c r="SJS14" s="336"/>
      <c r="SJT14" s="336"/>
      <c r="SJU14" s="336"/>
      <c r="SJV14" s="336"/>
      <c r="SJW14" s="336"/>
      <c r="SJX14" s="336"/>
      <c r="SJY14" s="336"/>
      <c r="SJZ14" s="336"/>
      <c r="SKA14" s="336"/>
      <c r="SKB14" s="336"/>
      <c r="SKC14" s="336"/>
      <c r="SKD14" s="336"/>
      <c r="SKE14" s="336"/>
      <c r="SKF14" s="336"/>
      <c r="SKG14" s="336"/>
      <c r="SKH14" s="336"/>
      <c r="SKI14" s="336"/>
      <c r="SKJ14" s="336"/>
      <c r="SKK14" s="336"/>
      <c r="SKL14" s="336"/>
      <c r="SKM14" s="336"/>
      <c r="SKN14" s="336"/>
      <c r="SKO14" s="336"/>
      <c r="SKP14" s="336"/>
      <c r="SKQ14" s="336"/>
      <c r="SKR14" s="336"/>
      <c r="SKS14" s="336"/>
      <c r="SKT14" s="336"/>
      <c r="SKU14" s="336"/>
      <c r="SKV14" s="336"/>
      <c r="SKW14" s="336"/>
      <c r="SKX14" s="336"/>
      <c r="SKY14" s="336"/>
      <c r="SKZ14" s="336"/>
      <c r="SLA14" s="336"/>
      <c r="SLB14" s="336"/>
      <c r="SLC14" s="336"/>
      <c r="SLD14" s="336"/>
      <c r="SLE14" s="336"/>
      <c r="SLF14" s="336"/>
      <c r="SLG14" s="336"/>
      <c r="SLH14" s="336"/>
      <c r="SLI14" s="336"/>
      <c r="SLJ14" s="336"/>
      <c r="SLK14" s="336"/>
      <c r="SLL14" s="336"/>
      <c r="SLM14" s="336"/>
      <c r="SLN14" s="336"/>
      <c r="SLO14" s="336"/>
      <c r="SLP14" s="336"/>
      <c r="SLQ14" s="336"/>
      <c r="SLR14" s="336"/>
      <c r="SLS14" s="336"/>
      <c r="SLT14" s="336"/>
      <c r="SLU14" s="336"/>
      <c r="SLV14" s="336"/>
      <c r="SLW14" s="336"/>
      <c r="SLX14" s="336"/>
      <c r="SLY14" s="336"/>
      <c r="SLZ14" s="336"/>
      <c r="SMA14" s="336"/>
      <c r="SMB14" s="336"/>
      <c r="SMC14" s="336"/>
      <c r="SMD14" s="336"/>
      <c r="SME14" s="336"/>
      <c r="SMF14" s="336"/>
      <c r="SMG14" s="336"/>
      <c r="SMH14" s="336"/>
      <c r="SMI14" s="336"/>
      <c r="SMJ14" s="336"/>
      <c r="SMK14" s="336"/>
      <c r="SML14" s="336"/>
      <c r="SMM14" s="336"/>
      <c r="SMN14" s="336"/>
      <c r="SMO14" s="336"/>
      <c r="SMP14" s="336"/>
      <c r="SMQ14" s="336"/>
      <c r="SMR14" s="336"/>
      <c r="SMS14" s="336"/>
      <c r="SMT14" s="336"/>
      <c r="SMU14" s="336"/>
      <c r="SMV14" s="336"/>
      <c r="SMW14" s="336"/>
      <c r="SMX14" s="336"/>
      <c r="SMY14" s="336"/>
      <c r="SMZ14" s="336"/>
      <c r="SNA14" s="336"/>
      <c r="SNB14" s="336"/>
      <c r="SNC14" s="336"/>
      <c r="SND14" s="336"/>
      <c r="SNE14" s="336"/>
      <c r="SNF14" s="336"/>
      <c r="SNG14" s="336"/>
      <c r="SNH14" s="336"/>
      <c r="SNI14" s="336"/>
      <c r="SNJ14" s="336"/>
      <c r="SNK14" s="336"/>
      <c r="SNL14" s="336"/>
      <c r="SNM14" s="336"/>
      <c r="SNN14" s="336"/>
      <c r="SNO14" s="336"/>
      <c r="SNP14" s="336"/>
      <c r="SNQ14" s="336"/>
      <c r="SNR14" s="336"/>
      <c r="SNS14" s="336"/>
      <c r="SNT14" s="336"/>
      <c r="SNU14" s="336"/>
      <c r="SNV14" s="336"/>
      <c r="SNW14" s="336"/>
      <c r="SNX14" s="336"/>
      <c r="SNY14" s="336"/>
      <c r="SNZ14" s="336"/>
      <c r="SOA14" s="336"/>
      <c r="SOB14" s="336"/>
      <c r="SOC14" s="336"/>
      <c r="SOD14" s="336"/>
      <c r="SOE14" s="336"/>
      <c r="SOF14" s="336"/>
      <c r="SOG14" s="336"/>
      <c r="SOH14" s="336"/>
      <c r="SOI14" s="336"/>
      <c r="SOJ14" s="336"/>
      <c r="SOK14" s="336"/>
      <c r="SOL14" s="336"/>
      <c r="SOM14" s="336"/>
      <c r="SON14" s="336"/>
      <c r="SOO14" s="336"/>
      <c r="SOP14" s="336"/>
      <c r="SOQ14" s="336"/>
      <c r="SOR14" s="336"/>
      <c r="SOS14" s="336"/>
      <c r="SOT14" s="336"/>
      <c r="SOU14" s="336"/>
      <c r="SOV14" s="336"/>
      <c r="SOW14" s="336"/>
      <c r="SOX14" s="336"/>
      <c r="SOY14" s="336"/>
      <c r="SOZ14" s="336"/>
      <c r="SPA14" s="336"/>
      <c r="SPB14" s="336"/>
      <c r="SPC14" s="336"/>
      <c r="SPD14" s="336"/>
      <c r="SPE14" s="336"/>
      <c r="SPF14" s="336"/>
      <c r="SPG14" s="336"/>
      <c r="SPH14" s="336"/>
      <c r="SPI14" s="336"/>
      <c r="SPJ14" s="336"/>
      <c r="SPK14" s="336"/>
      <c r="SPL14" s="336"/>
      <c r="SPM14" s="336"/>
      <c r="SPN14" s="336"/>
      <c r="SPO14" s="336"/>
      <c r="SPP14" s="336"/>
      <c r="SPQ14" s="336"/>
      <c r="SPR14" s="336"/>
      <c r="SPS14" s="336"/>
      <c r="SPT14" s="336"/>
      <c r="SPU14" s="336"/>
      <c r="SPV14" s="336"/>
      <c r="SPW14" s="336"/>
      <c r="SPX14" s="336"/>
      <c r="SPY14" s="336"/>
      <c r="SPZ14" s="336"/>
      <c r="SQA14" s="336"/>
      <c r="SQB14" s="336"/>
      <c r="SQC14" s="336"/>
      <c r="SQD14" s="336"/>
      <c r="SQE14" s="336"/>
      <c r="SQF14" s="336"/>
      <c r="SQG14" s="336"/>
      <c r="SQH14" s="336"/>
      <c r="SQI14" s="336"/>
      <c r="SQJ14" s="336"/>
      <c r="SQK14" s="336"/>
      <c r="SQL14" s="336"/>
      <c r="SQM14" s="336"/>
      <c r="SQN14" s="336"/>
      <c r="SQO14" s="336"/>
      <c r="SQP14" s="336"/>
      <c r="SQQ14" s="336"/>
      <c r="SQR14" s="336"/>
      <c r="SQS14" s="336"/>
      <c r="SQT14" s="336"/>
      <c r="SQU14" s="336"/>
      <c r="SQV14" s="336"/>
      <c r="SQW14" s="336"/>
      <c r="SQX14" s="336"/>
      <c r="SQY14" s="336"/>
      <c r="SQZ14" s="336"/>
      <c r="SRA14" s="336"/>
      <c r="SRB14" s="336"/>
      <c r="SRC14" s="336"/>
      <c r="SRD14" s="336"/>
      <c r="SRE14" s="336"/>
      <c r="SRF14" s="336"/>
      <c r="SRG14" s="336"/>
      <c r="SRH14" s="336"/>
      <c r="SRI14" s="336"/>
      <c r="SRJ14" s="336"/>
      <c r="SRK14" s="336"/>
      <c r="SRL14" s="336"/>
      <c r="SRM14" s="336"/>
      <c r="SRN14" s="336"/>
      <c r="SRO14" s="336"/>
      <c r="SRP14" s="336"/>
      <c r="SRQ14" s="336"/>
      <c r="SRR14" s="336"/>
      <c r="SRS14" s="336"/>
      <c r="SRT14" s="336"/>
      <c r="SRU14" s="336"/>
      <c r="SRV14" s="336"/>
      <c r="SRW14" s="336"/>
      <c r="SRX14" s="336"/>
      <c r="SRY14" s="336"/>
      <c r="SRZ14" s="336"/>
      <c r="SSA14" s="336"/>
      <c r="SSB14" s="336"/>
      <c r="SSC14" s="336"/>
      <c r="SSD14" s="336"/>
      <c r="SSE14" s="336"/>
      <c r="SSF14" s="336"/>
      <c r="SSG14" s="336"/>
      <c r="SSH14" s="336"/>
      <c r="SSI14" s="336"/>
      <c r="SSJ14" s="336"/>
      <c r="SSK14" s="336"/>
      <c r="SSL14" s="336"/>
      <c r="SSM14" s="336"/>
      <c r="SSN14" s="336"/>
      <c r="SSO14" s="336"/>
      <c r="SSP14" s="336"/>
      <c r="SSQ14" s="336"/>
      <c r="SSR14" s="336"/>
      <c r="SSS14" s="336"/>
      <c r="SST14" s="336"/>
      <c r="SSU14" s="336"/>
      <c r="SSV14" s="336"/>
      <c r="SSW14" s="336"/>
      <c r="SSX14" s="336"/>
      <c r="SSY14" s="336"/>
      <c r="SSZ14" s="336"/>
      <c r="STA14" s="336"/>
      <c r="STB14" s="336"/>
      <c r="STC14" s="336"/>
      <c r="STD14" s="336"/>
      <c r="STE14" s="336"/>
      <c r="STF14" s="336"/>
      <c r="STG14" s="336"/>
      <c r="STH14" s="336"/>
      <c r="STI14" s="336"/>
      <c r="STJ14" s="336"/>
      <c r="STK14" s="336"/>
      <c r="STL14" s="336"/>
      <c r="STM14" s="336"/>
      <c r="STN14" s="336"/>
      <c r="STO14" s="336"/>
      <c r="STP14" s="336"/>
      <c r="STQ14" s="336"/>
      <c r="STR14" s="336"/>
      <c r="STS14" s="336"/>
      <c r="STT14" s="336"/>
      <c r="STU14" s="336"/>
      <c r="STV14" s="336"/>
      <c r="STW14" s="336"/>
      <c r="STX14" s="336"/>
      <c r="STY14" s="336"/>
      <c r="STZ14" s="336"/>
      <c r="SUA14" s="336"/>
      <c r="SUB14" s="336"/>
      <c r="SUC14" s="336"/>
      <c r="SUD14" s="336"/>
      <c r="SUE14" s="336"/>
      <c r="SUF14" s="336"/>
      <c r="SUG14" s="336"/>
      <c r="SUH14" s="336"/>
      <c r="SUI14" s="336"/>
      <c r="SUJ14" s="336"/>
      <c r="SUK14" s="336"/>
      <c r="SUL14" s="336"/>
      <c r="SUM14" s="336"/>
      <c r="SUN14" s="336"/>
      <c r="SUO14" s="336"/>
      <c r="SUP14" s="336"/>
      <c r="SUQ14" s="336"/>
      <c r="SUR14" s="336"/>
      <c r="SUS14" s="336"/>
      <c r="SUT14" s="336"/>
      <c r="SUU14" s="336"/>
      <c r="SUV14" s="336"/>
      <c r="SUW14" s="336"/>
      <c r="SUX14" s="336"/>
      <c r="SUY14" s="336"/>
      <c r="SUZ14" s="336"/>
      <c r="SVA14" s="336"/>
      <c r="SVB14" s="336"/>
      <c r="SVC14" s="336"/>
      <c r="SVD14" s="336"/>
      <c r="SVE14" s="336"/>
      <c r="SVF14" s="336"/>
      <c r="SVG14" s="336"/>
      <c r="SVH14" s="336"/>
      <c r="SVI14" s="336"/>
      <c r="SVJ14" s="336"/>
      <c r="SVK14" s="336"/>
      <c r="SVL14" s="336"/>
      <c r="SVM14" s="336"/>
      <c r="SVN14" s="336"/>
      <c r="SVO14" s="336"/>
      <c r="SVP14" s="336"/>
      <c r="SVQ14" s="336"/>
      <c r="SVR14" s="336"/>
      <c r="SVS14" s="336"/>
      <c r="SVT14" s="336"/>
      <c r="SVU14" s="336"/>
      <c r="SVV14" s="336"/>
      <c r="SVW14" s="336"/>
      <c r="SVX14" s="336"/>
      <c r="SVY14" s="336"/>
      <c r="SVZ14" s="336"/>
      <c r="SWA14" s="336"/>
      <c r="SWB14" s="336"/>
      <c r="SWC14" s="336"/>
      <c r="SWD14" s="336"/>
      <c r="SWE14" s="336"/>
      <c r="SWF14" s="336"/>
      <c r="SWG14" s="336"/>
      <c r="SWH14" s="336"/>
      <c r="SWI14" s="336"/>
      <c r="SWJ14" s="336"/>
      <c r="SWK14" s="336"/>
      <c r="SWL14" s="336"/>
      <c r="SWM14" s="336"/>
      <c r="SWN14" s="336"/>
      <c r="SWO14" s="336"/>
      <c r="SWP14" s="336"/>
      <c r="SWQ14" s="336"/>
      <c r="SWR14" s="336"/>
      <c r="SWS14" s="336"/>
      <c r="SWT14" s="336"/>
      <c r="SWU14" s="336"/>
      <c r="SWV14" s="336"/>
      <c r="SWW14" s="336"/>
      <c r="SWX14" s="336"/>
      <c r="SWY14" s="336"/>
      <c r="SWZ14" s="336"/>
      <c r="SXA14" s="336"/>
      <c r="SXB14" s="336"/>
      <c r="SXC14" s="336"/>
      <c r="SXD14" s="336"/>
      <c r="SXE14" s="336"/>
      <c r="SXF14" s="336"/>
      <c r="SXG14" s="336"/>
      <c r="SXH14" s="336"/>
      <c r="SXI14" s="336"/>
      <c r="SXJ14" s="336"/>
      <c r="SXK14" s="336"/>
      <c r="SXL14" s="336"/>
      <c r="SXM14" s="336"/>
      <c r="SXN14" s="336"/>
      <c r="SXO14" s="336"/>
      <c r="SXP14" s="336"/>
      <c r="SXQ14" s="336"/>
      <c r="SXR14" s="336"/>
      <c r="SXS14" s="336"/>
      <c r="SXT14" s="336"/>
      <c r="SXU14" s="336"/>
      <c r="SXV14" s="336"/>
      <c r="SXW14" s="336"/>
      <c r="SXX14" s="336"/>
      <c r="SXY14" s="336"/>
      <c r="SXZ14" s="336"/>
      <c r="SYA14" s="336"/>
      <c r="SYB14" s="336"/>
      <c r="SYC14" s="336"/>
      <c r="SYD14" s="336"/>
      <c r="SYE14" s="336"/>
      <c r="SYF14" s="336"/>
      <c r="SYG14" s="336"/>
      <c r="SYH14" s="336"/>
      <c r="SYI14" s="336"/>
      <c r="SYJ14" s="336"/>
      <c r="SYK14" s="336"/>
      <c r="SYL14" s="336"/>
      <c r="SYM14" s="336"/>
      <c r="SYN14" s="336"/>
      <c r="SYO14" s="336"/>
      <c r="SYP14" s="336"/>
      <c r="SYQ14" s="336"/>
      <c r="SYR14" s="336"/>
      <c r="SYS14" s="336"/>
      <c r="SYT14" s="336"/>
      <c r="SYU14" s="336"/>
      <c r="SYV14" s="336"/>
      <c r="SYW14" s="336"/>
      <c r="SYX14" s="336"/>
      <c r="SYY14" s="336"/>
      <c r="SYZ14" s="336"/>
      <c r="SZA14" s="336"/>
      <c r="SZB14" s="336"/>
      <c r="SZC14" s="336"/>
      <c r="SZD14" s="336"/>
      <c r="SZE14" s="336"/>
      <c r="SZF14" s="336"/>
      <c r="SZG14" s="336"/>
      <c r="SZH14" s="336"/>
      <c r="SZI14" s="336"/>
      <c r="SZJ14" s="336"/>
      <c r="SZK14" s="336"/>
      <c r="SZL14" s="336"/>
      <c r="SZM14" s="336"/>
      <c r="SZN14" s="336"/>
      <c r="SZO14" s="336"/>
      <c r="SZP14" s="336"/>
      <c r="SZQ14" s="336"/>
      <c r="SZR14" s="336"/>
      <c r="SZS14" s="336"/>
      <c r="SZT14" s="336"/>
      <c r="SZU14" s="336"/>
      <c r="SZV14" s="336"/>
      <c r="SZW14" s="336"/>
      <c r="SZX14" s="336"/>
      <c r="SZY14" s="336"/>
      <c r="SZZ14" s="336"/>
      <c r="TAA14" s="336"/>
      <c r="TAB14" s="336"/>
      <c r="TAC14" s="336"/>
      <c r="TAD14" s="336"/>
      <c r="TAE14" s="336"/>
      <c r="TAF14" s="336"/>
      <c r="TAG14" s="336"/>
      <c r="TAH14" s="336"/>
      <c r="TAI14" s="336"/>
      <c r="TAJ14" s="336"/>
      <c r="TAK14" s="336"/>
      <c r="TAL14" s="336"/>
      <c r="TAM14" s="336"/>
      <c r="TAN14" s="336"/>
      <c r="TAO14" s="336"/>
      <c r="TAP14" s="336"/>
      <c r="TAQ14" s="336"/>
      <c r="TAR14" s="336"/>
      <c r="TAS14" s="336"/>
      <c r="TAT14" s="336"/>
      <c r="TAU14" s="336"/>
      <c r="TAV14" s="336"/>
      <c r="TAW14" s="336"/>
      <c r="TAX14" s="336"/>
      <c r="TAY14" s="336"/>
      <c r="TAZ14" s="336"/>
      <c r="TBA14" s="336"/>
      <c r="TBB14" s="336"/>
      <c r="TBC14" s="336"/>
      <c r="TBD14" s="336"/>
      <c r="TBE14" s="336"/>
      <c r="TBF14" s="336"/>
      <c r="TBG14" s="336"/>
      <c r="TBH14" s="336"/>
      <c r="TBI14" s="336"/>
      <c r="TBJ14" s="336"/>
      <c r="TBK14" s="336"/>
      <c r="TBL14" s="336"/>
      <c r="TBM14" s="336"/>
      <c r="TBN14" s="336"/>
      <c r="TBO14" s="336"/>
      <c r="TBP14" s="336"/>
      <c r="TBQ14" s="336"/>
      <c r="TBR14" s="336"/>
      <c r="TBS14" s="336"/>
      <c r="TBT14" s="336"/>
      <c r="TBU14" s="336"/>
      <c r="TBV14" s="336"/>
      <c r="TBW14" s="336"/>
      <c r="TBX14" s="336"/>
      <c r="TBY14" s="336"/>
      <c r="TBZ14" s="336"/>
      <c r="TCA14" s="336"/>
      <c r="TCB14" s="336"/>
      <c r="TCC14" s="336"/>
      <c r="TCD14" s="336"/>
      <c r="TCE14" s="336"/>
      <c r="TCF14" s="336"/>
      <c r="TCG14" s="336"/>
      <c r="TCH14" s="336"/>
      <c r="TCI14" s="336"/>
      <c r="TCJ14" s="336"/>
      <c r="TCK14" s="336"/>
      <c r="TCL14" s="336"/>
      <c r="TCM14" s="336"/>
      <c r="TCN14" s="336"/>
      <c r="TCO14" s="336"/>
      <c r="TCP14" s="336"/>
      <c r="TCQ14" s="336"/>
      <c r="TCR14" s="336"/>
      <c r="TCS14" s="336"/>
      <c r="TCT14" s="336"/>
      <c r="TCU14" s="336"/>
      <c r="TCV14" s="336"/>
      <c r="TCW14" s="336"/>
      <c r="TCX14" s="336"/>
      <c r="TCY14" s="336"/>
      <c r="TCZ14" s="336"/>
      <c r="TDA14" s="336"/>
      <c r="TDB14" s="336"/>
      <c r="TDC14" s="336"/>
      <c r="TDD14" s="336"/>
      <c r="TDE14" s="336"/>
      <c r="TDF14" s="336"/>
      <c r="TDG14" s="336"/>
      <c r="TDH14" s="336"/>
      <c r="TDI14" s="336"/>
      <c r="TDJ14" s="336"/>
      <c r="TDK14" s="336"/>
      <c r="TDL14" s="336"/>
      <c r="TDM14" s="336"/>
      <c r="TDN14" s="336"/>
      <c r="TDO14" s="336"/>
      <c r="TDP14" s="336"/>
      <c r="TDQ14" s="336"/>
      <c r="TDR14" s="336"/>
      <c r="TDS14" s="336"/>
      <c r="TDT14" s="336"/>
      <c r="TDU14" s="336"/>
      <c r="TDV14" s="336"/>
      <c r="TDW14" s="336"/>
      <c r="TDX14" s="336"/>
      <c r="TDY14" s="336"/>
      <c r="TDZ14" s="336"/>
      <c r="TEA14" s="336"/>
      <c r="TEB14" s="336"/>
      <c r="TEC14" s="336"/>
      <c r="TED14" s="336"/>
      <c r="TEE14" s="336"/>
      <c r="TEF14" s="336"/>
      <c r="TEG14" s="336"/>
      <c r="TEH14" s="336"/>
      <c r="TEI14" s="336"/>
      <c r="TEJ14" s="336"/>
      <c r="TEK14" s="336"/>
      <c r="TEL14" s="336"/>
      <c r="TEM14" s="336"/>
      <c r="TEN14" s="336"/>
      <c r="TEO14" s="336"/>
      <c r="TEP14" s="336"/>
      <c r="TEQ14" s="336"/>
      <c r="TER14" s="336"/>
      <c r="TES14" s="336"/>
      <c r="TET14" s="336"/>
      <c r="TEU14" s="336"/>
      <c r="TEV14" s="336"/>
      <c r="TEW14" s="336"/>
      <c r="TEX14" s="336"/>
      <c r="TEY14" s="336"/>
      <c r="TEZ14" s="336"/>
      <c r="TFA14" s="336"/>
      <c r="TFB14" s="336"/>
      <c r="TFC14" s="336"/>
      <c r="TFD14" s="336"/>
      <c r="TFE14" s="336"/>
      <c r="TFF14" s="336"/>
      <c r="TFG14" s="336"/>
      <c r="TFH14" s="336"/>
      <c r="TFI14" s="336"/>
      <c r="TFJ14" s="336"/>
      <c r="TFK14" s="336"/>
      <c r="TFL14" s="336"/>
      <c r="TFM14" s="336"/>
      <c r="TFN14" s="336"/>
      <c r="TFO14" s="336"/>
      <c r="TFP14" s="336"/>
      <c r="TFQ14" s="336"/>
      <c r="TFR14" s="336"/>
      <c r="TFS14" s="336"/>
      <c r="TFT14" s="336"/>
      <c r="TFU14" s="336"/>
      <c r="TFV14" s="336"/>
      <c r="TFW14" s="336"/>
      <c r="TFX14" s="336"/>
      <c r="TFY14" s="336"/>
      <c r="TFZ14" s="336"/>
      <c r="TGA14" s="336"/>
      <c r="TGB14" s="336"/>
      <c r="TGC14" s="336"/>
      <c r="TGD14" s="336"/>
      <c r="TGE14" s="336"/>
      <c r="TGF14" s="336"/>
      <c r="TGG14" s="336"/>
      <c r="TGH14" s="336"/>
      <c r="TGI14" s="336"/>
      <c r="TGJ14" s="336"/>
      <c r="TGK14" s="336"/>
      <c r="TGL14" s="336"/>
      <c r="TGM14" s="336"/>
      <c r="TGN14" s="336"/>
      <c r="TGO14" s="336"/>
      <c r="TGP14" s="336"/>
      <c r="TGQ14" s="336"/>
      <c r="TGR14" s="336"/>
      <c r="TGS14" s="336"/>
      <c r="TGT14" s="336"/>
      <c r="TGU14" s="336"/>
      <c r="TGV14" s="336"/>
      <c r="TGW14" s="336"/>
      <c r="TGX14" s="336"/>
      <c r="TGY14" s="336"/>
      <c r="TGZ14" s="336"/>
      <c r="THA14" s="336"/>
      <c r="THB14" s="336"/>
      <c r="THC14" s="336"/>
      <c r="THD14" s="336"/>
      <c r="THE14" s="336"/>
      <c r="THF14" s="336"/>
      <c r="THG14" s="336"/>
      <c r="THH14" s="336"/>
      <c r="THI14" s="336"/>
      <c r="THJ14" s="336"/>
      <c r="THK14" s="336"/>
      <c r="THL14" s="336"/>
      <c r="THM14" s="336"/>
      <c r="THN14" s="336"/>
      <c r="THO14" s="336"/>
      <c r="THP14" s="336"/>
      <c r="THQ14" s="336"/>
      <c r="THR14" s="336"/>
      <c r="THS14" s="336"/>
      <c r="THT14" s="336"/>
      <c r="THU14" s="336"/>
      <c r="THV14" s="336"/>
      <c r="THW14" s="336"/>
      <c r="THX14" s="336"/>
      <c r="THY14" s="336"/>
      <c r="THZ14" s="336"/>
      <c r="TIA14" s="336"/>
      <c r="TIB14" s="336"/>
      <c r="TIC14" s="336"/>
      <c r="TID14" s="336"/>
      <c r="TIE14" s="336"/>
      <c r="TIF14" s="336"/>
      <c r="TIG14" s="336"/>
      <c r="TIH14" s="336"/>
      <c r="TII14" s="336"/>
      <c r="TIJ14" s="336"/>
      <c r="TIK14" s="336"/>
      <c r="TIL14" s="336"/>
      <c r="TIM14" s="336"/>
      <c r="TIN14" s="336"/>
      <c r="TIO14" s="336"/>
      <c r="TIP14" s="336"/>
      <c r="TIQ14" s="336"/>
      <c r="TIR14" s="336"/>
      <c r="TIS14" s="336"/>
      <c r="TIT14" s="336"/>
      <c r="TIU14" s="336"/>
      <c r="TIV14" s="336"/>
      <c r="TIW14" s="336"/>
      <c r="TIX14" s="336"/>
      <c r="TIY14" s="336"/>
      <c r="TIZ14" s="336"/>
      <c r="TJA14" s="336"/>
      <c r="TJB14" s="336"/>
      <c r="TJC14" s="336"/>
      <c r="TJD14" s="336"/>
      <c r="TJE14" s="336"/>
      <c r="TJF14" s="336"/>
      <c r="TJG14" s="336"/>
      <c r="TJH14" s="336"/>
      <c r="TJI14" s="336"/>
      <c r="TJJ14" s="336"/>
      <c r="TJK14" s="336"/>
      <c r="TJL14" s="336"/>
      <c r="TJM14" s="336"/>
      <c r="TJN14" s="336"/>
      <c r="TJO14" s="336"/>
      <c r="TJP14" s="336"/>
      <c r="TJQ14" s="336"/>
      <c r="TJR14" s="336"/>
      <c r="TJS14" s="336"/>
      <c r="TJT14" s="336"/>
      <c r="TJU14" s="336"/>
      <c r="TJV14" s="336"/>
      <c r="TJW14" s="336"/>
      <c r="TJX14" s="336"/>
      <c r="TJY14" s="336"/>
      <c r="TJZ14" s="336"/>
      <c r="TKA14" s="336"/>
      <c r="TKB14" s="336"/>
      <c r="TKC14" s="336"/>
      <c r="TKD14" s="336"/>
      <c r="TKE14" s="336"/>
      <c r="TKF14" s="336"/>
      <c r="TKG14" s="336"/>
      <c r="TKH14" s="336"/>
      <c r="TKI14" s="336"/>
      <c r="TKJ14" s="336"/>
      <c r="TKK14" s="336"/>
      <c r="TKL14" s="336"/>
      <c r="TKM14" s="336"/>
      <c r="TKN14" s="336"/>
      <c r="TKO14" s="336"/>
      <c r="TKP14" s="336"/>
      <c r="TKQ14" s="336"/>
      <c r="TKR14" s="336"/>
      <c r="TKS14" s="336"/>
      <c r="TKT14" s="336"/>
      <c r="TKU14" s="336"/>
      <c r="TKV14" s="336"/>
      <c r="TKW14" s="336"/>
      <c r="TKX14" s="336"/>
      <c r="TKY14" s="336"/>
      <c r="TKZ14" s="336"/>
      <c r="TLA14" s="336"/>
      <c r="TLB14" s="336"/>
      <c r="TLC14" s="336"/>
      <c r="TLD14" s="336"/>
      <c r="TLE14" s="336"/>
      <c r="TLF14" s="336"/>
      <c r="TLG14" s="336"/>
      <c r="TLH14" s="336"/>
      <c r="TLI14" s="336"/>
      <c r="TLJ14" s="336"/>
      <c r="TLK14" s="336"/>
      <c r="TLL14" s="336"/>
      <c r="TLM14" s="336"/>
      <c r="TLN14" s="336"/>
      <c r="TLO14" s="336"/>
      <c r="TLP14" s="336"/>
      <c r="TLQ14" s="336"/>
      <c r="TLR14" s="336"/>
      <c r="TLS14" s="336"/>
      <c r="TLT14" s="336"/>
      <c r="TLU14" s="336"/>
      <c r="TLV14" s="336"/>
      <c r="TLW14" s="336"/>
      <c r="TLX14" s="336"/>
      <c r="TLY14" s="336"/>
      <c r="TLZ14" s="336"/>
      <c r="TMA14" s="336"/>
      <c r="TMB14" s="336"/>
      <c r="TMC14" s="336"/>
      <c r="TMD14" s="336"/>
      <c r="TME14" s="336"/>
      <c r="TMF14" s="336"/>
      <c r="TMG14" s="336"/>
      <c r="TMH14" s="336"/>
      <c r="TMI14" s="336"/>
      <c r="TMJ14" s="336"/>
      <c r="TMK14" s="336"/>
      <c r="TML14" s="336"/>
      <c r="TMM14" s="336"/>
      <c r="TMN14" s="336"/>
      <c r="TMO14" s="336"/>
      <c r="TMP14" s="336"/>
      <c r="TMQ14" s="336"/>
      <c r="TMR14" s="336"/>
      <c r="TMS14" s="336"/>
      <c r="TMT14" s="336"/>
      <c r="TMU14" s="336"/>
      <c r="TMV14" s="336"/>
      <c r="TMW14" s="336"/>
      <c r="TMX14" s="336"/>
      <c r="TMY14" s="336"/>
      <c r="TMZ14" s="336"/>
      <c r="TNA14" s="336"/>
      <c r="TNB14" s="336"/>
      <c r="TNC14" s="336"/>
      <c r="TND14" s="336"/>
      <c r="TNE14" s="336"/>
      <c r="TNF14" s="336"/>
      <c r="TNG14" s="336"/>
      <c r="TNH14" s="336"/>
      <c r="TNI14" s="336"/>
      <c r="TNJ14" s="336"/>
      <c r="TNK14" s="336"/>
      <c r="TNL14" s="336"/>
      <c r="TNM14" s="336"/>
      <c r="TNN14" s="336"/>
      <c r="TNO14" s="336"/>
      <c r="TNP14" s="336"/>
      <c r="TNQ14" s="336"/>
      <c r="TNR14" s="336"/>
      <c r="TNS14" s="336"/>
      <c r="TNT14" s="336"/>
      <c r="TNU14" s="336"/>
      <c r="TNV14" s="336"/>
      <c r="TNW14" s="336"/>
      <c r="TNX14" s="336"/>
      <c r="TNY14" s="336"/>
      <c r="TNZ14" s="336"/>
      <c r="TOA14" s="336"/>
      <c r="TOB14" s="336"/>
      <c r="TOC14" s="336"/>
      <c r="TOD14" s="336"/>
      <c r="TOE14" s="336"/>
      <c r="TOF14" s="336"/>
      <c r="TOG14" s="336"/>
      <c r="TOH14" s="336"/>
      <c r="TOI14" s="336"/>
      <c r="TOJ14" s="336"/>
      <c r="TOK14" s="336"/>
      <c r="TOL14" s="336"/>
      <c r="TOM14" s="336"/>
      <c r="TON14" s="336"/>
      <c r="TOO14" s="336"/>
      <c r="TOP14" s="336"/>
      <c r="TOQ14" s="336"/>
      <c r="TOR14" s="336"/>
      <c r="TOS14" s="336"/>
      <c r="TOT14" s="336"/>
      <c r="TOU14" s="336"/>
      <c r="TOV14" s="336"/>
      <c r="TOW14" s="336"/>
      <c r="TOX14" s="336"/>
      <c r="TOY14" s="336"/>
      <c r="TOZ14" s="336"/>
      <c r="TPA14" s="336"/>
      <c r="TPB14" s="336"/>
      <c r="TPC14" s="336"/>
      <c r="TPD14" s="336"/>
      <c r="TPE14" s="336"/>
      <c r="TPF14" s="336"/>
      <c r="TPG14" s="336"/>
      <c r="TPH14" s="336"/>
      <c r="TPI14" s="336"/>
      <c r="TPJ14" s="336"/>
      <c r="TPK14" s="336"/>
      <c r="TPL14" s="336"/>
      <c r="TPM14" s="336"/>
      <c r="TPN14" s="336"/>
      <c r="TPO14" s="336"/>
      <c r="TPP14" s="336"/>
      <c r="TPQ14" s="336"/>
      <c r="TPR14" s="336"/>
      <c r="TPS14" s="336"/>
      <c r="TPT14" s="336"/>
      <c r="TPU14" s="336"/>
      <c r="TPV14" s="336"/>
      <c r="TPW14" s="336"/>
      <c r="TPX14" s="336"/>
      <c r="TPY14" s="336"/>
      <c r="TPZ14" s="336"/>
      <c r="TQA14" s="336"/>
      <c r="TQB14" s="336"/>
      <c r="TQC14" s="336"/>
      <c r="TQD14" s="336"/>
      <c r="TQE14" s="336"/>
      <c r="TQF14" s="336"/>
      <c r="TQG14" s="336"/>
      <c r="TQH14" s="336"/>
      <c r="TQI14" s="336"/>
      <c r="TQJ14" s="336"/>
      <c r="TQK14" s="336"/>
      <c r="TQL14" s="336"/>
      <c r="TQM14" s="336"/>
      <c r="TQN14" s="336"/>
      <c r="TQO14" s="336"/>
      <c r="TQP14" s="336"/>
      <c r="TQQ14" s="336"/>
      <c r="TQR14" s="336"/>
      <c r="TQS14" s="336"/>
      <c r="TQT14" s="336"/>
      <c r="TQU14" s="336"/>
      <c r="TQV14" s="336"/>
      <c r="TQW14" s="336"/>
      <c r="TQX14" s="336"/>
      <c r="TQY14" s="336"/>
      <c r="TQZ14" s="336"/>
      <c r="TRA14" s="336"/>
      <c r="TRB14" s="336"/>
      <c r="TRC14" s="336"/>
      <c r="TRD14" s="336"/>
      <c r="TRE14" s="336"/>
      <c r="TRF14" s="336"/>
      <c r="TRG14" s="336"/>
      <c r="TRH14" s="336"/>
      <c r="TRI14" s="336"/>
      <c r="TRJ14" s="336"/>
      <c r="TRK14" s="336"/>
      <c r="TRL14" s="336"/>
      <c r="TRM14" s="336"/>
      <c r="TRN14" s="336"/>
      <c r="TRO14" s="336"/>
      <c r="TRP14" s="336"/>
      <c r="TRQ14" s="336"/>
      <c r="TRR14" s="336"/>
      <c r="TRS14" s="336"/>
      <c r="TRT14" s="336"/>
      <c r="TRU14" s="336"/>
      <c r="TRV14" s="336"/>
      <c r="TRW14" s="336"/>
      <c r="TRX14" s="336"/>
      <c r="TRY14" s="336"/>
      <c r="TRZ14" s="336"/>
      <c r="TSA14" s="336"/>
      <c r="TSB14" s="336"/>
      <c r="TSC14" s="336"/>
      <c r="TSD14" s="336"/>
      <c r="TSE14" s="336"/>
      <c r="TSF14" s="336"/>
      <c r="TSG14" s="336"/>
      <c r="TSH14" s="336"/>
      <c r="TSI14" s="336"/>
      <c r="TSJ14" s="336"/>
      <c r="TSK14" s="336"/>
      <c r="TSL14" s="336"/>
      <c r="TSM14" s="336"/>
      <c r="TSN14" s="336"/>
      <c r="TSO14" s="336"/>
      <c r="TSP14" s="336"/>
      <c r="TSQ14" s="336"/>
      <c r="TSR14" s="336"/>
      <c r="TSS14" s="336"/>
      <c r="TST14" s="336"/>
      <c r="TSU14" s="336"/>
      <c r="TSV14" s="336"/>
      <c r="TSW14" s="336"/>
      <c r="TSX14" s="336"/>
      <c r="TSY14" s="336"/>
      <c r="TSZ14" s="336"/>
      <c r="TTA14" s="336"/>
      <c r="TTB14" s="336"/>
      <c r="TTC14" s="336"/>
      <c r="TTD14" s="336"/>
      <c r="TTE14" s="336"/>
      <c r="TTF14" s="336"/>
      <c r="TTG14" s="336"/>
      <c r="TTH14" s="336"/>
      <c r="TTI14" s="336"/>
      <c r="TTJ14" s="336"/>
      <c r="TTK14" s="336"/>
      <c r="TTL14" s="336"/>
      <c r="TTM14" s="336"/>
      <c r="TTN14" s="336"/>
      <c r="TTO14" s="336"/>
      <c r="TTP14" s="336"/>
      <c r="TTQ14" s="336"/>
      <c r="TTR14" s="336"/>
      <c r="TTS14" s="336"/>
      <c r="TTT14" s="336"/>
      <c r="TTU14" s="336"/>
      <c r="TTV14" s="336"/>
      <c r="TTW14" s="336"/>
      <c r="TTX14" s="336"/>
      <c r="TTY14" s="336"/>
      <c r="TTZ14" s="336"/>
      <c r="TUA14" s="336"/>
      <c r="TUB14" s="336"/>
      <c r="TUC14" s="336"/>
      <c r="TUD14" s="336"/>
      <c r="TUE14" s="336"/>
      <c r="TUF14" s="336"/>
      <c r="TUG14" s="336"/>
      <c r="TUH14" s="336"/>
      <c r="TUI14" s="336"/>
      <c r="TUJ14" s="336"/>
      <c r="TUK14" s="336"/>
      <c r="TUL14" s="336"/>
      <c r="TUM14" s="336"/>
      <c r="TUN14" s="336"/>
      <c r="TUO14" s="336"/>
      <c r="TUP14" s="336"/>
      <c r="TUQ14" s="336"/>
      <c r="TUR14" s="336"/>
      <c r="TUS14" s="336"/>
      <c r="TUT14" s="336"/>
      <c r="TUU14" s="336"/>
      <c r="TUV14" s="336"/>
      <c r="TUW14" s="336"/>
      <c r="TUX14" s="336"/>
      <c r="TUY14" s="336"/>
      <c r="TUZ14" s="336"/>
      <c r="TVA14" s="336"/>
      <c r="TVB14" s="336"/>
      <c r="TVC14" s="336"/>
      <c r="TVD14" s="336"/>
      <c r="TVE14" s="336"/>
      <c r="TVF14" s="336"/>
      <c r="TVG14" s="336"/>
      <c r="TVH14" s="336"/>
      <c r="TVI14" s="336"/>
      <c r="TVJ14" s="336"/>
      <c r="TVK14" s="336"/>
      <c r="TVL14" s="336"/>
      <c r="TVM14" s="336"/>
      <c r="TVN14" s="336"/>
      <c r="TVO14" s="336"/>
      <c r="TVP14" s="336"/>
      <c r="TVQ14" s="336"/>
      <c r="TVR14" s="336"/>
      <c r="TVS14" s="336"/>
      <c r="TVT14" s="336"/>
      <c r="TVU14" s="336"/>
      <c r="TVV14" s="336"/>
      <c r="TVW14" s="336"/>
      <c r="TVX14" s="336"/>
      <c r="TVY14" s="336"/>
      <c r="TVZ14" s="336"/>
      <c r="TWA14" s="336"/>
      <c r="TWB14" s="336"/>
      <c r="TWC14" s="336"/>
      <c r="TWD14" s="336"/>
      <c r="TWE14" s="336"/>
      <c r="TWF14" s="336"/>
      <c r="TWG14" s="336"/>
      <c r="TWH14" s="336"/>
      <c r="TWI14" s="336"/>
      <c r="TWJ14" s="336"/>
      <c r="TWK14" s="336"/>
      <c r="TWL14" s="336"/>
      <c r="TWM14" s="336"/>
      <c r="TWN14" s="336"/>
      <c r="TWO14" s="336"/>
      <c r="TWP14" s="336"/>
      <c r="TWQ14" s="336"/>
      <c r="TWR14" s="336"/>
      <c r="TWS14" s="336"/>
      <c r="TWT14" s="336"/>
      <c r="TWU14" s="336"/>
      <c r="TWV14" s="336"/>
      <c r="TWW14" s="336"/>
      <c r="TWX14" s="336"/>
      <c r="TWY14" s="336"/>
      <c r="TWZ14" s="336"/>
      <c r="TXA14" s="336"/>
      <c r="TXB14" s="336"/>
      <c r="TXC14" s="336"/>
      <c r="TXD14" s="336"/>
      <c r="TXE14" s="336"/>
      <c r="TXF14" s="336"/>
      <c r="TXG14" s="336"/>
      <c r="TXH14" s="336"/>
      <c r="TXI14" s="336"/>
      <c r="TXJ14" s="336"/>
      <c r="TXK14" s="336"/>
      <c r="TXL14" s="336"/>
      <c r="TXM14" s="336"/>
      <c r="TXN14" s="336"/>
      <c r="TXO14" s="336"/>
      <c r="TXP14" s="336"/>
      <c r="TXQ14" s="336"/>
      <c r="TXR14" s="336"/>
      <c r="TXS14" s="336"/>
      <c r="TXT14" s="336"/>
      <c r="TXU14" s="336"/>
      <c r="TXV14" s="336"/>
      <c r="TXW14" s="336"/>
      <c r="TXX14" s="336"/>
      <c r="TXY14" s="336"/>
      <c r="TXZ14" s="336"/>
      <c r="TYA14" s="336"/>
      <c r="TYB14" s="336"/>
      <c r="TYC14" s="336"/>
      <c r="TYD14" s="336"/>
      <c r="TYE14" s="336"/>
      <c r="TYF14" s="336"/>
      <c r="TYG14" s="336"/>
      <c r="TYH14" s="336"/>
      <c r="TYI14" s="336"/>
      <c r="TYJ14" s="336"/>
      <c r="TYK14" s="336"/>
      <c r="TYL14" s="336"/>
      <c r="TYM14" s="336"/>
      <c r="TYN14" s="336"/>
      <c r="TYO14" s="336"/>
      <c r="TYP14" s="336"/>
      <c r="TYQ14" s="336"/>
      <c r="TYR14" s="336"/>
      <c r="TYS14" s="336"/>
      <c r="TYT14" s="336"/>
      <c r="TYU14" s="336"/>
      <c r="TYV14" s="336"/>
      <c r="TYW14" s="336"/>
      <c r="TYX14" s="336"/>
      <c r="TYY14" s="336"/>
      <c r="TYZ14" s="336"/>
      <c r="TZA14" s="336"/>
      <c r="TZB14" s="336"/>
      <c r="TZC14" s="336"/>
      <c r="TZD14" s="336"/>
      <c r="TZE14" s="336"/>
      <c r="TZF14" s="336"/>
      <c r="TZG14" s="336"/>
      <c r="TZH14" s="336"/>
      <c r="TZI14" s="336"/>
      <c r="TZJ14" s="336"/>
      <c r="TZK14" s="336"/>
      <c r="TZL14" s="336"/>
      <c r="TZM14" s="336"/>
      <c r="TZN14" s="336"/>
      <c r="TZO14" s="336"/>
      <c r="TZP14" s="336"/>
      <c r="TZQ14" s="336"/>
      <c r="TZR14" s="336"/>
      <c r="TZS14" s="336"/>
      <c r="TZT14" s="336"/>
      <c r="TZU14" s="336"/>
      <c r="TZV14" s="336"/>
      <c r="TZW14" s="336"/>
      <c r="TZX14" s="336"/>
      <c r="TZY14" s="336"/>
      <c r="TZZ14" s="336"/>
      <c r="UAA14" s="336"/>
      <c r="UAB14" s="336"/>
      <c r="UAC14" s="336"/>
      <c r="UAD14" s="336"/>
      <c r="UAE14" s="336"/>
      <c r="UAF14" s="336"/>
      <c r="UAG14" s="336"/>
      <c r="UAH14" s="336"/>
      <c r="UAI14" s="336"/>
      <c r="UAJ14" s="336"/>
      <c r="UAK14" s="336"/>
      <c r="UAL14" s="336"/>
      <c r="UAM14" s="336"/>
      <c r="UAN14" s="336"/>
      <c r="UAO14" s="336"/>
      <c r="UAP14" s="336"/>
      <c r="UAQ14" s="336"/>
      <c r="UAR14" s="336"/>
      <c r="UAS14" s="336"/>
      <c r="UAT14" s="336"/>
      <c r="UAU14" s="336"/>
      <c r="UAV14" s="336"/>
      <c r="UAW14" s="336"/>
      <c r="UAX14" s="336"/>
      <c r="UAY14" s="336"/>
      <c r="UAZ14" s="336"/>
      <c r="UBA14" s="336"/>
      <c r="UBB14" s="336"/>
      <c r="UBC14" s="336"/>
      <c r="UBD14" s="336"/>
      <c r="UBE14" s="336"/>
      <c r="UBF14" s="336"/>
      <c r="UBG14" s="336"/>
      <c r="UBH14" s="336"/>
      <c r="UBI14" s="336"/>
      <c r="UBJ14" s="336"/>
      <c r="UBK14" s="336"/>
      <c r="UBL14" s="336"/>
      <c r="UBM14" s="336"/>
      <c r="UBN14" s="336"/>
      <c r="UBO14" s="336"/>
      <c r="UBP14" s="336"/>
      <c r="UBQ14" s="336"/>
      <c r="UBR14" s="336"/>
      <c r="UBS14" s="336"/>
      <c r="UBT14" s="336"/>
      <c r="UBU14" s="336"/>
      <c r="UBV14" s="336"/>
      <c r="UBW14" s="336"/>
      <c r="UBX14" s="336"/>
      <c r="UBY14" s="336"/>
      <c r="UBZ14" s="336"/>
      <c r="UCA14" s="336"/>
      <c r="UCB14" s="336"/>
      <c r="UCC14" s="336"/>
      <c r="UCD14" s="336"/>
      <c r="UCE14" s="336"/>
      <c r="UCF14" s="336"/>
      <c r="UCG14" s="336"/>
      <c r="UCH14" s="336"/>
      <c r="UCI14" s="336"/>
      <c r="UCJ14" s="336"/>
      <c r="UCK14" s="336"/>
      <c r="UCL14" s="336"/>
      <c r="UCM14" s="336"/>
      <c r="UCN14" s="336"/>
      <c r="UCO14" s="336"/>
      <c r="UCP14" s="336"/>
      <c r="UCQ14" s="336"/>
      <c r="UCR14" s="336"/>
      <c r="UCS14" s="336"/>
      <c r="UCT14" s="336"/>
      <c r="UCU14" s="336"/>
      <c r="UCV14" s="336"/>
      <c r="UCW14" s="336"/>
      <c r="UCX14" s="336"/>
      <c r="UCY14" s="336"/>
      <c r="UCZ14" s="336"/>
      <c r="UDA14" s="336"/>
      <c r="UDB14" s="336"/>
      <c r="UDC14" s="336"/>
      <c r="UDD14" s="336"/>
      <c r="UDE14" s="336"/>
      <c r="UDF14" s="336"/>
      <c r="UDG14" s="336"/>
      <c r="UDH14" s="336"/>
      <c r="UDI14" s="336"/>
      <c r="UDJ14" s="336"/>
      <c r="UDK14" s="336"/>
      <c r="UDL14" s="336"/>
      <c r="UDM14" s="336"/>
      <c r="UDN14" s="336"/>
      <c r="UDO14" s="336"/>
      <c r="UDP14" s="336"/>
      <c r="UDQ14" s="336"/>
      <c r="UDR14" s="336"/>
      <c r="UDS14" s="336"/>
      <c r="UDT14" s="336"/>
      <c r="UDU14" s="336"/>
      <c r="UDV14" s="336"/>
      <c r="UDW14" s="336"/>
      <c r="UDX14" s="336"/>
      <c r="UDY14" s="336"/>
      <c r="UDZ14" s="336"/>
      <c r="UEA14" s="336"/>
      <c r="UEB14" s="336"/>
      <c r="UEC14" s="336"/>
      <c r="UED14" s="336"/>
      <c r="UEE14" s="336"/>
      <c r="UEF14" s="336"/>
      <c r="UEG14" s="336"/>
      <c r="UEH14" s="336"/>
      <c r="UEI14" s="336"/>
      <c r="UEJ14" s="336"/>
      <c r="UEK14" s="336"/>
      <c r="UEL14" s="336"/>
      <c r="UEM14" s="336"/>
      <c r="UEN14" s="336"/>
      <c r="UEO14" s="336"/>
      <c r="UEP14" s="336"/>
      <c r="UEQ14" s="336"/>
      <c r="UER14" s="336"/>
      <c r="UES14" s="336"/>
      <c r="UET14" s="336"/>
      <c r="UEU14" s="336"/>
      <c r="UEV14" s="336"/>
      <c r="UEW14" s="336"/>
      <c r="UEX14" s="336"/>
      <c r="UEY14" s="336"/>
      <c r="UEZ14" s="336"/>
      <c r="UFA14" s="336"/>
      <c r="UFB14" s="336"/>
      <c r="UFC14" s="336"/>
      <c r="UFD14" s="336"/>
      <c r="UFE14" s="336"/>
      <c r="UFF14" s="336"/>
      <c r="UFG14" s="336"/>
      <c r="UFH14" s="336"/>
      <c r="UFI14" s="336"/>
      <c r="UFJ14" s="336"/>
      <c r="UFK14" s="336"/>
      <c r="UFL14" s="336"/>
      <c r="UFM14" s="336"/>
      <c r="UFN14" s="336"/>
      <c r="UFO14" s="336"/>
      <c r="UFP14" s="336"/>
      <c r="UFQ14" s="336"/>
      <c r="UFR14" s="336"/>
      <c r="UFS14" s="336"/>
      <c r="UFT14" s="336"/>
      <c r="UFU14" s="336"/>
      <c r="UFV14" s="336"/>
      <c r="UFW14" s="336"/>
      <c r="UFX14" s="336"/>
      <c r="UFY14" s="336"/>
      <c r="UFZ14" s="336"/>
      <c r="UGA14" s="336"/>
      <c r="UGB14" s="336"/>
      <c r="UGC14" s="336"/>
      <c r="UGD14" s="336"/>
      <c r="UGE14" s="336"/>
      <c r="UGF14" s="336"/>
      <c r="UGG14" s="336"/>
      <c r="UGH14" s="336"/>
      <c r="UGI14" s="336"/>
      <c r="UGJ14" s="336"/>
      <c r="UGK14" s="336"/>
      <c r="UGL14" s="336"/>
      <c r="UGM14" s="336"/>
      <c r="UGN14" s="336"/>
      <c r="UGO14" s="336"/>
      <c r="UGP14" s="336"/>
      <c r="UGQ14" s="336"/>
      <c r="UGR14" s="336"/>
      <c r="UGS14" s="336"/>
      <c r="UGT14" s="336"/>
      <c r="UGU14" s="336"/>
      <c r="UGV14" s="336"/>
      <c r="UGW14" s="336"/>
      <c r="UGX14" s="336"/>
      <c r="UGY14" s="336"/>
      <c r="UGZ14" s="336"/>
      <c r="UHA14" s="336"/>
      <c r="UHB14" s="336"/>
      <c r="UHC14" s="336"/>
      <c r="UHD14" s="336"/>
      <c r="UHE14" s="336"/>
      <c r="UHF14" s="336"/>
      <c r="UHG14" s="336"/>
      <c r="UHH14" s="336"/>
      <c r="UHI14" s="336"/>
      <c r="UHJ14" s="336"/>
      <c r="UHK14" s="336"/>
      <c r="UHL14" s="336"/>
      <c r="UHM14" s="336"/>
      <c r="UHN14" s="336"/>
      <c r="UHO14" s="336"/>
      <c r="UHP14" s="336"/>
      <c r="UHQ14" s="336"/>
      <c r="UHR14" s="336"/>
      <c r="UHS14" s="336"/>
      <c r="UHT14" s="336"/>
      <c r="UHU14" s="336"/>
      <c r="UHV14" s="336"/>
      <c r="UHW14" s="336"/>
      <c r="UHX14" s="336"/>
      <c r="UHY14" s="336"/>
      <c r="UHZ14" s="336"/>
      <c r="UIA14" s="336"/>
      <c r="UIB14" s="336"/>
      <c r="UIC14" s="336"/>
      <c r="UID14" s="336"/>
      <c r="UIE14" s="336"/>
      <c r="UIF14" s="336"/>
      <c r="UIG14" s="336"/>
      <c r="UIH14" s="336"/>
      <c r="UII14" s="336"/>
      <c r="UIJ14" s="336"/>
      <c r="UIK14" s="336"/>
      <c r="UIL14" s="336"/>
      <c r="UIM14" s="336"/>
      <c r="UIN14" s="336"/>
      <c r="UIO14" s="336"/>
      <c r="UIP14" s="336"/>
      <c r="UIQ14" s="336"/>
      <c r="UIR14" s="336"/>
      <c r="UIS14" s="336"/>
      <c r="UIT14" s="336"/>
      <c r="UIU14" s="336"/>
      <c r="UIV14" s="336"/>
      <c r="UIW14" s="336"/>
      <c r="UIX14" s="336"/>
      <c r="UIY14" s="336"/>
      <c r="UIZ14" s="336"/>
      <c r="UJA14" s="336"/>
      <c r="UJB14" s="336"/>
      <c r="UJC14" s="336"/>
      <c r="UJD14" s="336"/>
      <c r="UJE14" s="336"/>
      <c r="UJF14" s="336"/>
      <c r="UJG14" s="336"/>
      <c r="UJH14" s="336"/>
      <c r="UJI14" s="336"/>
      <c r="UJJ14" s="336"/>
      <c r="UJK14" s="336"/>
      <c r="UJL14" s="336"/>
      <c r="UJM14" s="336"/>
      <c r="UJN14" s="336"/>
      <c r="UJO14" s="336"/>
      <c r="UJP14" s="336"/>
      <c r="UJQ14" s="336"/>
      <c r="UJR14" s="336"/>
      <c r="UJS14" s="336"/>
      <c r="UJT14" s="336"/>
      <c r="UJU14" s="336"/>
      <c r="UJV14" s="336"/>
      <c r="UJW14" s="336"/>
      <c r="UJX14" s="336"/>
      <c r="UJY14" s="336"/>
      <c r="UJZ14" s="336"/>
      <c r="UKA14" s="336"/>
      <c r="UKB14" s="336"/>
      <c r="UKC14" s="336"/>
      <c r="UKD14" s="336"/>
      <c r="UKE14" s="336"/>
      <c r="UKF14" s="336"/>
      <c r="UKG14" s="336"/>
      <c r="UKH14" s="336"/>
      <c r="UKI14" s="336"/>
      <c r="UKJ14" s="336"/>
      <c r="UKK14" s="336"/>
      <c r="UKL14" s="336"/>
      <c r="UKM14" s="336"/>
      <c r="UKN14" s="336"/>
      <c r="UKO14" s="336"/>
      <c r="UKP14" s="336"/>
      <c r="UKQ14" s="336"/>
      <c r="UKR14" s="336"/>
      <c r="UKS14" s="336"/>
      <c r="UKT14" s="336"/>
      <c r="UKU14" s="336"/>
      <c r="UKV14" s="336"/>
      <c r="UKW14" s="336"/>
      <c r="UKX14" s="336"/>
      <c r="UKY14" s="336"/>
      <c r="UKZ14" s="336"/>
      <c r="ULA14" s="336"/>
      <c r="ULB14" s="336"/>
      <c r="ULC14" s="336"/>
      <c r="ULD14" s="336"/>
      <c r="ULE14" s="336"/>
      <c r="ULF14" s="336"/>
      <c r="ULG14" s="336"/>
      <c r="ULH14" s="336"/>
      <c r="ULI14" s="336"/>
      <c r="ULJ14" s="336"/>
      <c r="ULK14" s="336"/>
      <c r="ULL14" s="336"/>
      <c r="ULM14" s="336"/>
      <c r="ULN14" s="336"/>
      <c r="ULO14" s="336"/>
      <c r="ULP14" s="336"/>
      <c r="ULQ14" s="336"/>
      <c r="ULR14" s="336"/>
      <c r="ULS14" s="336"/>
      <c r="ULT14" s="336"/>
      <c r="ULU14" s="336"/>
      <c r="ULV14" s="336"/>
      <c r="ULW14" s="336"/>
      <c r="ULX14" s="336"/>
      <c r="ULY14" s="336"/>
      <c r="ULZ14" s="336"/>
      <c r="UMA14" s="336"/>
      <c r="UMB14" s="336"/>
      <c r="UMC14" s="336"/>
      <c r="UMD14" s="336"/>
      <c r="UME14" s="336"/>
      <c r="UMF14" s="336"/>
      <c r="UMG14" s="336"/>
      <c r="UMH14" s="336"/>
      <c r="UMI14" s="336"/>
      <c r="UMJ14" s="336"/>
      <c r="UMK14" s="336"/>
      <c r="UML14" s="336"/>
      <c r="UMM14" s="336"/>
      <c r="UMN14" s="336"/>
      <c r="UMO14" s="336"/>
      <c r="UMP14" s="336"/>
      <c r="UMQ14" s="336"/>
      <c r="UMR14" s="336"/>
      <c r="UMS14" s="336"/>
      <c r="UMT14" s="336"/>
      <c r="UMU14" s="336"/>
      <c r="UMV14" s="336"/>
      <c r="UMW14" s="336"/>
      <c r="UMX14" s="336"/>
      <c r="UMY14" s="336"/>
      <c r="UMZ14" s="336"/>
      <c r="UNA14" s="336"/>
      <c r="UNB14" s="336"/>
      <c r="UNC14" s="336"/>
      <c r="UND14" s="336"/>
      <c r="UNE14" s="336"/>
      <c r="UNF14" s="336"/>
      <c r="UNG14" s="336"/>
      <c r="UNH14" s="336"/>
      <c r="UNI14" s="336"/>
      <c r="UNJ14" s="336"/>
      <c r="UNK14" s="336"/>
      <c r="UNL14" s="336"/>
      <c r="UNM14" s="336"/>
      <c r="UNN14" s="336"/>
      <c r="UNO14" s="336"/>
      <c r="UNP14" s="336"/>
      <c r="UNQ14" s="336"/>
      <c r="UNR14" s="336"/>
      <c r="UNS14" s="336"/>
      <c r="UNT14" s="336"/>
      <c r="UNU14" s="336"/>
      <c r="UNV14" s="336"/>
      <c r="UNW14" s="336"/>
      <c r="UNX14" s="336"/>
      <c r="UNY14" s="336"/>
      <c r="UNZ14" s="336"/>
      <c r="UOA14" s="336"/>
      <c r="UOB14" s="336"/>
      <c r="UOC14" s="336"/>
      <c r="UOD14" s="336"/>
      <c r="UOE14" s="336"/>
      <c r="UOF14" s="336"/>
      <c r="UOG14" s="336"/>
      <c r="UOH14" s="336"/>
      <c r="UOI14" s="336"/>
      <c r="UOJ14" s="336"/>
      <c r="UOK14" s="336"/>
      <c r="UOL14" s="336"/>
      <c r="UOM14" s="336"/>
      <c r="UON14" s="336"/>
      <c r="UOO14" s="336"/>
      <c r="UOP14" s="336"/>
      <c r="UOQ14" s="336"/>
      <c r="UOR14" s="336"/>
      <c r="UOS14" s="336"/>
      <c r="UOT14" s="336"/>
      <c r="UOU14" s="336"/>
      <c r="UOV14" s="336"/>
      <c r="UOW14" s="336"/>
      <c r="UOX14" s="336"/>
      <c r="UOY14" s="336"/>
      <c r="UOZ14" s="336"/>
      <c r="UPA14" s="336"/>
      <c r="UPB14" s="336"/>
      <c r="UPC14" s="336"/>
      <c r="UPD14" s="336"/>
      <c r="UPE14" s="336"/>
      <c r="UPF14" s="336"/>
      <c r="UPG14" s="336"/>
      <c r="UPH14" s="336"/>
      <c r="UPI14" s="336"/>
      <c r="UPJ14" s="336"/>
      <c r="UPK14" s="336"/>
      <c r="UPL14" s="336"/>
      <c r="UPM14" s="336"/>
      <c r="UPN14" s="336"/>
      <c r="UPO14" s="336"/>
      <c r="UPP14" s="336"/>
      <c r="UPQ14" s="336"/>
      <c r="UPR14" s="336"/>
      <c r="UPS14" s="336"/>
      <c r="UPT14" s="336"/>
      <c r="UPU14" s="336"/>
      <c r="UPV14" s="336"/>
      <c r="UPW14" s="336"/>
      <c r="UPX14" s="336"/>
      <c r="UPY14" s="336"/>
      <c r="UPZ14" s="336"/>
      <c r="UQA14" s="336"/>
      <c r="UQB14" s="336"/>
      <c r="UQC14" s="336"/>
      <c r="UQD14" s="336"/>
      <c r="UQE14" s="336"/>
      <c r="UQF14" s="336"/>
      <c r="UQG14" s="336"/>
      <c r="UQH14" s="336"/>
      <c r="UQI14" s="336"/>
      <c r="UQJ14" s="336"/>
      <c r="UQK14" s="336"/>
      <c r="UQL14" s="336"/>
      <c r="UQM14" s="336"/>
      <c r="UQN14" s="336"/>
      <c r="UQO14" s="336"/>
      <c r="UQP14" s="336"/>
      <c r="UQQ14" s="336"/>
      <c r="UQR14" s="336"/>
      <c r="UQS14" s="336"/>
      <c r="UQT14" s="336"/>
      <c r="UQU14" s="336"/>
      <c r="UQV14" s="336"/>
      <c r="UQW14" s="336"/>
      <c r="UQX14" s="336"/>
      <c r="UQY14" s="336"/>
      <c r="UQZ14" s="336"/>
      <c r="URA14" s="336"/>
      <c r="URB14" s="336"/>
      <c r="URC14" s="336"/>
      <c r="URD14" s="336"/>
      <c r="URE14" s="336"/>
      <c r="URF14" s="336"/>
      <c r="URG14" s="336"/>
      <c r="URH14" s="336"/>
      <c r="URI14" s="336"/>
      <c r="URJ14" s="336"/>
      <c r="URK14" s="336"/>
      <c r="URL14" s="336"/>
      <c r="URM14" s="336"/>
      <c r="URN14" s="336"/>
      <c r="URO14" s="336"/>
      <c r="URP14" s="336"/>
      <c r="URQ14" s="336"/>
      <c r="URR14" s="336"/>
      <c r="URS14" s="336"/>
      <c r="URT14" s="336"/>
      <c r="URU14" s="336"/>
      <c r="URV14" s="336"/>
      <c r="URW14" s="336"/>
      <c r="URX14" s="336"/>
      <c r="URY14" s="336"/>
      <c r="URZ14" s="336"/>
      <c r="USA14" s="336"/>
      <c r="USB14" s="336"/>
      <c r="USC14" s="336"/>
      <c r="USD14" s="336"/>
      <c r="USE14" s="336"/>
      <c r="USF14" s="336"/>
      <c r="USG14" s="336"/>
      <c r="USH14" s="336"/>
      <c r="USI14" s="336"/>
      <c r="USJ14" s="336"/>
      <c r="USK14" s="336"/>
      <c r="USL14" s="336"/>
      <c r="USM14" s="336"/>
      <c r="USN14" s="336"/>
      <c r="USO14" s="336"/>
      <c r="USP14" s="336"/>
      <c r="USQ14" s="336"/>
      <c r="USR14" s="336"/>
      <c r="USS14" s="336"/>
      <c r="UST14" s="336"/>
      <c r="USU14" s="336"/>
      <c r="USV14" s="336"/>
      <c r="USW14" s="336"/>
      <c r="USX14" s="336"/>
      <c r="USY14" s="336"/>
      <c r="USZ14" s="336"/>
      <c r="UTA14" s="336"/>
      <c r="UTB14" s="336"/>
      <c r="UTC14" s="336"/>
      <c r="UTD14" s="336"/>
      <c r="UTE14" s="336"/>
      <c r="UTF14" s="336"/>
      <c r="UTG14" s="336"/>
      <c r="UTH14" s="336"/>
      <c r="UTI14" s="336"/>
      <c r="UTJ14" s="336"/>
      <c r="UTK14" s="336"/>
      <c r="UTL14" s="336"/>
      <c r="UTM14" s="336"/>
      <c r="UTN14" s="336"/>
      <c r="UTO14" s="336"/>
      <c r="UTP14" s="336"/>
      <c r="UTQ14" s="336"/>
      <c r="UTR14" s="336"/>
      <c r="UTS14" s="336"/>
      <c r="UTT14" s="336"/>
      <c r="UTU14" s="336"/>
      <c r="UTV14" s="336"/>
      <c r="UTW14" s="336"/>
      <c r="UTX14" s="336"/>
      <c r="UTY14" s="336"/>
      <c r="UTZ14" s="336"/>
      <c r="UUA14" s="336"/>
      <c r="UUB14" s="336"/>
      <c r="UUC14" s="336"/>
      <c r="UUD14" s="336"/>
      <c r="UUE14" s="336"/>
      <c r="UUF14" s="336"/>
      <c r="UUG14" s="336"/>
      <c r="UUH14" s="336"/>
      <c r="UUI14" s="336"/>
      <c r="UUJ14" s="336"/>
      <c r="UUK14" s="336"/>
      <c r="UUL14" s="336"/>
      <c r="UUM14" s="336"/>
      <c r="UUN14" s="336"/>
      <c r="UUO14" s="336"/>
      <c r="UUP14" s="336"/>
      <c r="UUQ14" s="336"/>
      <c r="UUR14" s="336"/>
      <c r="UUS14" s="336"/>
      <c r="UUT14" s="336"/>
      <c r="UUU14" s="336"/>
      <c r="UUV14" s="336"/>
      <c r="UUW14" s="336"/>
      <c r="UUX14" s="336"/>
      <c r="UUY14" s="336"/>
      <c r="UUZ14" s="336"/>
      <c r="UVA14" s="336"/>
      <c r="UVB14" s="336"/>
      <c r="UVC14" s="336"/>
      <c r="UVD14" s="336"/>
      <c r="UVE14" s="336"/>
      <c r="UVF14" s="336"/>
      <c r="UVG14" s="336"/>
      <c r="UVH14" s="336"/>
      <c r="UVI14" s="336"/>
      <c r="UVJ14" s="336"/>
      <c r="UVK14" s="336"/>
      <c r="UVL14" s="336"/>
      <c r="UVM14" s="336"/>
      <c r="UVN14" s="336"/>
      <c r="UVO14" s="336"/>
      <c r="UVP14" s="336"/>
      <c r="UVQ14" s="336"/>
      <c r="UVR14" s="336"/>
      <c r="UVS14" s="336"/>
      <c r="UVT14" s="336"/>
      <c r="UVU14" s="336"/>
      <c r="UVV14" s="336"/>
      <c r="UVW14" s="336"/>
      <c r="UVX14" s="336"/>
      <c r="UVY14" s="336"/>
      <c r="UVZ14" s="336"/>
      <c r="UWA14" s="336"/>
      <c r="UWB14" s="336"/>
      <c r="UWC14" s="336"/>
      <c r="UWD14" s="336"/>
      <c r="UWE14" s="336"/>
      <c r="UWF14" s="336"/>
      <c r="UWG14" s="336"/>
      <c r="UWH14" s="336"/>
      <c r="UWI14" s="336"/>
      <c r="UWJ14" s="336"/>
      <c r="UWK14" s="336"/>
      <c r="UWL14" s="336"/>
      <c r="UWM14" s="336"/>
      <c r="UWN14" s="336"/>
      <c r="UWO14" s="336"/>
      <c r="UWP14" s="336"/>
      <c r="UWQ14" s="336"/>
      <c r="UWR14" s="336"/>
      <c r="UWS14" s="336"/>
      <c r="UWT14" s="336"/>
      <c r="UWU14" s="336"/>
      <c r="UWV14" s="336"/>
      <c r="UWW14" s="336"/>
      <c r="UWX14" s="336"/>
      <c r="UWY14" s="336"/>
      <c r="UWZ14" s="336"/>
      <c r="UXA14" s="336"/>
      <c r="UXB14" s="336"/>
      <c r="UXC14" s="336"/>
      <c r="UXD14" s="336"/>
      <c r="UXE14" s="336"/>
      <c r="UXF14" s="336"/>
      <c r="UXG14" s="336"/>
      <c r="UXH14" s="336"/>
      <c r="UXI14" s="336"/>
      <c r="UXJ14" s="336"/>
      <c r="UXK14" s="336"/>
      <c r="UXL14" s="336"/>
      <c r="UXM14" s="336"/>
      <c r="UXN14" s="336"/>
      <c r="UXO14" s="336"/>
      <c r="UXP14" s="336"/>
      <c r="UXQ14" s="336"/>
      <c r="UXR14" s="336"/>
      <c r="UXS14" s="336"/>
      <c r="UXT14" s="336"/>
      <c r="UXU14" s="336"/>
      <c r="UXV14" s="336"/>
      <c r="UXW14" s="336"/>
      <c r="UXX14" s="336"/>
      <c r="UXY14" s="336"/>
      <c r="UXZ14" s="336"/>
      <c r="UYA14" s="336"/>
      <c r="UYB14" s="336"/>
      <c r="UYC14" s="336"/>
      <c r="UYD14" s="336"/>
      <c r="UYE14" s="336"/>
      <c r="UYF14" s="336"/>
      <c r="UYG14" s="336"/>
      <c r="UYH14" s="336"/>
      <c r="UYI14" s="336"/>
      <c r="UYJ14" s="336"/>
      <c r="UYK14" s="336"/>
      <c r="UYL14" s="336"/>
      <c r="UYM14" s="336"/>
      <c r="UYN14" s="336"/>
      <c r="UYO14" s="336"/>
      <c r="UYP14" s="336"/>
      <c r="UYQ14" s="336"/>
      <c r="UYR14" s="336"/>
      <c r="UYS14" s="336"/>
      <c r="UYT14" s="336"/>
      <c r="UYU14" s="336"/>
      <c r="UYV14" s="336"/>
      <c r="UYW14" s="336"/>
      <c r="UYX14" s="336"/>
      <c r="UYY14" s="336"/>
      <c r="UYZ14" s="336"/>
      <c r="UZA14" s="336"/>
      <c r="UZB14" s="336"/>
      <c r="UZC14" s="336"/>
      <c r="UZD14" s="336"/>
      <c r="UZE14" s="336"/>
      <c r="UZF14" s="336"/>
      <c r="UZG14" s="336"/>
      <c r="UZH14" s="336"/>
      <c r="UZI14" s="336"/>
      <c r="UZJ14" s="336"/>
      <c r="UZK14" s="336"/>
      <c r="UZL14" s="336"/>
      <c r="UZM14" s="336"/>
      <c r="UZN14" s="336"/>
      <c r="UZO14" s="336"/>
      <c r="UZP14" s="336"/>
      <c r="UZQ14" s="336"/>
      <c r="UZR14" s="336"/>
      <c r="UZS14" s="336"/>
      <c r="UZT14" s="336"/>
      <c r="UZU14" s="336"/>
      <c r="UZV14" s="336"/>
      <c r="UZW14" s="336"/>
      <c r="UZX14" s="336"/>
      <c r="UZY14" s="336"/>
      <c r="UZZ14" s="336"/>
      <c r="VAA14" s="336"/>
      <c r="VAB14" s="336"/>
      <c r="VAC14" s="336"/>
      <c r="VAD14" s="336"/>
      <c r="VAE14" s="336"/>
      <c r="VAF14" s="336"/>
      <c r="VAG14" s="336"/>
      <c r="VAH14" s="336"/>
      <c r="VAI14" s="336"/>
      <c r="VAJ14" s="336"/>
      <c r="VAK14" s="336"/>
      <c r="VAL14" s="336"/>
      <c r="VAM14" s="336"/>
      <c r="VAN14" s="336"/>
      <c r="VAO14" s="336"/>
      <c r="VAP14" s="336"/>
      <c r="VAQ14" s="336"/>
      <c r="VAR14" s="336"/>
      <c r="VAS14" s="336"/>
      <c r="VAT14" s="336"/>
      <c r="VAU14" s="336"/>
      <c r="VAV14" s="336"/>
      <c r="VAW14" s="336"/>
      <c r="VAX14" s="336"/>
      <c r="VAY14" s="336"/>
      <c r="VAZ14" s="336"/>
      <c r="VBA14" s="336"/>
      <c r="VBB14" s="336"/>
      <c r="VBC14" s="336"/>
      <c r="VBD14" s="336"/>
      <c r="VBE14" s="336"/>
      <c r="VBF14" s="336"/>
      <c r="VBG14" s="336"/>
      <c r="VBH14" s="336"/>
      <c r="VBI14" s="336"/>
      <c r="VBJ14" s="336"/>
      <c r="VBK14" s="336"/>
      <c r="VBL14" s="336"/>
      <c r="VBM14" s="336"/>
      <c r="VBN14" s="336"/>
      <c r="VBO14" s="336"/>
      <c r="VBP14" s="336"/>
      <c r="VBQ14" s="336"/>
      <c r="VBR14" s="336"/>
      <c r="VBS14" s="336"/>
      <c r="VBT14" s="336"/>
      <c r="VBU14" s="336"/>
      <c r="VBV14" s="336"/>
      <c r="VBW14" s="336"/>
      <c r="VBX14" s="336"/>
      <c r="VBY14" s="336"/>
      <c r="VBZ14" s="336"/>
      <c r="VCA14" s="336"/>
      <c r="VCB14" s="336"/>
      <c r="VCC14" s="336"/>
      <c r="VCD14" s="336"/>
      <c r="VCE14" s="336"/>
      <c r="VCF14" s="336"/>
      <c r="VCG14" s="336"/>
      <c r="VCH14" s="336"/>
      <c r="VCI14" s="336"/>
      <c r="VCJ14" s="336"/>
      <c r="VCK14" s="336"/>
      <c r="VCL14" s="336"/>
      <c r="VCM14" s="336"/>
      <c r="VCN14" s="336"/>
      <c r="VCO14" s="336"/>
      <c r="VCP14" s="336"/>
      <c r="VCQ14" s="336"/>
      <c r="VCR14" s="336"/>
      <c r="VCS14" s="336"/>
      <c r="VCT14" s="336"/>
      <c r="VCU14" s="336"/>
      <c r="VCV14" s="336"/>
      <c r="VCW14" s="336"/>
      <c r="VCX14" s="336"/>
      <c r="VCY14" s="336"/>
      <c r="VCZ14" s="336"/>
      <c r="VDA14" s="336"/>
      <c r="VDB14" s="336"/>
      <c r="VDC14" s="336"/>
      <c r="VDD14" s="336"/>
      <c r="VDE14" s="336"/>
      <c r="VDF14" s="336"/>
      <c r="VDG14" s="336"/>
      <c r="VDH14" s="336"/>
      <c r="VDI14" s="336"/>
      <c r="VDJ14" s="336"/>
      <c r="VDK14" s="336"/>
      <c r="VDL14" s="336"/>
      <c r="VDM14" s="336"/>
      <c r="VDN14" s="336"/>
      <c r="VDO14" s="336"/>
      <c r="VDP14" s="336"/>
      <c r="VDQ14" s="336"/>
      <c r="VDR14" s="336"/>
      <c r="VDS14" s="336"/>
      <c r="VDT14" s="336"/>
      <c r="VDU14" s="336"/>
      <c r="VDV14" s="336"/>
      <c r="VDW14" s="336"/>
      <c r="VDX14" s="336"/>
      <c r="VDY14" s="336"/>
      <c r="VDZ14" s="336"/>
      <c r="VEA14" s="336"/>
      <c r="VEB14" s="336"/>
      <c r="VEC14" s="336"/>
      <c r="VED14" s="336"/>
      <c r="VEE14" s="336"/>
      <c r="VEF14" s="336"/>
      <c r="VEG14" s="336"/>
      <c r="VEH14" s="336"/>
      <c r="VEI14" s="336"/>
      <c r="VEJ14" s="336"/>
      <c r="VEK14" s="336"/>
      <c r="VEL14" s="336"/>
      <c r="VEM14" s="336"/>
      <c r="VEN14" s="336"/>
      <c r="VEO14" s="336"/>
      <c r="VEP14" s="336"/>
      <c r="VEQ14" s="336"/>
      <c r="VER14" s="336"/>
      <c r="VES14" s="336"/>
      <c r="VET14" s="336"/>
      <c r="VEU14" s="336"/>
      <c r="VEV14" s="336"/>
      <c r="VEW14" s="336"/>
      <c r="VEX14" s="336"/>
      <c r="VEY14" s="336"/>
      <c r="VEZ14" s="336"/>
      <c r="VFA14" s="336"/>
      <c r="VFB14" s="336"/>
      <c r="VFC14" s="336"/>
      <c r="VFD14" s="336"/>
      <c r="VFE14" s="336"/>
      <c r="VFF14" s="336"/>
      <c r="VFG14" s="336"/>
      <c r="VFH14" s="336"/>
      <c r="VFI14" s="336"/>
      <c r="VFJ14" s="336"/>
      <c r="VFK14" s="336"/>
      <c r="VFL14" s="336"/>
      <c r="VFM14" s="336"/>
      <c r="VFN14" s="336"/>
      <c r="VFO14" s="336"/>
      <c r="VFP14" s="336"/>
      <c r="VFQ14" s="336"/>
      <c r="VFR14" s="336"/>
      <c r="VFS14" s="336"/>
      <c r="VFT14" s="336"/>
      <c r="VFU14" s="336"/>
      <c r="VFV14" s="336"/>
      <c r="VFW14" s="336"/>
      <c r="VFX14" s="336"/>
      <c r="VFY14" s="336"/>
      <c r="VFZ14" s="336"/>
      <c r="VGA14" s="336"/>
      <c r="VGB14" s="336"/>
      <c r="VGC14" s="336"/>
      <c r="VGD14" s="336"/>
      <c r="VGE14" s="336"/>
      <c r="VGF14" s="336"/>
      <c r="VGG14" s="336"/>
      <c r="VGH14" s="336"/>
      <c r="VGI14" s="336"/>
      <c r="VGJ14" s="336"/>
      <c r="VGK14" s="336"/>
      <c r="VGL14" s="336"/>
      <c r="VGM14" s="336"/>
      <c r="VGN14" s="336"/>
      <c r="VGO14" s="336"/>
      <c r="VGP14" s="336"/>
      <c r="VGQ14" s="336"/>
      <c r="VGR14" s="336"/>
      <c r="VGS14" s="336"/>
      <c r="VGT14" s="336"/>
      <c r="VGU14" s="336"/>
      <c r="VGV14" s="336"/>
      <c r="VGW14" s="336"/>
      <c r="VGX14" s="336"/>
      <c r="VGY14" s="336"/>
      <c r="VGZ14" s="336"/>
      <c r="VHA14" s="336"/>
      <c r="VHB14" s="336"/>
      <c r="VHC14" s="336"/>
      <c r="VHD14" s="336"/>
      <c r="VHE14" s="336"/>
      <c r="VHF14" s="336"/>
      <c r="VHG14" s="336"/>
      <c r="VHH14" s="336"/>
      <c r="VHI14" s="336"/>
      <c r="VHJ14" s="336"/>
      <c r="VHK14" s="336"/>
      <c r="VHL14" s="336"/>
      <c r="VHM14" s="336"/>
      <c r="VHN14" s="336"/>
      <c r="VHO14" s="336"/>
      <c r="VHP14" s="336"/>
      <c r="VHQ14" s="336"/>
      <c r="VHR14" s="336"/>
      <c r="VHS14" s="336"/>
      <c r="VHT14" s="336"/>
      <c r="VHU14" s="336"/>
      <c r="VHV14" s="336"/>
      <c r="VHW14" s="336"/>
      <c r="VHX14" s="336"/>
      <c r="VHY14" s="336"/>
      <c r="VHZ14" s="336"/>
      <c r="VIA14" s="336"/>
      <c r="VIB14" s="336"/>
      <c r="VIC14" s="336"/>
      <c r="VID14" s="336"/>
      <c r="VIE14" s="336"/>
      <c r="VIF14" s="336"/>
      <c r="VIG14" s="336"/>
      <c r="VIH14" s="336"/>
      <c r="VII14" s="336"/>
      <c r="VIJ14" s="336"/>
      <c r="VIK14" s="336"/>
      <c r="VIL14" s="336"/>
      <c r="VIM14" s="336"/>
      <c r="VIN14" s="336"/>
      <c r="VIO14" s="336"/>
      <c r="VIP14" s="336"/>
      <c r="VIQ14" s="336"/>
      <c r="VIR14" s="336"/>
      <c r="VIS14" s="336"/>
      <c r="VIT14" s="336"/>
      <c r="VIU14" s="336"/>
      <c r="VIV14" s="336"/>
      <c r="VIW14" s="336"/>
      <c r="VIX14" s="336"/>
      <c r="VIY14" s="336"/>
      <c r="VIZ14" s="336"/>
      <c r="VJA14" s="336"/>
      <c r="VJB14" s="336"/>
      <c r="VJC14" s="336"/>
      <c r="VJD14" s="336"/>
      <c r="VJE14" s="336"/>
      <c r="VJF14" s="336"/>
      <c r="VJG14" s="336"/>
      <c r="VJH14" s="336"/>
      <c r="VJI14" s="336"/>
      <c r="VJJ14" s="336"/>
      <c r="VJK14" s="336"/>
      <c r="VJL14" s="336"/>
      <c r="VJM14" s="336"/>
      <c r="VJN14" s="336"/>
      <c r="VJO14" s="336"/>
      <c r="VJP14" s="336"/>
      <c r="VJQ14" s="336"/>
      <c r="VJR14" s="336"/>
      <c r="VJS14" s="336"/>
      <c r="VJT14" s="336"/>
      <c r="VJU14" s="336"/>
      <c r="VJV14" s="336"/>
      <c r="VJW14" s="336"/>
      <c r="VJX14" s="336"/>
      <c r="VJY14" s="336"/>
      <c r="VJZ14" s="336"/>
      <c r="VKA14" s="336"/>
      <c r="VKB14" s="336"/>
      <c r="VKC14" s="336"/>
      <c r="VKD14" s="336"/>
      <c r="VKE14" s="336"/>
      <c r="VKF14" s="336"/>
      <c r="VKG14" s="336"/>
      <c r="VKH14" s="336"/>
      <c r="VKI14" s="336"/>
      <c r="VKJ14" s="336"/>
      <c r="VKK14" s="336"/>
      <c r="VKL14" s="336"/>
      <c r="VKM14" s="336"/>
      <c r="VKN14" s="336"/>
      <c r="VKO14" s="336"/>
      <c r="VKP14" s="336"/>
      <c r="VKQ14" s="336"/>
      <c r="VKR14" s="336"/>
      <c r="VKS14" s="336"/>
      <c r="VKT14" s="336"/>
      <c r="VKU14" s="336"/>
      <c r="VKV14" s="336"/>
      <c r="VKW14" s="336"/>
      <c r="VKX14" s="336"/>
      <c r="VKY14" s="336"/>
      <c r="VKZ14" s="336"/>
      <c r="VLA14" s="336"/>
      <c r="VLB14" s="336"/>
      <c r="VLC14" s="336"/>
      <c r="VLD14" s="336"/>
      <c r="VLE14" s="336"/>
      <c r="VLF14" s="336"/>
      <c r="VLG14" s="336"/>
      <c r="VLH14" s="336"/>
      <c r="VLI14" s="336"/>
      <c r="VLJ14" s="336"/>
      <c r="VLK14" s="336"/>
      <c r="VLL14" s="336"/>
      <c r="VLM14" s="336"/>
      <c r="VLN14" s="336"/>
      <c r="VLO14" s="336"/>
      <c r="VLP14" s="336"/>
      <c r="VLQ14" s="336"/>
      <c r="VLR14" s="336"/>
      <c r="VLS14" s="336"/>
      <c r="VLT14" s="336"/>
      <c r="VLU14" s="336"/>
      <c r="VLV14" s="336"/>
      <c r="VLW14" s="336"/>
      <c r="VLX14" s="336"/>
      <c r="VLY14" s="336"/>
      <c r="VLZ14" s="336"/>
      <c r="VMA14" s="336"/>
      <c r="VMB14" s="336"/>
      <c r="VMC14" s="336"/>
      <c r="VMD14" s="336"/>
      <c r="VME14" s="336"/>
      <c r="VMF14" s="336"/>
      <c r="VMG14" s="336"/>
      <c r="VMH14" s="336"/>
      <c r="VMI14" s="336"/>
      <c r="VMJ14" s="336"/>
      <c r="VMK14" s="336"/>
      <c r="VML14" s="336"/>
      <c r="VMM14" s="336"/>
      <c r="VMN14" s="336"/>
      <c r="VMO14" s="336"/>
      <c r="VMP14" s="336"/>
      <c r="VMQ14" s="336"/>
      <c r="VMR14" s="336"/>
      <c r="VMS14" s="336"/>
      <c r="VMT14" s="336"/>
      <c r="VMU14" s="336"/>
      <c r="VMV14" s="336"/>
      <c r="VMW14" s="336"/>
      <c r="VMX14" s="336"/>
      <c r="VMY14" s="336"/>
      <c r="VMZ14" s="336"/>
      <c r="VNA14" s="336"/>
      <c r="VNB14" s="336"/>
      <c r="VNC14" s="336"/>
      <c r="VND14" s="336"/>
      <c r="VNE14" s="336"/>
      <c r="VNF14" s="336"/>
      <c r="VNG14" s="336"/>
      <c r="VNH14" s="336"/>
      <c r="VNI14" s="336"/>
      <c r="VNJ14" s="336"/>
      <c r="VNK14" s="336"/>
      <c r="VNL14" s="336"/>
      <c r="VNM14" s="336"/>
      <c r="VNN14" s="336"/>
      <c r="VNO14" s="336"/>
      <c r="VNP14" s="336"/>
      <c r="VNQ14" s="336"/>
      <c r="VNR14" s="336"/>
      <c r="VNS14" s="336"/>
      <c r="VNT14" s="336"/>
      <c r="VNU14" s="336"/>
      <c r="VNV14" s="336"/>
      <c r="VNW14" s="336"/>
      <c r="VNX14" s="336"/>
      <c r="VNY14" s="336"/>
      <c r="VNZ14" s="336"/>
      <c r="VOA14" s="336"/>
      <c r="VOB14" s="336"/>
      <c r="VOC14" s="336"/>
      <c r="VOD14" s="336"/>
      <c r="VOE14" s="336"/>
      <c r="VOF14" s="336"/>
      <c r="VOG14" s="336"/>
      <c r="VOH14" s="336"/>
      <c r="VOI14" s="336"/>
      <c r="VOJ14" s="336"/>
      <c r="VOK14" s="336"/>
      <c r="VOL14" s="336"/>
      <c r="VOM14" s="336"/>
      <c r="VON14" s="336"/>
      <c r="VOO14" s="336"/>
      <c r="VOP14" s="336"/>
      <c r="VOQ14" s="336"/>
      <c r="VOR14" s="336"/>
      <c r="VOS14" s="336"/>
      <c r="VOT14" s="336"/>
      <c r="VOU14" s="336"/>
      <c r="VOV14" s="336"/>
      <c r="VOW14" s="336"/>
      <c r="VOX14" s="336"/>
      <c r="VOY14" s="336"/>
      <c r="VOZ14" s="336"/>
      <c r="VPA14" s="336"/>
      <c r="VPB14" s="336"/>
      <c r="VPC14" s="336"/>
      <c r="VPD14" s="336"/>
      <c r="VPE14" s="336"/>
      <c r="VPF14" s="336"/>
      <c r="VPG14" s="336"/>
      <c r="VPH14" s="336"/>
      <c r="VPI14" s="336"/>
      <c r="VPJ14" s="336"/>
      <c r="VPK14" s="336"/>
      <c r="VPL14" s="336"/>
      <c r="VPM14" s="336"/>
      <c r="VPN14" s="336"/>
      <c r="VPO14" s="336"/>
      <c r="VPP14" s="336"/>
      <c r="VPQ14" s="336"/>
      <c r="VPR14" s="336"/>
      <c r="VPS14" s="336"/>
      <c r="VPT14" s="336"/>
      <c r="VPU14" s="336"/>
      <c r="VPV14" s="336"/>
      <c r="VPW14" s="336"/>
      <c r="VPX14" s="336"/>
      <c r="VPY14" s="336"/>
      <c r="VPZ14" s="336"/>
      <c r="VQA14" s="336"/>
      <c r="VQB14" s="336"/>
      <c r="VQC14" s="336"/>
      <c r="VQD14" s="336"/>
      <c r="VQE14" s="336"/>
      <c r="VQF14" s="336"/>
      <c r="VQG14" s="336"/>
      <c r="VQH14" s="336"/>
      <c r="VQI14" s="336"/>
      <c r="VQJ14" s="336"/>
      <c r="VQK14" s="336"/>
      <c r="VQL14" s="336"/>
      <c r="VQM14" s="336"/>
      <c r="VQN14" s="336"/>
      <c r="VQO14" s="336"/>
      <c r="VQP14" s="336"/>
      <c r="VQQ14" s="336"/>
      <c r="VQR14" s="336"/>
      <c r="VQS14" s="336"/>
      <c r="VQT14" s="336"/>
      <c r="VQU14" s="336"/>
      <c r="VQV14" s="336"/>
      <c r="VQW14" s="336"/>
      <c r="VQX14" s="336"/>
      <c r="VQY14" s="336"/>
      <c r="VQZ14" s="336"/>
      <c r="VRA14" s="336"/>
      <c r="VRB14" s="336"/>
      <c r="VRC14" s="336"/>
      <c r="VRD14" s="336"/>
      <c r="VRE14" s="336"/>
      <c r="VRF14" s="336"/>
      <c r="VRG14" s="336"/>
      <c r="VRH14" s="336"/>
      <c r="VRI14" s="336"/>
      <c r="VRJ14" s="336"/>
      <c r="VRK14" s="336"/>
      <c r="VRL14" s="336"/>
      <c r="VRM14" s="336"/>
      <c r="VRN14" s="336"/>
      <c r="VRO14" s="336"/>
      <c r="VRP14" s="336"/>
      <c r="VRQ14" s="336"/>
      <c r="VRR14" s="336"/>
      <c r="VRS14" s="336"/>
      <c r="VRT14" s="336"/>
      <c r="VRU14" s="336"/>
      <c r="VRV14" s="336"/>
      <c r="VRW14" s="336"/>
      <c r="VRX14" s="336"/>
      <c r="VRY14" s="336"/>
      <c r="VRZ14" s="336"/>
      <c r="VSA14" s="336"/>
      <c r="VSB14" s="336"/>
      <c r="VSC14" s="336"/>
      <c r="VSD14" s="336"/>
      <c r="VSE14" s="336"/>
      <c r="VSF14" s="336"/>
      <c r="VSG14" s="336"/>
      <c r="VSH14" s="336"/>
      <c r="VSI14" s="336"/>
      <c r="VSJ14" s="336"/>
      <c r="VSK14" s="336"/>
      <c r="VSL14" s="336"/>
      <c r="VSM14" s="336"/>
      <c r="VSN14" s="336"/>
      <c r="VSO14" s="336"/>
      <c r="VSP14" s="336"/>
      <c r="VSQ14" s="336"/>
      <c r="VSR14" s="336"/>
      <c r="VSS14" s="336"/>
      <c r="VST14" s="336"/>
      <c r="VSU14" s="336"/>
      <c r="VSV14" s="336"/>
      <c r="VSW14" s="336"/>
      <c r="VSX14" s="336"/>
      <c r="VSY14" s="336"/>
      <c r="VSZ14" s="336"/>
      <c r="VTA14" s="336"/>
      <c r="VTB14" s="336"/>
      <c r="VTC14" s="336"/>
      <c r="VTD14" s="336"/>
      <c r="VTE14" s="336"/>
      <c r="VTF14" s="336"/>
      <c r="VTG14" s="336"/>
      <c r="VTH14" s="336"/>
      <c r="VTI14" s="336"/>
      <c r="VTJ14" s="336"/>
      <c r="VTK14" s="336"/>
      <c r="VTL14" s="336"/>
      <c r="VTM14" s="336"/>
      <c r="VTN14" s="336"/>
      <c r="VTO14" s="336"/>
      <c r="VTP14" s="336"/>
      <c r="VTQ14" s="336"/>
      <c r="VTR14" s="336"/>
      <c r="VTS14" s="336"/>
      <c r="VTT14" s="336"/>
      <c r="VTU14" s="336"/>
      <c r="VTV14" s="336"/>
      <c r="VTW14" s="336"/>
      <c r="VTX14" s="336"/>
      <c r="VTY14" s="336"/>
      <c r="VTZ14" s="336"/>
      <c r="VUA14" s="336"/>
      <c r="VUB14" s="336"/>
      <c r="VUC14" s="336"/>
      <c r="VUD14" s="336"/>
      <c r="VUE14" s="336"/>
      <c r="VUF14" s="336"/>
      <c r="VUG14" s="336"/>
      <c r="VUH14" s="336"/>
      <c r="VUI14" s="336"/>
      <c r="VUJ14" s="336"/>
      <c r="VUK14" s="336"/>
      <c r="VUL14" s="336"/>
      <c r="VUM14" s="336"/>
      <c r="VUN14" s="336"/>
      <c r="VUO14" s="336"/>
      <c r="VUP14" s="336"/>
      <c r="VUQ14" s="336"/>
      <c r="VUR14" s="336"/>
      <c r="VUS14" s="336"/>
      <c r="VUT14" s="336"/>
      <c r="VUU14" s="336"/>
      <c r="VUV14" s="336"/>
      <c r="VUW14" s="336"/>
      <c r="VUX14" s="336"/>
      <c r="VUY14" s="336"/>
      <c r="VUZ14" s="336"/>
      <c r="VVA14" s="336"/>
      <c r="VVB14" s="336"/>
      <c r="VVC14" s="336"/>
      <c r="VVD14" s="336"/>
      <c r="VVE14" s="336"/>
      <c r="VVF14" s="336"/>
      <c r="VVG14" s="336"/>
      <c r="VVH14" s="336"/>
      <c r="VVI14" s="336"/>
      <c r="VVJ14" s="336"/>
      <c r="VVK14" s="336"/>
      <c r="VVL14" s="336"/>
      <c r="VVM14" s="336"/>
      <c r="VVN14" s="336"/>
      <c r="VVO14" s="336"/>
      <c r="VVP14" s="336"/>
      <c r="VVQ14" s="336"/>
      <c r="VVR14" s="336"/>
      <c r="VVS14" s="336"/>
      <c r="VVT14" s="336"/>
      <c r="VVU14" s="336"/>
      <c r="VVV14" s="336"/>
      <c r="VVW14" s="336"/>
      <c r="VVX14" s="336"/>
      <c r="VVY14" s="336"/>
      <c r="VVZ14" s="336"/>
      <c r="VWA14" s="336"/>
      <c r="VWB14" s="336"/>
      <c r="VWC14" s="336"/>
      <c r="VWD14" s="336"/>
      <c r="VWE14" s="336"/>
      <c r="VWF14" s="336"/>
      <c r="VWG14" s="336"/>
      <c r="VWH14" s="336"/>
      <c r="VWI14" s="336"/>
      <c r="VWJ14" s="336"/>
      <c r="VWK14" s="336"/>
      <c r="VWL14" s="336"/>
      <c r="VWM14" s="336"/>
      <c r="VWN14" s="336"/>
      <c r="VWO14" s="336"/>
      <c r="VWP14" s="336"/>
      <c r="VWQ14" s="336"/>
      <c r="VWR14" s="336"/>
      <c r="VWS14" s="336"/>
      <c r="VWT14" s="336"/>
      <c r="VWU14" s="336"/>
      <c r="VWV14" s="336"/>
      <c r="VWW14" s="336"/>
      <c r="VWX14" s="336"/>
      <c r="VWY14" s="336"/>
      <c r="VWZ14" s="336"/>
      <c r="VXA14" s="336"/>
      <c r="VXB14" s="336"/>
      <c r="VXC14" s="336"/>
      <c r="VXD14" s="336"/>
      <c r="VXE14" s="336"/>
      <c r="VXF14" s="336"/>
      <c r="VXG14" s="336"/>
      <c r="VXH14" s="336"/>
      <c r="VXI14" s="336"/>
      <c r="VXJ14" s="336"/>
      <c r="VXK14" s="336"/>
      <c r="VXL14" s="336"/>
      <c r="VXM14" s="336"/>
      <c r="VXN14" s="336"/>
      <c r="VXO14" s="336"/>
      <c r="VXP14" s="336"/>
      <c r="VXQ14" s="336"/>
      <c r="VXR14" s="336"/>
      <c r="VXS14" s="336"/>
      <c r="VXT14" s="336"/>
      <c r="VXU14" s="336"/>
      <c r="VXV14" s="336"/>
      <c r="VXW14" s="336"/>
      <c r="VXX14" s="336"/>
      <c r="VXY14" s="336"/>
      <c r="VXZ14" s="336"/>
      <c r="VYA14" s="336"/>
      <c r="VYB14" s="336"/>
      <c r="VYC14" s="336"/>
      <c r="VYD14" s="336"/>
      <c r="VYE14" s="336"/>
      <c r="VYF14" s="336"/>
      <c r="VYG14" s="336"/>
      <c r="VYH14" s="336"/>
      <c r="VYI14" s="336"/>
      <c r="VYJ14" s="336"/>
      <c r="VYK14" s="336"/>
      <c r="VYL14" s="336"/>
      <c r="VYM14" s="336"/>
      <c r="VYN14" s="336"/>
      <c r="VYO14" s="336"/>
      <c r="VYP14" s="336"/>
      <c r="VYQ14" s="336"/>
      <c r="VYR14" s="336"/>
      <c r="VYS14" s="336"/>
      <c r="VYT14" s="336"/>
      <c r="VYU14" s="336"/>
      <c r="VYV14" s="336"/>
      <c r="VYW14" s="336"/>
      <c r="VYX14" s="336"/>
      <c r="VYY14" s="336"/>
      <c r="VYZ14" s="336"/>
      <c r="VZA14" s="336"/>
      <c r="VZB14" s="336"/>
      <c r="VZC14" s="336"/>
      <c r="VZD14" s="336"/>
      <c r="VZE14" s="336"/>
      <c r="VZF14" s="336"/>
      <c r="VZG14" s="336"/>
      <c r="VZH14" s="336"/>
      <c r="VZI14" s="336"/>
      <c r="VZJ14" s="336"/>
      <c r="VZK14" s="336"/>
      <c r="VZL14" s="336"/>
      <c r="VZM14" s="336"/>
      <c r="VZN14" s="336"/>
      <c r="VZO14" s="336"/>
      <c r="VZP14" s="336"/>
      <c r="VZQ14" s="336"/>
      <c r="VZR14" s="336"/>
      <c r="VZS14" s="336"/>
      <c r="VZT14" s="336"/>
      <c r="VZU14" s="336"/>
      <c r="VZV14" s="336"/>
      <c r="VZW14" s="336"/>
      <c r="VZX14" s="336"/>
      <c r="VZY14" s="336"/>
      <c r="VZZ14" s="336"/>
      <c r="WAA14" s="336"/>
      <c r="WAB14" s="336"/>
      <c r="WAC14" s="336"/>
      <c r="WAD14" s="336"/>
      <c r="WAE14" s="336"/>
      <c r="WAF14" s="336"/>
      <c r="WAG14" s="336"/>
      <c r="WAH14" s="336"/>
      <c r="WAI14" s="336"/>
      <c r="WAJ14" s="336"/>
      <c r="WAK14" s="336"/>
      <c r="WAL14" s="336"/>
      <c r="WAM14" s="336"/>
      <c r="WAN14" s="336"/>
      <c r="WAO14" s="336"/>
      <c r="WAP14" s="336"/>
      <c r="WAQ14" s="336"/>
      <c r="WAR14" s="336"/>
      <c r="WAS14" s="336"/>
      <c r="WAT14" s="336"/>
      <c r="WAU14" s="336"/>
      <c r="WAV14" s="336"/>
      <c r="WAW14" s="336"/>
      <c r="WAX14" s="336"/>
      <c r="WAY14" s="336"/>
      <c r="WAZ14" s="336"/>
      <c r="WBA14" s="336"/>
      <c r="WBB14" s="336"/>
      <c r="WBC14" s="336"/>
      <c r="WBD14" s="336"/>
      <c r="WBE14" s="336"/>
      <c r="WBF14" s="336"/>
      <c r="WBG14" s="336"/>
      <c r="WBH14" s="336"/>
      <c r="WBI14" s="336"/>
      <c r="WBJ14" s="336"/>
      <c r="WBK14" s="336"/>
      <c r="WBL14" s="336"/>
      <c r="WBM14" s="336"/>
      <c r="WBN14" s="336"/>
      <c r="WBO14" s="336"/>
      <c r="WBP14" s="336"/>
      <c r="WBQ14" s="336"/>
      <c r="WBR14" s="336"/>
      <c r="WBS14" s="336"/>
      <c r="WBT14" s="336"/>
      <c r="WBU14" s="336"/>
      <c r="WBV14" s="336"/>
      <c r="WBW14" s="336"/>
      <c r="WBX14" s="336"/>
      <c r="WBY14" s="336"/>
      <c r="WBZ14" s="336"/>
      <c r="WCA14" s="336"/>
      <c r="WCB14" s="336"/>
      <c r="WCC14" s="336"/>
      <c r="WCD14" s="336"/>
      <c r="WCE14" s="336"/>
      <c r="WCF14" s="336"/>
      <c r="WCG14" s="336"/>
      <c r="WCH14" s="336"/>
      <c r="WCI14" s="336"/>
      <c r="WCJ14" s="336"/>
      <c r="WCK14" s="336"/>
      <c r="WCL14" s="336"/>
      <c r="WCM14" s="336"/>
      <c r="WCN14" s="336"/>
      <c r="WCO14" s="336"/>
      <c r="WCP14" s="336"/>
      <c r="WCQ14" s="336"/>
      <c r="WCR14" s="336"/>
      <c r="WCS14" s="336"/>
      <c r="WCT14" s="336"/>
      <c r="WCU14" s="336"/>
      <c r="WCV14" s="336"/>
      <c r="WCW14" s="336"/>
      <c r="WCX14" s="336"/>
      <c r="WCY14" s="336"/>
      <c r="WCZ14" s="336"/>
      <c r="WDA14" s="336"/>
      <c r="WDB14" s="336"/>
      <c r="WDC14" s="336"/>
      <c r="WDD14" s="336"/>
      <c r="WDE14" s="336"/>
      <c r="WDF14" s="336"/>
      <c r="WDG14" s="336"/>
      <c r="WDH14" s="336"/>
      <c r="WDI14" s="336"/>
      <c r="WDJ14" s="336"/>
      <c r="WDK14" s="336"/>
      <c r="WDL14" s="336"/>
      <c r="WDM14" s="336"/>
      <c r="WDN14" s="336"/>
      <c r="WDO14" s="336"/>
      <c r="WDP14" s="336"/>
      <c r="WDQ14" s="336"/>
      <c r="WDR14" s="336"/>
      <c r="WDS14" s="336"/>
      <c r="WDT14" s="336"/>
      <c r="WDU14" s="336"/>
      <c r="WDV14" s="336"/>
      <c r="WDW14" s="336"/>
      <c r="WDX14" s="336"/>
      <c r="WDY14" s="336"/>
      <c r="WDZ14" s="336"/>
      <c r="WEA14" s="336"/>
      <c r="WEB14" s="336"/>
      <c r="WEC14" s="336"/>
      <c r="WED14" s="336"/>
      <c r="WEE14" s="336"/>
      <c r="WEF14" s="336"/>
      <c r="WEG14" s="336"/>
      <c r="WEH14" s="336"/>
      <c r="WEI14" s="336"/>
      <c r="WEJ14" s="336"/>
      <c r="WEK14" s="336"/>
      <c r="WEL14" s="336"/>
      <c r="WEM14" s="336"/>
      <c r="WEN14" s="336"/>
      <c r="WEO14" s="336"/>
      <c r="WEP14" s="336"/>
      <c r="WEQ14" s="336"/>
      <c r="WER14" s="336"/>
      <c r="WES14" s="336"/>
      <c r="WET14" s="336"/>
      <c r="WEU14" s="336"/>
      <c r="WEV14" s="336"/>
      <c r="WEW14" s="336"/>
      <c r="WEX14" s="336"/>
      <c r="WEY14" s="336"/>
      <c r="WEZ14" s="336"/>
      <c r="WFA14" s="336"/>
      <c r="WFB14" s="336"/>
      <c r="WFC14" s="336"/>
      <c r="WFD14" s="336"/>
      <c r="WFE14" s="336"/>
      <c r="WFF14" s="336"/>
      <c r="WFG14" s="336"/>
      <c r="WFH14" s="336"/>
      <c r="WFI14" s="336"/>
      <c r="WFJ14" s="336"/>
      <c r="WFK14" s="336"/>
      <c r="WFL14" s="336"/>
      <c r="WFM14" s="336"/>
      <c r="WFN14" s="336"/>
      <c r="WFO14" s="336"/>
      <c r="WFP14" s="336"/>
      <c r="WFQ14" s="336"/>
      <c r="WFR14" s="336"/>
      <c r="WFS14" s="336"/>
      <c r="WFT14" s="336"/>
      <c r="WFU14" s="336"/>
      <c r="WFV14" s="336"/>
      <c r="WFW14" s="336"/>
      <c r="WFX14" s="336"/>
      <c r="WFY14" s="336"/>
      <c r="WFZ14" s="336"/>
      <c r="WGA14" s="336"/>
      <c r="WGB14" s="336"/>
      <c r="WGC14" s="336"/>
      <c r="WGD14" s="336"/>
      <c r="WGE14" s="336"/>
      <c r="WGF14" s="336"/>
      <c r="WGG14" s="336"/>
      <c r="WGH14" s="336"/>
      <c r="WGI14" s="336"/>
      <c r="WGJ14" s="336"/>
      <c r="WGK14" s="336"/>
      <c r="WGL14" s="336"/>
      <c r="WGM14" s="336"/>
      <c r="WGN14" s="336"/>
      <c r="WGO14" s="336"/>
      <c r="WGP14" s="336"/>
      <c r="WGQ14" s="336"/>
      <c r="WGR14" s="336"/>
      <c r="WGS14" s="336"/>
      <c r="WGT14" s="336"/>
      <c r="WGU14" s="336"/>
      <c r="WGV14" s="336"/>
      <c r="WGW14" s="336"/>
      <c r="WGX14" s="336"/>
      <c r="WGY14" s="336"/>
      <c r="WGZ14" s="336"/>
      <c r="WHA14" s="336"/>
      <c r="WHB14" s="336"/>
      <c r="WHC14" s="336"/>
      <c r="WHD14" s="336"/>
      <c r="WHE14" s="336"/>
      <c r="WHF14" s="336"/>
      <c r="WHG14" s="336"/>
      <c r="WHH14" s="336"/>
      <c r="WHI14" s="336"/>
      <c r="WHJ14" s="336"/>
      <c r="WHK14" s="336"/>
      <c r="WHL14" s="336"/>
      <c r="WHM14" s="336"/>
      <c r="WHN14" s="336"/>
      <c r="WHO14" s="336"/>
      <c r="WHP14" s="336"/>
      <c r="WHQ14" s="336"/>
      <c r="WHR14" s="336"/>
      <c r="WHS14" s="336"/>
      <c r="WHT14" s="336"/>
      <c r="WHU14" s="336"/>
      <c r="WHV14" s="336"/>
      <c r="WHW14" s="336"/>
      <c r="WHX14" s="336"/>
      <c r="WHY14" s="336"/>
      <c r="WHZ14" s="336"/>
      <c r="WIA14" s="336"/>
      <c r="WIB14" s="336"/>
      <c r="WIC14" s="336"/>
      <c r="WID14" s="336"/>
      <c r="WIE14" s="336"/>
      <c r="WIF14" s="336"/>
      <c r="WIG14" s="336"/>
      <c r="WIH14" s="336"/>
      <c r="WII14" s="336"/>
      <c r="WIJ14" s="336"/>
      <c r="WIK14" s="336"/>
      <c r="WIL14" s="336"/>
      <c r="WIM14" s="336"/>
      <c r="WIN14" s="336"/>
      <c r="WIO14" s="336"/>
      <c r="WIP14" s="336"/>
      <c r="WIQ14" s="336"/>
      <c r="WIR14" s="336"/>
      <c r="WIS14" s="336"/>
      <c r="WIT14" s="336"/>
      <c r="WIU14" s="336"/>
      <c r="WIV14" s="336"/>
      <c r="WIW14" s="336"/>
      <c r="WIX14" s="336"/>
      <c r="WIY14" s="336"/>
      <c r="WIZ14" s="336"/>
      <c r="WJA14" s="336"/>
      <c r="WJB14" s="336"/>
      <c r="WJC14" s="336"/>
      <c r="WJD14" s="336"/>
      <c r="WJE14" s="336"/>
      <c r="WJF14" s="336"/>
      <c r="WJG14" s="336"/>
      <c r="WJH14" s="336"/>
      <c r="WJI14" s="336"/>
      <c r="WJJ14" s="336"/>
      <c r="WJK14" s="336"/>
      <c r="WJL14" s="336"/>
      <c r="WJM14" s="336"/>
      <c r="WJN14" s="336"/>
      <c r="WJO14" s="336"/>
      <c r="WJP14" s="336"/>
      <c r="WJQ14" s="336"/>
      <c r="WJR14" s="336"/>
      <c r="WJS14" s="336"/>
      <c r="WJT14" s="336"/>
      <c r="WJU14" s="336"/>
      <c r="WJV14" s="336"/>
      <c r="WJW14" s="336"/>
      <c r="WJX14" s="336"/>
      <c r="WJY14" s="336"/>
      <c r="WJZ14" s="336"/>
      <c r="WKA14" s="336"/>
      <c r="WKB14" s="336"/>
      <c r="WKC14" s="336"/>
      <c r="WKD14" s="336"/>
      <c r="WKE14" s="336"/>
      <c r="WKF14" s="336"/>
      <c r="WKG14" s="336"/>
      <c r="WKH14" s="336"/>
      <c r="WKI14" s="336"/>
      <c r="WKJ14" s="336"/>
      <c r="WKK14" s="336"/>
      <c r="WKL14" s="336"/>
      <c r="WKM14" s="336"/>
      <c r="WKN14" s="336"/>
      <c r="WKO14" s="336"/>
      <c r="WKP14" s="336"/>
      <c r="WKQ14" s="336"/>
      <c r="WKR14" s="336"/>
      <c r="WKS14" s="336"/>
      <c r="WKT14" s="336"/>
      <c r="WKU14" s="336"/>
      <c r="WKV14" s="336"/>
      <c r="WKW14" s="336"/>
      <c r="WKX14" s="336"/>
      <c r="WKY14" s="336"/>
      <c r="WKZ14" s="336"/>
      <c r="WLA14" s="336"/>
      <c r="WLB14" s="336"/>
      <c r="WLC14" s="336"/>
      <c r="WLD14" s="336"/>
      <c r="WLE14" s="336"/>
      <c r="WLF14" s="336"/>
      <c r="WLG14" s="336"/>
      <c r="WLH14" s="336"/>
      <c r="WLI14" s="336"/>
      <c r="WLJ14" s="336"/>
      <c r="WLK14" s="336"/>
      <c r="WLL14" s="336"/>
      <c r="WLM14" s="336"/>
      <c r="WLN14" s="336"/>
      <c r="WLO14" s="336"/>
      <c r="WLP14" s="336"/>
      <c r="WLQ14" s="336"/>
      <c r="WLR14" s="336"/>
      <c r="WLS14" s="336"/>
      <c r="WLT14" s="336"/>
      <c r="WLU14" s="336"/>
      <c r="WLV14" s="336"/>
      <c r="WLW14" s="336"/>
      <c r="WLX14" s="336"/>
      <c r="WLY14" s="336"/>
      <c r="WLZ14" s="336"/>
      <c r="WMA14" s="336"/>
      <c r="WMB14" s="336"/>
      <c r="WMC14" s="336"/>
      <c r="WMD14" s="336"/>
      <c r="WME14" s="336"/>
      <c r="WMF14" s="336"/>
      <c r="WMG14" s="336"/>
      <c r="WMH14" s="336"/>
      <c r="WMI14" s="336"/>
      <c r="WMJ14" s="336"/>
      <c r="WMK14" s="336"/>
      <c r="WML14" s="336"/>
      <c r="WMM14" s="336"/>
      <c r="WMN14" s="336"/>
      <c r="WMO14" s="336"/>
      <c r="WMP14" s="336"/>
      <c r="WMQ14" s="336"/>
      <c r="WMR14" s="336"/>
      <c r="WMS14" s="336"/>
      <c r="WMT14" s="336"/>
      <c r="WMU14" s="336"/>
      <c r="WMV14" s="336"/>
      <c r="WMW14" s="336"/>
      <c r="WMX14" s="336"/>
      <c r="WMY14" s="336"/>
      <c r="WMZ14" s="336"/>
      <c r="WNA14" s="336"/>
      <c r="WNB14" s="336"/>
      <c r="WNC14" s="336"/>
      <c r="WND14" s="336"/>
      <c r="WNE14" s="336"/>
      <c r="WNF14" s="336"/>
      <c r="WNG14" s="336"/>
      <c r="WNH14" s="336"/>
      <c r="WNI14" s="336"/>
      <c r="WNJ14" s="336"/>
      <c r="WNK14" s="336"/>
      <c r="WNL14" s="336"/>
      <c r="WNM14" s="336"/>
      <c r="WNN14" s="336"/>
      <c r="WNO14" s="336"/>
      <c r="WNP14" s="336"/>
      <c r="WNQ14" s="336"/>
      <c r="WNR14" s="336"/>
      <c r="WNS14" s="336"/>
      <c r="WNT14" s="336"/>
      <c r="WNU14" s="336"/>
      <c r="WNV14" s="336"/>
      <c r="WNW14" s="336"/>
      <c r="WNX14" s="336"/>
      <c r="WNY14" s="336"/>
      <c r="WNZ14" s="336"/>
      <c r="WOA14" s="336"/>
      <c r="WOB14" s="336"/>
      <c r="WOC14" s="336"/>
      <c r="WOD14" s="336"/>
      <c r="WOE14" s="336"/>
      <c r="WOF14" s="336"/>
      <c r="WOG14" s="336"/>
      <c r="WOH14" s="336"/>
      <c r="WOI14" s="336"/>
      <c r="WOJ14" s="336"/>
      <c r="WOK14" s="336"/>
      <c r="WOL14" s="336"/>
      <c r="WOM14" s="336"/>
      <c r="WON14" s="336"/>
      <c r="WOO14" s="336"/>
      <c r="WOP14" s="336"/>
      <c r="WOQ14" s="336"/>
      <c r="WOR14" s="336"/>
      <c r="WOS14" s="336"/>
      <c r="WOT14" s="336"/>
      <c r="WOU14" s="336"/>
      <c r="WOV14" s="336"/>
      <c r="WOW14" s="336"/>
      <c r="WOX14" s="336"/>
      <c r="WOY14" s="336"/>
      <c r="WOZ14" s="336"/>
      <c r="WPA14" s="336"/>
      <c r="WPB14" s="336"/>
      <c r="WPC14" s="336"/>
      <c r="WPD14" s="336"/>
      <c r="WPE14" s="336"/>
      <c r="WPF14" s="336"/>
      <c r="WPG14" s="336"/>
      <c r="WPH14" s="336"/>
      <c r="WPI14" s="336"/>
      <c r="WPJ14" s="336"/>
      <c r="WPK14" s="336"/>
      <c r="WPL14" s="336"/>
      <c r="WPM14" s="336"/>
      <c r="WPN14" s="336"/>
      <c r="WPO14" s="336"/>
      <c r="WPP14" s="336"/>
      <c r="WPQ14" s="336"/>
      <c r="WPR14" s="336"/>
      <c r="WPS14" s="336"/>
      <c r="WPT14" s="336"/>
      <c r="WPU14" s="336"/>
      <c r="WPV14" s="336"/>
      <c r="WPW14" s="336"/>
      <c r="WPX14" s="336"/>
      <c r="WPY14" s="336"/>
      <c r="WPZ14" s="336"/>
      <c r="WQA14" s="336"/>
      <c r="WQB14" s="336"/>
      <c r="WQC14" s="336"/>
      <c r="WQD14" s="336"/>
      <c r="WQE14" s="336"/>
      <c r="WQF14" s="336"/>
      <c r="WQG14" s="336"/>
      <c r="WQH14" s="336"/>
      <c r="WQI14" s="336"/>
      <c r="WQJ14" s="336"/>
      <c r="WQK14" s="336"/>
      <c r="WQL14" s="336"/>
      <c r="WQM14" s="336"/>
      <c r="WQN14" s="336"/>
      <c r="WQO14" s="336"/>
      <c r="WQP14" s="336"/>
      <c r="WQQ14" s="336"/>
      <c r="WQR14" s="336"/>
      <c r="WQS14" s="336"/>
      <c r="WQT14" s="336"/>
      <c r="WQU14" s="336"/>
      <c r="WQV14" s="336"/>
      <c r="WQW14" s="336"/>
      <c r="WQX14" s="336"/>
      <c r="WQY14" s="336"/>
      <c r="WQZ14" s="336"/>
      <c r="WRA14" s="336"/>
      <c r="WRB14" s="336"/>
      <c r="WRC14" s="336"/>
      <c r="WRD14" s="336"/>
      <c r="WRE14" s="336"/>
      <c r="WRF14" s="336"/>
      <c r="WRG14" s="336"/>
      <c r="WRH14" s="336"/>
      <c r="WRI14" s="336"/>
      <c r="WRJ14" s="336"/>
      <c r="WRK14" s="336"/>
      <c r="WRL14" s="336"/>
      <c r="WRM14" s="336"/>
      <c r="WRN14" s="336"/>
      <c r="WRO14" s="336"/>
      <c r="WRP14" s="336"/>
      <c r="WRQ14" s="336"/>
      <c r="WRR14" s="336"/>
      <c r="WRS14" s="336"/>
      <c r="WRT14" s="336"/>
      <c r="WRU14" s="336"/>
      <c r="WRV14" s="336"/>
      <c r="WRW14" s="336"/>
      <c r="WRX14" s="336"/>
      <c r="WRY14" s="336"/>
      <c r="WRZ14" s="336"/>
      <c r="WSA14" s="336"/>
      <c r="WSB14" s="336"/>
      <c r="WSC14" s="336"/>
      <c r="WSD14" s="336"/>
      <c r="WSE14" s="336"/>
      <c r="WSF14" s="336"/>
      <c r="WSG14" s="336"/>
      <c r="WSH14" s="336"/>
      <c r="WSI14" s="336"/>
      <c r="WSJ14" s="336"/>
      <c r="WSK14" s="336"/>
      <c r="WSL14" s="336"/>
      <c r="WSM14" s="336"/>
      <c r="WSN14" s="336"/>
      <c r="WSO14" s="336"/>
      <c r="WSP14" s="336"/>
      <c r="WSQ14" s="336"/>
      <c r="WSR14" s="336"/>
      <c r="WSS14" s="336"/>
      <c r="WST14" s="336"/>
      <c r="WSU14" s="336"/>
      <c r="WSV14" s="336"/>
      <c r="WSW14" s="336"/>
      <c r="WSX14" s="336"/>
      <c r="WSY14" s="336"/>
      <c r="WSZ14" s="336"/>
      <c r="WTA14" s="336"/>
      <c r="WTB14" s="336"/>
      <c r="WTC14" s="336"/>
      <c r="WTD14" s="336"/>
      <c r="WTE14" s="336"/>
      <c r="WTF14" s="336"/>
      <c r="WTG14" s="336"/>
      <c r="WTH14" s="336"/>
      <c r="WTI14" s="336"/>
      <c r="WTJ14" s="336"/>
      <c r="WTK14" s="336"/>
      <c r="WTL14" s="336"/>
      <c r="WTM14" s="336"/>
      <c r="WTN14" s="336"/>
      <c r="WTO14" s="336"/>
      <c r="WTP14" s="336"/>
      <c r="WTQ14" s="336"/>
      <c r="WTR14" s="336"/>
      <c r="WTS14" s="336"/>
      <c r="WTT14" s="336"/>
      <c r="WTU14" s="336"/>
      <c r="WTV14" s="336"/>
      <c r="WTW14" s="336"/>
      <c r="WTX14" s="336"/>
      <c r="WTY14" s="336"/>
      <c r="WTZ14" s="336"/>
      <c r="WUA14" s="336"/>
      <c r="WUB14" s="336"/>
      <c r="WUC14" s="336"/>
      <c r="WUD14" s="336"/>
      <c r="WUE14" s="336"/>
      <c r="WUF14" s="336"/>
      <c r="WUG14" s="336"/>
      <c r="WUH14" s="336"/>
      <c r="WUI14" s="336"/>
      <c r="WUJ14" s="336"/>
      <c r="WUK14" s="336"/>
      <c r="WUL14" s="336"/>
      <c r="WUM14" s="336"/>
      <c r="WUN14" s="336"/>
      <c r="WUO14" s="336"/>
      <c r="WUP14" s="336"/>
      <c r="WUQ14" s="336"/>
      <c r="WUR14" s="336"/>
      <c r="WUS14" s="336"/>
      <c r="WUT14" s="336"/>
      <c r="WUU14" s="336"/>
      <c r="WUV14" s="336"/>
      <c r="WUW14" s="336"/>
      <c r="WUX14" s="336"/>
      <c r="WUY14" s="336"/>
      <c r="WUZ14" s="336"/>
      <c r="WVA14" s="336"/>
      <c r="WVB14" s="336"/>
      <c r="WVC14" s="336"/>
      <c r="WVD14" s="336"/>
      <c r="WVE14" s="336"/>
      <c r="WVF14" s="336"/>
      <c r="WVG14" s="336"/>
      <c r="WVH14" s="336"/>
      <c r="WVI14" s="336"/>
      <c r="WVJ14" s="336"/>
      <c r="WVK14" s="336"/>
      <c r="WVL14" s="336"/>
      <c r="WVM14" s="336"/>
      <c r="WVN14" s="336"/>
      <c r="WVO14" s="336"/>
      <c r="WVP14" s="336"/>
      <c r="WVQ14" s="336"/>
      <c r="WVR14" s="336"/>
      <c r="WVS14" s="336"/>
      <c r="WVT14" s="336"/>
      <c r="WVU14" s="336"/>
      <c r="WVV14" s="336"/>
      <c r="WVW14" s="336"/>
      <c r="WVX14" s="336"/>
      <c r="WVY14" s="336"/>
      <c r="WVZ14" s="336"/>
      <c r="WWA14" s="336"/>
      <c r="WWB14" s="336"/>
      <c r="WWC14" s="336"/>
      <c r="WWD14" s="336"/>
      <c r="WWE14" s="336"/>
      <c r="WWF14" s="336"/>
      <c r="WWG14" s="336"/>
      <c r="WWH14" s="336"/>
      <c r="WWI14" s="336"/>
      <c r="WWJ14" s="336"/>
      <c r="WWK14" s="336"/>
      <c r="WWL14" s="336"/>
      <c r="WWM14" s="336"/>
      <c r="WWN14" s="336"/>
      <c r="WWO14" s="336"/>
      <c r="WWP14" s="336"/>
      <c r="WWQ14" s="336"/>
      <c r="WWR14" s="336"/>
      <c r="WWS14" s="336"/>
      <c r="WWT14" s="336"/>
      <c r="WWU14" s="336"/>
      <c r="WWV14" s="336"/>
      <c r="WWW14" s="336"/>
      <c r="WWX14" s="336"/>
      <c r="WWY14" s="336"/>
      <c r="WWZ14" s="336"/>
      <c r="WXA14" s="336"/>
      <c r="WXB14" s="336"/>
      <c r="WXC14" s="336"/>
      <c r="WXD14" s="336"/>
      <c r="WXE14" s="336"/>
      <c r="WXF14" s="336"/>
      <c r="WXG14" s="336"/>
      <c r="WXH14" s="336"/>
      <c r="WXI14" s="336"/>
      <c r="WXJ14" s="336"/>
      <c r="WXK14" s="336"/>
      <c r="WXL14" s="336"/>
      <c r="WXM14" s="336"/>
      <c r="WXN14" s="336"/>
      <c r="WXO14" s="336"/>
      <c r="WXP14" s="336"/>
      <c r="WXQ14" s="336"/>
      <c r="WXR14" s="336"/>
      <c r="WXS14" s="336"/>
      <c r="WXT14" s="336"/>
      <c r="WXU14" s="336"/>
      <c r="WXV14" s="336"/>
      <c r="WXW14" s="336"/>
      <c r="WXX14" s="336"/>
      <c r="WXY14" s="336"/>
      <c r="WXZ14" s="336"/>
      <c r="WYA14" s="336"/>
      <c r="WYB14" s="336"/>
      <c r="WYC14" s="336"/>
      <c r="WYD14" s="336"/>
      <c r="WYE14" s="336"/>
      <c r="WYF14" s="336"/>
      <c r="WYG14" s="336"/>
      <c r="WYH14" s="336"/>
      <c r="WYI14" s="336"/>
      <c r="WYJ14" s="336"/>
      <c r="WYK14" s="336"/>
      <c r="WYL14" s="336"/>
      <c r="WYM14" s="336"/>
      <c r="WYN14" s="336"/>
      <c r="WYO14" s="336"/>
      <c r="WYP14" s="336"/>
      <c r="WYQ14" s="336"/>
      <c r="WYR14" s="336"/>
      <c r="WYS14" s="336"/>
      <c r="WYT14" s="336"/>
      <c r="WYU14" s="336"/>
      <c r="WYV14" s="336"/>
      <c r="WYW14" s="336"/>
      <c r="WYX14" s="336"/>
      <c r="WYY14" s="336"/>
      <c r="WYZ14" s="336"/>
      <c r="WZA14" s="336"/>
      <c r="WZB14" s="336"/>
      <c r="WZC14" s="336"/>
      <c r="WZD14" s="336"/>
      <c r="WZE14" s="336"/>
      <c r="WZF14" s="336"/>
      <c r="WZG14" s="336"/>
      <c r="WZH14" s="336"/>
      <c r="WZI14" s="336"/>
      <c r="WZJ14" s="336"/>
      <c r="WZK14" s="336"/>
      <c r="WZL14" s="336"/>
      <c r="WZM14" s="336"/>
      <c r="WZN14" s="336"/>
      <c r="WZO14" s="336"/>
      <c r="WZP14" s="336"/>
      <c r="WZQ14" s="336"/>
      <c r="WZR14" s="336"/>
      <c r="WZS14" s="336"/>
      <c r="WZT14" s="336"/>
      <c r="WZU14" s="336"/>
      <c r="WZV14" s="336"/>
      <c r="WZW14" s="336"/>
      <c r="WZX14" s="336"/>
      <c r="WZY14" s="336"/>
      <c r="WZZ14" s="336"/>
      <c r="XAA14" s="336"/>
      <c r="XAB14" s="336"/>
      <c r="XAC14" s="336"/>
      <c r="XAD14" s="336"/>
      <c r="XAE14" s="336"/>
      <c r="XAF14" s="336"/>
      <c r="XAG14" s="336"/>
      <c r="XAH14" s="336"/>
      <c r="XAI14" s="336"/>
      <c r="XAJ14" s="336"/>
      <c r="XAK14" s="336"/>
      <c r="XAL14" s="336"/>
      <c r="XAM14" s="336"/>
      <c r="XAN14" s="336"/>
      <c r="XAO14" s="336"/>
      <c r="XAP14" s="336"/>
      <c r="XAQ14" s="336"/>
      <c r="XAR14" s="336"/>
      <c r="XAS14" s="336"/>
      <c r="XAT14" s="336"/>
      <c r="XAU14" s="336"/>
      <c r="XAV14" s="336"/>
      <c r="XAW14" s="336"/>
      <c r="XAX14" s="336"/>
      <c r="XAY14" s="336"/>
      <c r="XAZ14" s="336"/>
      <c r="XBA14" s="336"/>
      <c r="XBB14" s="336"/>
      <c r="XBC14" s="336"/>
      <c r="XBD14" s="336"/>
      <c r="XBE14" s="336"/>
      <c r="XBF14" s="336"/>
      <c r="XBG14" s="336"/>
      <c r="XBH14" s="336"/>
      <c r="XBI14" s="336"/>
      <c r="XBJ14" s="336"/>
      <c r="XBK14" s="336"/>
      <c r="XBL14" s="336"/>
      <c r="XBM14" s="336"/>
      <c r="XBN14" s="336"/>
      <c r="XBO14" s="336"/>
      <c r="XBP14" s="336"/>
      <c r="XBQ14" s="336"/>
      <c r="XBR14" s="336"/>
      <c r="XBS14" s="336"/>
      <c r="XBT14" s="336"/>
      <c r="XBU14" s="336"/>
      <c r="XBV14" s="336"/>
      <c r="XBW14" s="336"/>
      <c r="XBX14" s="336"/>
      <c r="XBY14" s="336"/>
      <c r="XBZ14" s="336"/>
      <c r="XCA14" s="336"/>
      <c r="XCB14" s="336"/>
      <c r="XCC14" s="336"/>
      <c r="XCD14" s="336"/>
      <c r="XCE14" s="336"/>
      <c r="XCF14" s="336"/>
      <c r="XCG14" s="336"/>
      <c r="XCH14" s="336"/>
      <c r="XCI14" s="336"/>
      <c r="XCJ14" s="336"/>
      <c r="XCK14" s="336"/>
      <c r="XCL14" s="336"/>
      <c r="XCM14" s="336"/>
      <c r="XCN14" s="336"/>
      <c r="XCO14" s="336"/>
      <c r="XCP14" s="336"/>
      <c r="XCQ14" s="336"/>
      <c r="XCR14" s="336"/>
      <c r="XCS14" s="336"/>
      <c r="XCT14" s="336"/>
      <c r="XCU14" s="336"/>
      <c r="XCV14" s="336"/>
      <c r="XCW14" s="336"/>
      <c r="XCX14" s="336"/>
      <c r="XCY14" s="336"/>
      <c r="XCZ14" s="336"/>
      <c r="XDA14" s="336"/>
      <c r="XDB14" s="336"/>
      <c r="XDC14" s="336"/>
      <c r="XDD14" s="336"/>
      <c r="XDE14" s="336"/>
      <c r="XDF14" s="336"/>
      <c r="XDG14" s="336"/>
      <c r="XDH14" s="336"/>
      <c r="XDI14" s="336"/>
      <c r="XDJ14" s="336"/>
      <c r="XDK14" s="336"/>
      <c r="XDL14" s="336"/>
      <c r="XDM14" s="336"/>
      <c r="XDN14" s="336"/>
      <c r="XDO14" s="336"/>
      <c r="XDP14" s="336"/>
      <c r="XDQ14" s="336"/>
      <c r="XDR14" s="336"/>
      <c r="XDS14" s="336"/>
      <c r="XDT14" s="336"/>
      <c r="XDU14" s="336"/>
      <c r="XDV14" s="336"/>
      <c r="XDW14" s="336"/>
      <c r="XDX14" s="336"/>
      <c r="XDY14" s="336"/>
      <c r="XDZ14" s="336"/>
      <c r="XEA14" s="336"/>
      <c r="XEB14" s="336"/>
      <c r="XEC14" s="336"/>
      <c r="XED14" s="336"/>
      <c r="XEE14" s="336"/>
      <c r="XEF14" s="336"/>
      <c r="XEG14" s="336"/>
      <c r="XEH14" s="336"/>
      <c r="XEI14" s="336"/>
      <c r="XEJ14" s="336"/>
      <c r="XEK14" s="336"/>
      <c r="XEL14" s="336"/>
      <c r="XEM14" s="336"/>
      <c r="XEN14" s="336"/>
      <c r="XEO14" s="336"/>
      <c r="XEP14" s="336"/>
      <c r="XEQ14" s="336"/>
      <c r="XER14" s="336"/>
      <c r="XES14" s="336"/>
      <c r="XET14" s="336"/>
      <c r="XEU14" s="336"/>
      <c r="XEV14" s="336"/>
      <c r="XEW14" s="336"/>
      <c r="XEX14" s="336"/>
      <c r="XEY14" s="336"/>
      <c r="XEZ14" s="336"/>
      <c r="XFA14" s="336"/>
      <c r="XFB14" s="336"/>
      <c r="XFC14" s="336"/>
      <c r="XFD14" s="336"/>
    </row>
    <row r="15" spans="1:16384">
      <c r="A15" s="322"/>
      <c r="B15" s="322"/>
      <c r="C15" s="322"/>
      <c r="D15" s="322"/>
      <c r="E15" s="322" t="s">
        <v>17</v>
      </c>
      <c r="F15" s="322" t="s">
        <v>15</v>
      </c>
      <c r="G15" s="322" t="s">
        <v>19</v>
      </c>
      <c r="H15" s="322" t="s">
        <v>28</v>
      </c>
      <c r="I15" s="322" t="s">
        <v>24</v>
      </c>
      <c r="J15" s="322" t="s">
        <v>532</v>
      </c>
      <c r="K15" s="322"/>
      <c r="L15" s="322"/>
      <c r="M15" s="322"/>
      <c r="N15" s="322" t="s">
        <v>545</v>
      </c>
      <c r="O15" s="322"/>
      <c r="P15" s="324" t="s">
        <v>291</v>
      </c>
      <c r="Q15" s="325" t="s">
        <v>288</v>
      </c>
      <c r="R15" s="322"/>
      <c r="S15" s="322"/>
      <c r="T15" s="322"/>
      <c r="U15" s="322"/>
      <c r="V15" s="322"/>
      <c r="W15" s="322"/>
      <c r="X15" s="714" t="s">
        <v>1380</v>
      </c>
      <c r="Y15" s="718" t="s">
        <v>1384</v>
      </c>
      <c r="Z15" s="716" t="s">
        <v>1385</v>
      </c>
    </row>
    <row r="16" spans="1:16384">
      <c r="A16" s="322"/>
      <c r="B16" s="322"/>
      <c r="C16" s="322" t="s">
        <v>531</v>
      </c>
      <c r="D16" s="322"/>
      <c r="E16" s="322" t="s">
        <v>17</v>
      </c>
      <c r="F16" s="322" t="s">
        <v>15</v>
      </c>
      <c r="G16" s="322" t="s">
        <v>19</v>
      </c>
      <c r="H16" s="322" t="s">
        <v>28</v>
      </c>
      <c r="I16" s="322" t="s">
        <v>24</v>
      </c>
      <c r="J16" s="322" t="s">
        <v>533</v>
      </c>
      <c r="K16" s="322"/>
      <c r="L16" s="322"/>
      <c r="M16" s="322"/>
      <c r="N16" s="322"/>
      <c r="O16" s="322"/>
      <c r="P16" s="323" t="s">
        <v>286</v>
      </c>
      <c r="Q16" s="324" t="s">
        <v>290</v>
      </c>
      <c r="R16" s="322"/>
      <c r="S16" s="322"/>
      <c r="T16" s="322"/>
      <c r="U16" s="322"/>
      <c r="V16" s="322"/>
      <c r="W16" s="322"/>
      <c r="X16" s="714" t="s">
        <v>1380</v>
      </c>
      <c r="Y16" s="718" t="s">
        <v>1384</v>
      </c>
      <c r="Z16" s="716" t="s">
        <v>1385</v>
      </c>
    </row>
    <row r="17" spans="1:26">
      <c r="A17" s="322"/>
      <c r="B17" s="322"/>
      <c r="C17" s="322" t="s">
        <v>532</v>
      </c>
      <c r="D17" s="322"/>
      <c r="E17" s="322" t="s">
        <v>17</v>
      </c>
      <c r="F17" s="322" t="s">
        <v>14</v>
      </c>
      <c r="G17" s="322" t="s">
        <v>19</v>
      </c>
      <c r="H17" s="322" t="s">
        <v>28</v>
      </c>
      <c r="I17" s="322" t="s">
        <v>24</v>
      </c>
      <c r="J17" s="322" t="s">
        <v>534</v>
      </c>
      <c r="K17" s="322"/>
      <c r="L17" s="322"/>
      <c r="M17" s="322"/>
      <c r="N17" s="322"/>
      <c r="O17" s="322"/>
      <c r="P17" s="323" t="s">
        <v>286</v>
      </c>
      <c r="Q17" s="324" t="s">
        <v>290</v>
      </c>
      <c r="R17" s="322"/>
      <c r="S17" s="322"/>
      <c r="T17" s="322"/>
      <c r="U17" s="322"/>
      <c r="V17" s="322"/>
      <c r="W17" s="322"/>
      <c r="X17" s="714" t="s">
        <v>1380</v>
      </c>
      <c r="Y17" s="718" t="s">
        <v>1384</v>
      </c>
      <c r="Z17" s="716" t="s">
        <v>1385</v>
      </c>
    </row>
    <row r="18" spans="1:26">
      <c r="A18" s="322"/>
      <c r="B18" s="322"/>
      <c r="C18" s="322" t="s">
        <v>533</v>
      </c>
      <c r="D18" s="322"/>
      <c r="E18" s="322" t="s">
        <v>18</v>
      </c>
      <c r="F18" s="322" t="s">
        <v>15</v>
      </c>
      <c r="G18" s="322" t="s">
        <v>19</v>
      </c>
      <c r="H18" s="322" t="s">
        <v>28</v>
      </c>
      <c r="I18" s="322" t="s">
        <v>24</v>
      </c>
      <c r="J18" s="322" t="s">
        <v>532</v>
      </c>
      <c r="K18" s="322"/>
      <c r="L18" s="322"/>
      <c r="M18" s="322"/>
      <c r="N18" s="322" t="s">
        <v>545</v>
      </c>
      <c r="O18" s="322"/>
      <c r="P18" s="323" t="s">
        <v>286</v>
      </c>
      <c r="Q18" s="324" t="s">
        <v>290</v>
      </c>
      <c r="R18" s="322"/>
      <c r="S18" s="322"/>
      <c r="T18" s="322"/>
      <c r="U18" s="322"/>
      <c r="V18" s="322"/>
      <c r="W18" s="322"/>
      <c r="X18" s="714" t="s">
        <v>1380</v>
      </c>
      <c r="Y18" s="718" t="s">
        <v>1384</v>
      </c>
      <c r="Z18" s="716" t="s">
        <v>1385</v>
      </c>
    </row>
    <row r="19" spans="1:26">
      <c r="A19" s="322"/>
      <c r="B19" s="322"/>
      <c r="C19" s="322" t="s">
        <v>534</v>
      </c>
      <c r="D19" s="322"/>
      <c r="E19" s="322" t="s">
        <v>17</v>
      </c>
      <c r="F19" s="322" t="s">
        <v>14</v>
      </c>
      <c r="G19" s="322" t="s">
        <v>19</v>
      </c>
      <c r="H19" s="322" t="s">
        <v>28</v>
      </c>
      <c r="I19" s="322" t="s">
        <v>24</v>
      </c>
      <c r="J19" s="322" t="s">
        <v>533</v>
      </c>
      <c r="K19" s="322"/>
      <c r="L19" s="322"/>
      <c r="M19" s="322"/>
      <c r="N19" s="322"/>
      <c r="O19" s="322"/>
      <c r="P19" s="323" t="s">
        <v>286</v>
      </c>
      <c r="Q19" s="324" t="s">
        <v>290</v>
      </c>
      <c r="R19" s="322"/>
      <c r="S19" s="322"/>
      <c r="T19" s="322"/>
      <c r="U19" s="322"/>
      <c r="V19" s="322"/>
      <c r="W19" s="322"/>
      <c r="X19" s="714" t="s">
        <v>1380</v>
      </c>
      <c r="Y19" s="718" t="s">
        <v>1384</v>
      </c>
      <c r="Z19" s="716" t="s">
        <v>1385</v>
      </c>
    </row>
    <row r="20" spans="1:26">
      <c r="A20" s="322"/>
      <c r="B20" s="322"/>
      <c r="C20" s="322" t="s">
        <v>798</v>
      </c>
      <c r="D20" s="322"/>
      <c r="E20" s="322" t="s">
        <v>18</v>
      </c>
      <c r="F20" s="322" t="s">
        <v>14</v>
      </c>
      <c r="G20" s="322" t="s">
        <v>19</v>
      </c>
      <c r="H20" s="322" t="s">
        <v>28</v>
      </c>
      <c r="I20" s="322" t="s">
        <v>26</v>
      </c>
      <c r="J20" s="322"/>
      <c r="K20" s="322"/>
      <c r="L20" s="322"/>
      <c r="M20" s="322"/>
      <c r="N20" s="322"/>
      <c r="O20" s="322" t="s">
        <v>28</v>
      </c>
      <c r="P20" s="323" t="s">
        <v>286</v>
      </c>
      <c r="Q20" s="324" t="s">
        <v>290</v>
      </c>
      <c r="R20" s="322"/>
      <c r="S20" s="322"/>
      <c r="T20" s="322"/>
      <c r="U20" s="322"/>
      <c r="V20" s="322"/>
      <c r="W20" s="322"/>
      <c r="X20" s="714" t="s">
        <v>1380</v>
      </c>
      <c r="Y20" s="718" t="s">
        <v>1384</v>
      </c>
      <c r="Z20" s="716" t="s">
        <v>1385</v>
      </c>
    </row>
    <row r="21" spans="1:26">
      <c r="A21" s="322"/>
      <c r="B21" s="322"/>
      <c r="C21" s="322"/>
      <c r="D21" s="322"/>
      <c r="E21" s="322" t="s">
        <v>18</v>
      </c>
      <c r="F21" s="322" t="s">
        <v>15</v>
      </c>
      <c r="G21" s="322" t="s">
        <v>19</v>
      </c>
      <c r="H21" s="322" t="s">
        <v>28</v>
      </c>
      <c r="I21" s="322" t="s">
        <v>24</v>
      </c>
      <c r="J21" s="322"/>
      <c r="K21" s="322"/>
      <c r="L21" s="322"/>
      <c r="M21" s="322"/>
      <c r="N21" s="322"/>
      <c r="O21" s="322" t="s">
        <v>28</v>
      </c>
      <c r="P21" s="323" t="s">
        <v>286</v>
      </c>
      <c r="Q21" s="324" t="s">
        <v>290</v>
      </c>
      <c r="R21" s="322"/>
      <c r="S21" s="322"/>
      <c r="T21" s="322"/>
      <c r="U21" s="322"/>
      <c r="V21" s="322"/>
      <c r="W21" s="322"/>
      <c r="X21" s="714" t="s">
        <v>1380</v>
      </c>
      <c r="Y21" s="718" t="s">
        <v>1384</v>
      </c>
      <c r="Z21" s="716" t="s">
        <v>1385</v>
      </c>
    </row>
    <row r="22" spans="1:26">
      <c r="A22" s="322"/>
      <c r="B22" s="322"/>
      <c r="C22" s="322" t="s">
        <v>797</v>
      </c>
      <c r="D22" s="322"/>
      <c r="E22" s="322" t="s">
        <v>18</v>
      </c>
      <c r="F22" s="322" t="s">
        <v>14</v>
      </c>
      <c r="G22" s="322" t="s">
        <v>19</v>
      </c>
      <c r="H22" s="322" t="s">
        <v>28</v>
      </c>
      <c r="I22" s="322" t="s">
        <v>24</v>
      </c>
      <c r="J22" s="322"/>
      <c r="K22" s="322"/>
      <c r="L22" s="322"/>
      <c r="M22" s="322"/>
      <c r="N22" s="322"/>
      <c r="O22" s="322" t="s">
        <v>28</v>
      </c>
      <c r="P22" s="323" t="s">
        <v>286</v>
      </c>
      <c r="Q22" s="324" t="s">
        <v>290</v>
      </c>
      <c r="R22" s="322"/>
      <c r="S22" s="322"/>
      <c r="T22" s="322"/>
      <c r="U22" s="322"/>
      <c r="V22" s="322"/>
      <c r="W22" s="322"/>
      <c r="X22" s="714" t="s">
        <v>1380</v>
      </c>
      <c r="Y22" s="718" t="s">
        <v>1384</v>
      </c>
      <c r="Z22" s="716" t="s">
        <v>1385</v>
      </c>
    </row>
    <row r="23" spans="1:26">
      <c r="A23" s="322"/>
      <c r="B23" s="322"/>
      <c r="C23" s="322"/>
      <c r="D23" s="322"/>
      <c r="E23" s="322" t="s">
        <v>18</v>
      </c>
      <c r="F23" s="322" t="s">
        <v>15</v>
      </c>
      <c r="G23" s="322" t="s">
        <v>19</v>
      </c>
      <c r="H23" s="322" t="s">
        <v>28</v>
      </c>
      <c r="I23" s="322" t="s">
        <v>24</v>
      </c>
      <c r="J23" s="322"/>
      <c r="K23" s="322"/>
      <c r="L23" s="322"/>
      <c r="M23" s="322"/>
      <c r="N23" s="322"/>
      <c r="O23" s="322" t="s">
        <v>28</v>
      </c>
      <c r="P23" s="323" t="s">
        <v>286</v>
      </c>
      <c r="Q23" s="324" t="s">
        <v>290</v>
      </c>
      <c r="R23" s="322"/>
      <c r="S23" s="322"/>
      <c r="T23" s="322"/>
      <c r="U23" s="322"/>
      <c r="V23" s="322"/>
      <c r="W23" s="322"/>
      <c r="X23" s="714" t="s">
        <v>1380</v>
      </c>
      <c r="Y23" s="718" t="s">
        <v>1384</v>
      </c>
      <c r="Z23" s="716" t="s">
        <v>1385</v>
      </c>
    </row>
    <row r="24" spans="1:26">
      <c r="A24" s="322"/>
      <c r="B24" s="322"/>
      <c r="C24" s="322" t="s">
        <v>535</v>
      </c>
      <c r="D24" s="322"/>
      <c r="E24" s="322" t="s">
        <v>17</v>
      </c>
      <c r="F24" s="322" t="s">
        <v>14</v>
      </c>
      <c r="G24" s="322" t="s">
        <v>19</v>
      </c>
      <c r="H24" s="322" t="s">
        <v>28</v>
      </c>
      <c r="I24" s="322" t="s">
        <v>24</v>
      </c>
      <c r="J24" s="322" t="s">
        <v>532</v>
      </c>
      <c r="K24" s="322"/>
      <c r="L24" s="322"/>
      <c r="M24" s="322"/>
      <c r="N24" s="322"/>
      <c r="O24" s="322"/>
      <c r="P24" s="323" t="s">
        <v>286</v>
      </c>
      <c r="Q24" s="324" t="s">
        <v>290</v>
      </c>
      <c r="R24" s="322"/>
      <c r="S24" s="322"/>
      <c r="T24" s="322"/>
      <c r="U24" s="322"/>
      <c r="V24" s="322"/>
      <c r="W24" s="322"/>
      <c r="X24" s="714" t="s">
        <v>1380</v>
      </c>
      <c r="Y24" s="718" t="s">
        <v>1384</v>
      </c>
      <c r="Z24" s="716" t="s">
        <v>1385</v>
      </c>
    </row>
    <row r="25" spans="1:26">
      <c r="A25" s="322"/>
      <c r="B25" s="322"/>
      <c r="C25" s="322"/>
      <c r="D25" s="322"/>
      <c r="E25" s="322" t="s">
        <v>17</v>
      </c>
      <c r="F25" s="322" t="s">
        <v>15</v>
      </c>
      <c r="G25" s="322" t="s">
        <v>19</v>
      </c>
      <c r="H25" s="322" t="s">
        <v>28</v>
      </c>
      <c r="I25" s="322" t="s">
        <v>24</v>
      </c>
      <c r="J25" s="322" t="s">
        <v>532</v>
      </c>
      <c r="K25" s="322"/>
      <c r="L25" s="322"/>
      <c r="M25" s="322"/>
      <c r="N25" s="322"/>
      <c r="O25" s="322"/>
      <c r="P25" s="323" t="s">
        <v>286</v>
      </c>
      <c r="Q25" s="324" t="s">
        <v>290</v>
      </c>
      <c r="R25" s="322"/>
      <c r="S25" s="322"/>
      <c r="T25" s="322"/>
      <c r="U25" s="322"/>
      <c r="V25" s="322"/>
      <c r="W25" s="322"/>
      <c r="X25" s="714" t="s">
        <v>1380</v>
      </c>
      <c r="Y25" s="718" t="s">
        <v>1384</v>
      </c>
      <c r="Z25" s="716" t="s">
        <v>1385</v>
      </c>
    </row>
    <row r="26" spans="1:26">
      <c r="A26" s="322"/>
      <c r="B26" s="322"/>
      <c r="C26" s="322" t="s">
        <v>536</v>
      </c>
      <c r="D26" s="322"/>
      <c r="E26" s="322" t="s">
        <v>17</v>
      </c>
      <c r="F26" s="322" t="s">
        <v>14</v>
      </c>
      <c r="G26" s="322" t="s">
        <v>19</v>
      </c>
      <c r="H26" s="322" t="s">
        <v>28</v>
      </c>
      <c r="I26" s="322" t="s">
        <v>24</v>
      </c>
      <c r="J26" s="322" t="s">
        <v>534</v>
      </c>
      <c r="K26" s="322"/>
      <c r="L26" s="322"/>
      <c r="M26" s="322"/>
      <c r="N26" s="322"/>
      <c r="O26" s="322"/>
      <c r="P26" s="323" t="s">
        <v>286</v>
      </c>
      <c r="Q26" s="324" t="s">
        <v>290</v>
      </c>
      <c r="R26" s="322"/>
      <c r="S26" s="322"/>
      <c r="T26" s="322"/>
      <c r="U26" s="322"/>
      <c r="V26" s="322"/>
      <c r="W26" s="322"/>
      <c r="X26" s="714" t="s">
        <v>1380</v>
      </c>
      <c r="Y26" s="718" t="s">
        <v>1384</v>
      </c>
      <c r="Z26" s="716" t="s">
        <v>1385</v>
      </c>
    </row>
    <row r="27" spans="1:26">
      <c r="A27" s="322"/>
      <c r="B27" s="322"/>
      <c r="C27" s="322"/>
      <c r="D27" s="322"/>
      <c r="E27" s="322" t="s">
        <v>18</v>
      </c>
      <c r="F27" s="322" t="s">
        <v>15</v>
      </c>
      <c r="G27" s="322" t="s">
        <v>19</v>
      </c>
      <c r="H27" s="322" t="s">
        <v>28</v>
      </c>
      <c r="I27" s="322" t="s">
        <v>24</v>
      </c>
      <c r="J27" s="322" t="s">
        <v>532</v>
      </c>
      <c r="K27" s="322"/>
      <c r="L27" s="322"/>
      <c r="M27" s="322"/>
      <c r="N27" s="322"/>
      <c r="O27" s="322"/>
      <c r="P27" s="323" t="s">
        <v>286</v>
      </c>
      <c r="Q27" s="324" t="s">
        <v>290</v>
      </c>
      <c r="R27" s="322"/>
      <c r="S27" s="322"/>
      <c r="T27" s="322"/>
      <c r="U27" s="322"/>
      <c r="V27" s="322"/>
      <c r="W27" s="322"/>
      <c r="X27" s="714" t="s">
        <v>1380</v>
      </c>
      <c r="Y27" s="718" t="s">
        <v>1384</v>
      </c>
      <c r="Z27" s="716" t="s">
        <v>1385</v>
      </c>
    </row>
    <row r="28" spans="1:26">
      <c r="A28" s="322"/>
      <c r="B28" s="322"/>
      <c r="C28" s="322" t="s">
        <v>537</v>
      </c>
      <c r="D28" s="322"/>
      <c r="E28" s="322" t="s">
        <v>17</v>
      </c>
      <c r="F28" s="322" t="s">
        <v>14</v>
      </c>
      <c r="G28" s="322" t="s">
        <v>19</v>
      </c>
      <c r="H28" s="322" t="s">
        <v>28</v>
      </c>
      <c r="I28" s="322" t="s">
        <v>24</v>
      </c>
      <c r="J28" s="322" t="s">
        <v>533</v>
      </c>
      <c r="K28" s="322"/>
      <c r="L28" s="322"/>
      <c r="M28" s="322"/>
      <c r="N28" s="322"/>
      <c r="O28" s="322"/>
      <c r="P28" s="323" t="s">
        <v>286</v>
      </c>
      <c r="Q28" s="324" t="s">
        <v>290</v>
      </c>
      <c r="R28" s="322"/>
      <c r="S28" s="322"/>
      <c r="T28" s="322"/>
      <c r="U28" s="322"/>
      <c r="V28" s="322"/>
      <c r="W28" s="322"/>
      <c r="X28" s="714" t="s">
        <v>1380</v>
      </c>
      <c r="Y28" s="718" t="s">
        <v>1384</v>
      </c>
      <c r="Z28" s="716" t="s">
        <v>1385</v>
      </c>
    </row>
    <row r="29" spans="1:26">
      <c r="A29" s="322"/>
      <c r="B29" s="322"/>
      <c r="C29" s="322"/>
      <c r="D29" s="322"/>
      <c r="E29" s="322" t="s">
        <v>17</v>
      </c>
      <c r="F29" s="322" t="s">
        <v>15</v>
      </c>
      <c r="G29" s="322" t="s">
        <v>19</v>
      </c>
      <c r="H29" s="322" t="s">
        <v>28</v>
      </c>
      <c r="I29" s="322" t="s">
        <v>24</v>
      </c>
      <c r="J29" s="322" t="s">
        <v>533</v>
      </c>
      <c r="K29" s="322"/>
      <c r="L29" s="322"/>
      <c r="M29" s="322"/>
      <c r="N29" s="322"/>
      <c r="O29" s="322"/>
      <c r="P29" s="323" t="s">
        <v>286</v>
      </c>
      <c r="Q29" s="324" t="s">
        <v>290</v>
      </c>
      <c r="R29" s="322"/>
      <c r="S29" s="322"/>
      <c r="T29" s="322"/>
      <c r="U29" s="322"/>
      <c r="V29" s="322"/>
      <c r="W29" s="322"/>
      <c r="X29" s="714" t="s">
        <v>1380</v>
      </c>
      <c r="Y29" s="718" t="s">
        <v>1384</v>
      </c>
      <c r="Z29" s="716" t="s">
        <v>1385</v>
      </c>
    </row>
    <row r="30" spans="1:26">
      <c r="A30" s="322"/>
      <c r="B30" s="322"/>
      <c r="C30" s="322" t="s">
        <v>376</v>
      </c>
      <c r="D30" s="322"/>
      <c r="E30" s="322" t="s">
        <v>17</v>
      </c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3" t="s">
        <v>286</v>
      </c>
      <c r="Q30" s="324" t="s">
        <v>290</v>
      </c>
      <c r="R30" s="322" t="s">
        <v>796</v>
      </c>
      <c r="S30" s="322"/>
      <c r="T30" s="322"/>
      <c r="U30" s="322"/>
      <c r="V30" s="322"/>
      <c r="W30" s="322"/>
      <c r="X30" s="714" t="s">
        <v>1380</v>
      </c>
      <c r="Y30" s="718" t="s">
        <v>1384</v>
      </c>
      <c r="Z30" s="716" t="s">
        <v>1385</v>
      </c>
    </row>
    <row r="31" spans="1:26">
      <c r="A31" s="322"/>
      <c r="B31" s="322"/>
      <c r="C31" s="322" t="s">
        <v>377</v>
      </c>
      <c r="D31" s="322"/>
      <c r="E31" s="322" t="s">
        <v>18</v>
      </c>
      <c r="F31" s="322" t="s">
        <v>14</v>
      </c>
      <c r="G31" s="322" t="s">
        <v>19</v>
      </c>
      <c r="H31" s="322" t="s">
        <v>28</v>
      </c>
      <c r="I31" s="322" t="s">
        <v>24</v>
      </c>
      <c r="J31" s="322" t="s">
        <v>533</v>
      </c>
      <c r="K31" s="322"/>
      <c r="L31" s="322"/>
      <c r="M31" s="322"/>
      <c r="N31" s="322"/>
      <c r="O31" s="322"/>
      <c r="P31" s="323" t="s">
        <v>286</v>
      </c>
      <c r="Q31" s="324" t="s">
        <v>290</v>
      </c>
      <c r="R31" s="322"/>
      <c r="S31" s="322"/>
      <c r="T31" s="322"/>
      <c r="U31" s="322"/>
      <c r="V31" s="322"/>
      <c r="W31" s="322"/>
      <c r="X31" s="714" t="s">
        <v>1380</v>
      </c>
      <c r="Y31" s="718" t="s">
        <v>1384</v>
      </c>
      <c r="Z31" s="716" t="s">
        <v>1385</v>
      </c>
    </row>
    <row r="32" spans="1:26">
      <c r="A32" s="322"/>
      <c r="B32" s="322"/>
      <c r="C32" s="322"/>
      <c r="D32" s="322"/>
      <c r="E32" s="322" t="s">
        <v>18</v>
      </c>
      <c r="F32" s="322" t="s">
        <v>15</v>
      </c>
      <c r="G32" s="322" t="s">
        <v>19</v>
      </c>
      <c r="H32" s="322" t="s">
        <v>28</v>
      </c>
      <c r="I32" s="322" t="s">
        <v>24</v>
      </c>
      <c r="J32" s="322" t="s">
        <v>533</v>
      </c>
      <c r="K32" s="322"/>
      <c r="L32" s="322"/>
      <c r="M32" s="322"/>
      <c r="N32" s="322"/>
      <c r="O32" s="322"/>
      <c r="P32" s="323" t="s">
        <v>286</v>
      </c>
      <c r="Q32" s="324" t="s">
        <v>290</v>
      </c>
      <c r="R32" s="322"/>
      <c r="S32" s="322"/>
      <c r="T32" s="322"/>
      <c r="U32" s="322"/>
      <c r="V32" s="322"/>
      <c r="W32" s="322"/>
      <c r="X32" s="714" t="s">
        <v>1380</v>
      </c>
      <c r="Y32" s="718" t="s">
        <v>1384</v>
      </c>
      <c r="Z32" s="716" t="s">
        <v>1385</v>
      </c>
    </row>
    <row r="33" spans="1:26">
      <c r="A33" s="322"/>
      <c r="B33" s="322"/>
      <c r="C33" s="322" t="s">
        <v>378</v>
      </c>
      <c r="D33" s="322"/>
      <c r="E33" s="322" t="s">
        <v>18</v>
      </c>
      <c r="F33" s="322" t="s">
        <v>14</v>
      </c>
      <c r="G33" s="322" t="s">
        <v>19</v>
      </c>
      <c r="H33" s="322" t="s">
        <v>28</v>
      </c>
      <c r="I33" s="322" t="s">
        <v>24</v>
      </c>
      <c r="J33" s="322" t="s">
        <v>533</v>
      </c>
      <c r="K33" s="322"/>
      <c r="L33" s="322"/>
      <c r="M33" s="322"/>
      <c r="N33" s="322"/>
      <c r="O33" s="322"/>
      <c r="P33" s="323" t="s">
        <v>286</v>
      </c>
      <c r="Q33" s="324" t="s">
        <v>290</v>
      </c>
      <c r="R33" s="322"/>
      <c r="S33" s="322"/>
      <c r="T33" s="322"/>
      <c r="U33" s="322"/>
      <c r="V33" s="322"/>
      <c r="W33" s="322"/>
      <c r="X33" s="714" t="s">
        <v>1380</v>
      </c>
      <c r="Y33" s="718" t="s">
        <v>1384</v>
      </c>
      <c r="Z33" s="716" t="s">
        <v>1385</v>
      </c>
    </row>
    <row r="34" spans="1:26">
      <c r="A34" s="322"/>
      <c r="B34" s="322"/>
      <c r="C34" s="322"/>
      <c r="D34" s="322"/>
      <c r="E34" s="322" t="s">
        <v>18</v>
      </c>
      <c r="F34" s="322" t="s">
        <v>15</v>
      </c>
      <c r="G34" s="322" t="s">
        <v>19</v>
      </c>
      <c r="H34" s="322" t="s">
        <v>28</v>
      </c>
      <c r="I34" s="322" t="s">
        <v>24</v>
      </c>
      <c r="J34" s="322" t="s">
        <v>532</v>
      </c>
      <c r="K34" s="322"/>
      <c r="L34" s="322"/>
      <c r="M34" s="322"/>
      <c r="N34" s="322" t="s">
        <v>545</v>
      </c>
      <c r="O34" s="322"/>
      <c r="P34" s="323" t="s">
        <v>286</v>
      </c>
      <c r="Q34" s="324" t="s">
        <v>290</v>
      </c>
      <c r="R34" s="322" t="s">
        <v>795</v>
      </c>
      <c r="S34" s="322"/>
      <c r="T34" s="322"/>
      <c r="U34" s="322"/>
      <c r="V34" s="322"/>
      <c r="W34" s="322"/>
      <c r="X34" s="714" t="s">
        <v>1380</v>
      </c>
      <c r="Y34" s="718" t="s">
        <v>1384</v>
      </c>
      <c r="Z34" s="716" t="s">
        <v>1385</v>
      </c>
    </row>
    <row r="35" spans="1:26">
      <c r="A35" s="322"/>
      <c r="B35" s="322"/>
      <c r="C35" s="322" t="s">
        <v>379</v>
      </c>
      <c r="D35" s="322"/>
      <c r="E35" s="322" t="s">
        <v>18</v>
      </c>
      <c r="F35" s="322" t="s">
        <v>14</v>
      </c>
      <c r="G35" s="322" t="s">
        <v>19</v>
      </c>
      <c r="H35" s="322" t="s">
        <v>28</v>
      </c>
      <c r="I35" s="322" t="s">
        <v>794</v>
      </c>
      <c r="J35" s="322" t="s">
        <v>532</v>
      </c>
      <c r="K35" s="322"/>
      <c r="L35" s="322"/>
      <c r="M35" s="322"/>
      <c r="N35" s="322"/>
      <c r="O35" s="322"/>
      <c r="P35" s="323" t="s">
        <v>286</v>
      </c>
      <c r="Q35" s="324" t="s">
        <v>290</v>
      </c>
      <c r="R35" s="322"/>
      <c r="S35" s="322"/>
      <c r="T35" s="322"/>
      <c r="U35" s="322"/>
      <c r="V35" s="322"/>
      <c r="W35" s="322"/>
      <c r="X35" s="714" t="s">
        <v>1380</v>
      </c>
      <c r="Y35" s="718" t="s">
        <v>1384</v>
      </c>
      <c r="Z35" s="716" t="s">
        <v>1385</v>
      </c>
    </row>
    <row r="36" spans="1:26">
      <c r="A36" s="322"/>
      <c r="B36" s="322"/>
      <c r="C36" s="322"/>
      <c r="D36" s="322"/>
      <c r="E36" s="322" t="s">
        <v>18</v>
      </c>
      <c r="F36" s="322" t="s">
        <v>15</v>
      </c>
      <c r="G36" s="322" t="s">
        <v>19</v>
      </c>
      <c r="H36" s="322" t="s">
        <v>28</v>
      </c>
      <c r="I36" s="322" t="s">
        <v>25</v>
      </c>
      <c r="J36" s="322" t="s">
        <v>533</v>
      </c>
      <c r="K36" s="322"/>
      <c r="L36" s="322"/>
      <c r="M36" s="322"/>
      <c r="N36" s="322"/>
      <c r="O36" s="322"/>
      <c r="P36" s="323" t="s">
        <v>286</v>
      </c>
      <c r="Q36" s="324" t="s">
        <v>290</v>
      </c>
      <c r="R36" s="322"/>
      <c r="S36" s="322"/>
      <c r="T36" s="322"/>
      <c r="U36" s="322"/>
      <c r="V36" s="322"/>
      <c r="W36" s="322"/>
      <c r="X36" s="714" t="s">
        <v>1380</v>
      </c>
      <c r="Y36" s="718" t="s">
        <v>1384</v>
      </c>
      <c r="Z36" s="716" t="s">
        <v>1385</v>
      </c>
    </row>
    <row r="37" spans="1:26">
      <c r="A37" s="322"/>
      <c r="B37" s="322"/>
      <c r="C37" s="322"/>
      <c r="D37" s="322"/>
      <c r="E37" s="322" t="s">
        <v>18</v>
      </c>
      <c r="F37" s="322" t="s">
        <v>15</v>
      </c>
      <c r="G37" s="322" t="s">
        <v>19</v>
      </c>
      <c r="H37" s="322" t="s">
        <v>28</v>
      </c>
      <c r="I37" s="322" t="s">
        <v>24</v>
      </c>
      <c r="J37" s="322" t="s">
        <v>533</v>
      </c>
      <c r="K37" s="322"/>
      <c r="L37" s="322"/>
      <c r="M37" s="322"/>
      <c r="N37" s="322"/>
      <c r="O37" s="322"/>
      <c r="P37" s="323" t="s">
        <v>286</v>
      </c>
      <c r="Q37" s="324" t="s">
        <v>290</v>
      </c>
      <c r="R37" s="322"/>
      <c r="S37" s="322"/>
      <c r="T37" s="322"/>
      <c r="U37" s="322"/>
      <c r="V37" s="322"/>
      <c r="W37" s="322"/>
      <c r="X37" s="714" t="s">
        <v>1380</v>
      </c>
      <c r="Y37" s="718" t="s">
        <v>1384</v>
      </c>
      <c r="Z37" s="716" t="s">
        <v>1385</v>
      </c>
    </row>
    <row r="38" spans="1:26">
      <c r="A38" s="322"/>
      <c r="B38" s="322"/>
      <c r="C38" s="322" t="s">
        <v>380</v>
      </c>
      <c r="D38" s="322"/>
      <c r="E38" s="322" t="s">
        <v>17</v>
      </c>
      <c r="F38" s="322" t="s">
        <v>14</v>
      </c>
      <c r="G38" s="322" t="s">
        <v>19</v>
      </c>
      <c r="H38" s="322" t="s">
        <v>28</v>
      </c>
      <c r="I38" s="322" t="s">
        <v>24</v>
      </c>
      <c r="J38" s="322"/>
      <c r="K38" s="322"/>
      <c r="L38" s="322"/>
      <c r="M38" s="322"/>
      <c r="N38" s="322"/>
      <c r="O38" s="322" t="s">
        <v>28</v>
      </c>
      <c r="P38" s="323" t="s">
        <v>286</v>
      </c>
      <c r="Q38" s="324" t="s">
        <v>290</v>
      </c>
      <c r="R38" s="322"/>
      <c r="S38" s="322"/>
      <c r="T38" s="322"/>
      <c r="U38" s="322"/>
      <c r="V38" s="322"/>
      <c r="W38" s="322"/>
      <c r="X38" s="714" t="s">
        <v>1380</v>
      </c>
      <c r="Y38" s="718" t="s">
        <v>1384</v>
      </c>
      <c r="Z38" s="716" t="s">
        <v>1385</v>
      </c>
    </row>
    <row r="39" spans="1:26">
      <c r="A39" s="322"/>
      <c r="B39" s="322"/>
      <c r="C39" s="322"/>
      <c r="D39" s="322"/>
      <c r="E39" s="322" t="s">
        <v>18</v>
      </c>
      <c r="F39" s="322" t="s">
        <v>15</v>
      </c>
      <c r="G39" s="322" t="s">
        <v>19</v>
      </c>
      <c r="H39" s="322" t="s">
        <v>28</v>
      </c>
      <c r="I39" s="322" t="s">
        <v>26</v>
      </c>
      <c r="J39" s="322"/>
      <c r="K39" s="322"/>
      <c r="L39" s="322"/>
      <c r="M39" s="322"/>
      <c r="N39" s="322"/>
      <c r="O39" s="322" t="s">
        <v>28</v>
      </c>
      <c r="P39" s="323" t="s">
        <v>286</v>
      </c>
      <c r="Q39" s="324" t="s">
        <v>290</v>
      </c>
      <c r="R39" s="322"/>
      <c r="S39" s="322"/>
      <c r="T39" s="322"/>
      <c r="U39" s="322"/>
      <c r="V39" s="322"/>
      <c r="W39" s="322"/>
      <c r="X39" s="714" t="s">
        <v>1380</v>
      </c>
      <c r="Y39" s="718" t="s">
        <v>1384</v>
      </c>
      <c r="Z39" s="716" t="s">
        <v>1385</v>
      </c>
    </row>
    <row r="40" spans="1:26">
      <c r="A40" s="322"/>
      <c r="B40" s="322"/>
      <c r="C40" s="322" t="s">
        <v>382</v>
      </c>
      <c r="D40" s="322"/>
      <c r="E40" s="322" t="s">
        <v>17</v>
      </c>
      <c r="F40" s="322" t="s">
        <v>14</v>
      </c>
      <c r="G40" s="322" t="s">
        <v>19</v>
      </c>
      <c r="H40" s="322" t="s">
        <v>28</v>
      </c>
      <c r="I40" s="322" t="s">
        <v>25</v>
      </c>
      <c r="J40" s="322" t="s">
        <v>532</v>
      </c>
      <c r="K40" s="322"/>
      <c r="L40" s="322"/>
      <c r="M40" s="322"/>
      <c r="N40" s="322"/>
      <c r="O40" s="322"/>
      <c r="P40" s="335" t="s">
        <v>287</v>
      </c>
      <c r="Q40" s="324" t="s">
        <v>290</v>
      </c>
      <c r="R40" s="322"/>
      <c r="S40" s="322"/>
      <c r="T40" s="322"/>
      <c r="U40" s="322"/>
      <c r="V40" s="322"/>
      <c r="W40" s="322"/>
      <c r="X40" s="714" t="s">
        <v>1380</v>
      </c>
      <c r="Y40" s="718" t="s">
        <v>1384</v>
      </c>
      <c r="Z40" s="716" t="s">
        <v>1385</v>
      </c>
    </row>
    <row r="41" spans="1:26">
      <c r="A41" s="322"/>
      <c r="B41" s="322"/>
      <c r="C41" s="322"/>
      <c r="D41" s="322"/>
      <c r="E41" s="322" t="s">
        <v>17</v>
      </c>
      <c r="F41" s="322" t="s">
        <v>15</v>
      </c>
      <c r="G41" s="322" t="s">
        <v>19</v>
      </c>
      <c r="H41" s="322" t="s">
        <v>28</v>
      </c>
      <c r="I41" s="322" t="s">
        <v>26</v>
      </c>
      <c r="J41" s="322" t="s">
        <v>533</v>
      </c>
      <c r="K41" s="322"/>
      <c r="L41" s="322"/>
      <c r="M41" s="322"/>
      <c r="N41" s="322"/>
      <c r="O41" s="322"/>
      <c r="P41" s="335" t="s">
        <v>287</v>
      </c>
      <c r="Q41" s="324" t="s">
        <v>290</v>
      </c>
      <c r="R41" s="322"/>
      <c r="S41" s="322"/>
      <c r="T41" s="322"/>
      <c r="U41" s="322"/>
      <c r="V41" s="322"/>
      <c r="W41" s="322"/>
      <c r="X41" s="714" t="s">
        <v>1380</v>
      </c>
      <c r="Y41" s="718" t="s">
        <v>1384</v>
      </c>
      <c r="Z41" s="716" t="s">
        <v>1385</v>
      </c>
    </row>
    <row r="42" spans="1:26">
      <c r="A42" s="322"/>
      <c r="B42" s="322"/>
      <c r="C42" s="322" t="s">
        <v>383</v>
      </c>
      <c r="D42" s="322"/>
      <c r="E42" s="322" t="s">
        <v>17</v>
      </c>
      <c r="F42" s="322" t="s">
        <v>14</v>
      </c>
      <c r="G42" s="322" t="s">
        <v>19</v>
      </c>
      <c r="H42" s="322" t="s">
        <v>28</v>
      </c>
      <c r="I42" s="322" t="s">
        <v>24</v>
      </c>
      <c r="J42" s="322" t="s">
        <v>534</v>
      </c>
      <c r="K42" s="322"/>
      <c r="L42" s="322"/>
      <c r="M42" s="322"/>
      <c r="N42" s="322"/>
      <c r="O42" s="322"/>
      <c r="P42" s="335" t="s">
        <v>287</v>
      </c>
      <c r="Q42" s="324" t="s">
        <v>290</v>
      </c>
      <c r="R42" s="322"/>
      <c r="S42" s="322"/>
      <c r="T42" s="322"/>
      <c r="U42" s="322"/>
      <c r="V42" s="322"/>
      <c r="W42" s="322"/>
      <c r="X42" s="714" t="s">
        <v>1380</v>
      </c>
      <c r="Y42" s="718" t="s">
        <v>1384</v>
      </c>
      <c r="Z42" s="716" t="s">
        <v>1385</v>
      </c>
    </row>
    <row r="43" spans="1:26">
      <c r="A43" s="322"/>
      <c r="B43" s="322"/>
      <c r="C43" s="322"/>
      <c r="D43" s="322"/>
      <c r="E43" s="322" t="s">
        <v>17</v>
      </c>
      <c r="F43" s="322" t="s">
        <v>15</v>
      </c>
      <c r="G43" s="322" t="s">
        <v>19</v>
      </c>
      <c r="H43" s="322" t="s">
        <v>28</v>
      </c>
      <c r="I43" s="322" t="s">
        <v>24</v>
      </c>
      <c r="J43" s="322" t="s">
        <v>533</v>
      </c>
      <c r="K43" s="322"/>
      <c r="L43" s="322"/>
      <c r="M43" s="322"/>
      <c r="N43" s="322"/>
      <c r="O43" s="322"/>
      <c r="P43" s="335" t="s">
        <v>287</v>
      </c>
      <c r="Q43" s="324" t="s">
        <v>290</v>
      </c>
      <c r="R43" s="322"/>
      <c r="S43" s="322"/>
      <c r="T43" s="322"/>
      <c r="U43" s="322"/>
      <c r="V43" s="322"/>
      <c r="W43" s="322"/>
      <c r="X43" s="714" t="s">
        <v>1380</v>
      </c>
      <c r="Y43" s="718" t="s">
        <v>1384</v>
      </c>
      <c r="Z43" s="716" t="s">
        <v>1385</v>
      </c>
    </row>
    <row r="44" spans="1:26">
      <c r="A44" s="322"/>
      <c r="B44" s="322"/>
      <c r="C44" s="322" t="s">
        <v>538</v>
      </c>
      <c r="D44" s="322"/>
      <c r="E44" s="322" t="s">
        <v>18</v>
      </c>
      <c r="F44" s="322" t="s">
        <v>14</v>
      </c>
      <c r="G44" s="322" t="s">
        <v>19</v>
      </c>
      <c r="H44" s="322" t="s">
        <v>28</v>
      </c>
      <c r="I44" s="322" t="s">
        <v>24</v>
      </c>
      <c r="J44" s="322"/>
      <c r="K44" s="322"/>
      <c r="L44" s="322"/>
      <c r="M44" s="322"/>
      <c r="N44" s="322"/>
      <c r="O44" s="322" t="s">
        <v>28</v>
      </c>
      <c r="P44" s="323" t="s">
        <v>286</v>
      </c>
      <c r="Q44" s="324" t="s">
        <v>290</v>
      </c>
      <c r="R44" s="322"/>
      <c r="S44" s="322"/>
      <c r="T44" s="322"/>
      <c r="U44" s="322"/>
      <c r="V44" s="322"/>
      <c r="W44" s="322"/>
      <c r="X44" s="714" t="s">
        <v>1380</v>
      </c>
      <c r="Y44" s="718" t="s">
        <v>1384</v>
      </c>
      <c r="Z44" s="716" t="s">
        <v>1385</v>
      </c>
    </row>
    <row r="45" spans="1:26">
      <c r="A45" s="322"/>
      <c r="B45" s="322"/>
      <c r="C45" s="322"/>
      <c r="D45" s="322"/>
      <c r="E45" s="322" t="s">
        <v>18</v>
      </c>
      <c r="F45" s="322" t="s">
        <v>15</v>
      </c>
      <c r="G45" s="322" t="s">
        <v>19</v>
      </c>
      <c r="H45" s="322" t="s">
        <v>28</v>
      </c>
      <c r="I45" s="322" t="s">
        <v>24</v>
      </c>
      <c r="J45" s="322" t="s">
        <v>533</v>
      </c>
      <c r="K45" s="322"/>
      <c r="L45" s="322"/>
      <c r="M45" s="322"/>
      <c r="N45" s="322"/>
      <c r="O45" s="322"/>
      <c r="P45" s="323" t="s">
        <v>286</v>
      </c>
      <c r="Q45" s="324" t="s">
        <v>290</v>
      </c>
      <c r="R45" s="322"/>
      <c r="S45" s="322"/>
      <c r="T45" s="322"/>
      <c r="U45" s="322"/>
      <c r="V45" s="322"/>
      <c r="W45" s="322"/>
      <c r="X45" s="714" t="s">
        <v>1380</v>
      </c>
      <c r="Y45" s="718" t="s">
        <v>1384</v>
      </c>
      <c r="Z45" s="716" t="s">
        <v>1385</v>
      </c>
    </row>
    <row r="46" spans="1:26">
      <c r="A46" s="322"/>
      <c r="B46" s="322"/>
      <c r="C46" s="322" t="s">
        <v>385</v>
      </c>
      <c r="D46" s="322"/>
      <c r="E46" s="322" t="s">
        <v>17</v>
      </c>
      <c r="F46" s="322" t="s">
        <v>14</v>
      </c>
      <c r="G46" s="322" t="s">
        <v>19</v>
      </c>
      <c r="H46" s="322" t="s">
        <v>28</v>
      </c>
      <c r="I46" s="322" t="s">
        <v>24</v>
      </c>
      <c r="J46" s="322" t="s">
        <v>533</v>
      </c>
      <c r="K46" s="322"/>
      <c r="L46" s="322"/>
      <c r="M46" s="322"/>
      <c r="N46" s="322"/>
      <c r="O46" s="322"/>
      <c r="P46" s="323" t="s">
        <v>286</v>
      </c>
      <c r="Q46" s="324" t="s">
        <v>290</v>
      </c>
      <c r="R46" s="322"/>
      <c r="S46" s="322"/>
      <c r="T46" s="322"/>
      <c r="U46" s="322"/>
      <c r="V46" s="322"/>
      <c r="W46" s="322"/>
      <c r="X46" s="714" t="s">
        <v>1380</v>
      </c>
      <c r="Y46" s="718" t="s">
        <v>1384</v>
      </c>
      <c r="Z46" s="716" t="s">
        <v>1385</v>
      </c>
    </row>
    <row r="47" spans="1:26">
      <c r="A47" s="322"/>
      <c r="B47" s="322"/>
      <c r="C47" s="322"/>
      <c r="D47" s="322"/>
      <c r="E47" s="322" t="s">
        <v>17</v>
      </c>
      <c r="F47" s="322" t="s">
        <v>15</v>
      </c>
      <c r="G47" s="322" t="s">
        <v>19</v>
      </c>
      <c r="H47" s="322" t="s">
        <v>28</v>
      </c>
      <c r="I47" s="322" t="s">
        <v>24</v>
      </c>
      <c r="J47" s="322" t="s">
        <v>534</v>
      </c>
      <c r="K47" s="322"/>
      <c r="L47" s="322"/>
      <c r="M47" s="322"/>
      <c r="N47" s="322"/>
      <c r="O47" s="322"/>
      <c r="P47" s="323" t="s">
        <v>286</v>
      </c>
      <c r="Q47" s="324" t="s">
        <v>290</v>
      </c>
      <c r="R47" s="322"/>
      <c r="S47" s="322"/>
      <c r="T47" s="322"/>
      <c r="U47" s="322"/>
      <c r="V47" s="322"/>
      <c r="W47" s="322"/>
      <c r="X47" s="714" t="s">
        <v>1380</v>
      </c>
      <c r="Y47" s="718" t="s">
        <v>1384</v>
      </c>
      <c r="Z47" s="716" t="s">
        <v>1385</v>
      </c>
    </row>
    <row r="48" spans="1:26">
      <c r="A48" s="322"/>
      <c r="B48" s="322"/>
      <c r="C48" s="322" t="s">
        <v>387</v>
      </c>
      <c r="D48" s="322"/>
      <c r="E48" s="322" t="s">
        <v>18</v>
      </c>
      <c r="F48" s="322" t="s">
        <v>15</v>
      </c>
      <c r="G48" s="322" t="s">
        <v>19</v>
      </c>
      <c r="H48" s="322" t="s">
        <v>28</v>
      </c>
      <c r="I48" s="322" t="s">
        <v>24</v>
      </c>
      <c r="J48" s="322" t="s">
        <v>533</v>
      </c>
      <c r="K48" s="322"/>
      <c r="L48" s="322"/>
      <c r="M48" s="322"/>
      <c r="N48" s="322"/>
      <c r="O48" s="322"/>
      <c r="P48" s="323" t="s">
        <v>286</v>
      </c>
      <c r="Q48" s="324" t="s">
        <v>290</v>
      </c>
      <c r="R48" s="322"/>
      <c r="S48" s="322"/>
      <c r="T48" s="322"/>
      <c r="U48" s="322"/>
      <c r="V48" s="322"/>
      <c r="W48" s="322"/>
      <c r="X48" s="714" t="s">
        <v>1380</v>
      </c>
      <c r="Y48" s="718" t="s">
        <v>1384</v>
      </c>
      <c r="Z48" s="716" t="s">
        <v>1385</v>
      </c>
    </row>
    <row r="49" spans="1:26">
      <c r="A49" s="322"/>
      <c r="B49" s="322"/>
      <c r="C49" s="322" t="s">
        <v>389</v>
      </c>
      <c r="D49" s="322"/>
      <c r="E49" s="322" t="s">
        <v>17</v>
      </c>
      <c r="F49" s="322" t="s">
        <v>14</v>
      </c>
      <c r="G49" s="322" t="s">
        <v>19</v>
      </c>
      <c r="H49" s="322" t="s">
        <v>28</v>
      </c>
      <c r="I49" s="322" t="s">
        <v>25</v>
      </c>
      <c r="J49" s="322" t="s">
        <v>533</v>
      </c>
      <c r="K49" s="322"/>
      <c r="L49" s="322"/>
      <c r="M49" s="322"/>
      <c r="N49" s="322"/>
      <c r="O49" s="322"/>
      <c r="P49" s="323" t="s">
        <v>286</v>
      </c>
      <c r="Q49" s="324" t="s">
        <v>290</v>
      </c>
      <c r="R49" s="322" t="s">
        <v>793</v>
      </c>
      <c r="S49" s="322"/>
      <c r="T49" s="322"/>
      <c r="U49" s="322"/>
      <c r="V49" s="322"/>
      <c r="W49" s="322"/>
      <c r="X49" s="714" t="s">
        <v>1380</v>
      </c>
      <c r="Y49" s="718" t="s">
        <v>1384</v>
      </c>
      <c r="Z49" s="716" t="s">
        <v>1385</v>
      </c>
    </row>
    <row r="50" spans="1:26">
      <c r="A50" s="322"/>
      <c r="B50" s="322"/>
      <c r="C50" s="322"/>
      <c r="D50" s="322"/>
      <c r="E50" s="322" t="s">
        <v>17</v>
      </c>
      <c r="F50" s="322" t="s">
        <v>15</v>
      </c>
      <c r="G50" s="322" t="s">
        <v>19</v>
      </c>
      <c r="H50" s="322" t="s">
        <v>28</v>
      </c>
      <c r="I50" s="322" t="s">
        <v>24</v>
      </c>
      <c r="J50" s="322"/>
      <c r="K50" s="322"/>
      <c r="L50" s="322"/>
      <c r="M50" s="322"/>
      <c r="N50" s="322"/>
      <c r="O50" s="322" t="s">
        <v>28</v>
      </c>
      <c r="P50" s="323" t="s">
        <v>286</v>
      </c>
      <c r="Q50" s="324" t="s">
        <v>290</v>
      </c>
      <c r="R50" s="322"/>
      <c r="S50" s="322"/>
      <c r="T50" s="322"/>
      <c r="U50" s="322"/>
      <c r="V50" s="322"/>
      <c r="W50" s="322"/>
      <c r="X50" s="714" t="s">
        <v>1380</v>
      </c>
      <c r="Y50" s="718" t="s">
        <v>1384</v>
      </c>
      <c r="Z50" s="716" t="s">
        <v>1385</v>
      </c>
    </row>
    <row r="51" spans="1:26">
      <c r="A51" s="322"/>
      <c r="B51" s="322"/>
      <c r="C51" s="322" t="s">
        <v>552</v>
      </c>
      <c r="D51" s="322"/>
      <c r="E51" s="322" t="s">
        <v>17</v>
      </c>
      <c r="F51" s="322" t="s">
        <v>14</v>
      </c>
      <c r="G51" s="322" t="s">
        <v>19</v>
      </c>
      <c r="H51" s="322" t="s">
        <v>28</v>
      </c>
      <c r="I51" s="322" t="s">
        <v>24</v>
      </c>
      <c r="J51" s="322" t="s">
        <v>533</v>
      </c>
      <c r="K51" s="322"/>
      <c r="L51" s="322"/>
      <c r="M51" s="322"/>
      <c r="N51" s="322"/>
      <c r="O51" s="322"/>
      <c r="P51" s="323" t="s">
        <v>286</v>
      </c>
      <c r="Q51" s="324" t="s">
        <v>290</v>
      </c>
      <c r="R51" s="322"/>
      <c r="S51" s="322"/>
      <c r="T51" s="322"/>
      <c r="U51" s="322"/>
      <c r="V51" s="322"/>
      <c r="W51" s="322"/>
      <c r="X51" s="714" t="s">
        <v>1380</v>
      </c>
      <c r="Y51" s="718" t="s">
        <v>1384</v>
      </c>
      <c r="Z51" s="716" t="s">
        <v>1385</v>
      </c>
    </row>
    <row r="52" spans="1:26" s="331" customFormat="1" ht="14.4" thickBot="1">
      <c r="A52" s="332"/>
      <c r="B52" s="332"/>
      <c r="C52" s="332"/>
      <c r="D52" s="332" t="s">
        <v>792</v>
      </c>
      <c r="E52" s="332" t="s">
        <v>17</v>
      </c>
      <c r="F52" s="332" t="s">
        <v>15</v>
      </c>
      <c r="G52" s="332" t="s">
        <v>19</v>
      </c>
      <c r="H52" s="332" t="s">
        <v>28</v>
      </c>
      <c r="I52" s="332" t="s">
        <v>26</v>
      </c>
      <c r="J52" s="332"/>
      <c r="K52" s="332"/>
      <c r="L52" s="332"/>
      <c r="M52" s="332"/>
      <c r="N52" s="332"/>
      <c r="O52" s="332" t="s">
        <v>28</v>
      </c>
      <c r="P52" s="334" t="s">
        <v>286</v>
      </c>
      <c r="Q52" s="333" t="s">
        <v>290</v>
      </c>
      <c r="R52" s="332"/>
      <c r="S52" s="332"/>
      <c r="T52" s="332"/>
      <c r="U52" s="332"/>
      <c r="V52" s="332"/>
      <c r="W52" s="332"/>
      <c r="X52" s="714" t="s">
        <v>1380</v>
      </c>
      <c r="Y52" s="718" t="s">
        <v>1384</v>
      </c>
      <c r="Z52" s="716" t="s">
        <v>1385</v>
      </c>
    </row>
    <row r="53" spans="1:26">
      <c r="A53" s="328"/>
      <c r="B53" s="328"/>
      <c r="C53" s="328" t="s">
        <v>553</v>
      </c>
      <c r="D53" s="328" t="s">
        <v>791</v>
      </c>
      <c r="E53" s="328" t="s">
        <v>17</v>
      </c>
      <c r="F53" s="328" t="s">
        <v>14</v>
      </c>
      <c r="G53" s="328" t="s">
        <v>19</v>
      </c>
      <c r="H53" s="328" t="s">
        <v>28</v>
      </c>
      <c r="I53" s="328" t="s">
        <v>24</v>
      </c>
      <c r="J53" s="328" t="s">
        <v>534</v>
      </c>
      <c r="K53" s="328"/>
      <c r="L53" s="328"/>
      <c r="M53" s="328"/>
      <c r="N53" s="328"/>
      <c r="O53" s="328"/>
      <c r="P53" s="330" t="s">
        <v>286</v>
      </c>
      <c r="Q53" s="329" t="s">
        <v>290</v>
      </c>
      <c r="R53" s="328"/>
      <c r="S53" s="328"/>
      <c r="T53" s="328"/>
      <c r="U53" s="328"/>
      <c r="V53" s="328"/>
      <c r="W53" s="328"/>
      <c r="X53" s="714" t="s">
        <v>1380</v>
      </c>
      <c r="Y53" s="718" t="s">
        <v>1384</v>
      </c>
      <c r="Z53" s="716" t="s">
        <v>1386</v>
      </c>
    </row>
    <row r="54" spans="1:26">
      <c r="A54" s="322"/>
      <c r="B54" s="322"/>
      <c r="C54" s="322"/>
      <c r="D54" s="322"/>
      <c r="E54" s="322" t="s">
        <v>17</v>
      </c>
      <c r="F54" s="322" t="s">
        <v>15</v>
      </c>
      <c r="G54" s="322" t="s">
        <v>19</v>
      </c>
      <c r="H54" s="322" t="s">
        <v>28</v>
      </c>
      <c r="I54" s="322" t="s">
        <v>24</v>
      </c>
      <c r="J54" s="322" t="s">
        <v>534</v>
      </c>
      <c r="K54" s="322"/>
      <c r="L54" s="322"/>
      <c r="M54" s="322"/>
      <c r="N54" s="322"/>
      <c r="O54" s="322"/>
      <c r="P54" s="323" t="s">
        <v>286</v>
      </c>
      <c r="Q54" s="324" t="s">
        <v>290</v>
      </c>
      <c r="R54" s="322"/>
      <c r="S54" s="322"/>
      <c r="T54" s="322"/>
      <c r="U54" s="322"/>
      <c r="V54" s="322"/>
      <c r="W54" s="322"/>
      <c r="X54" s="714" t="s">
        <v>1380</v>
      </c>
      <c r="Y54" s="718" t="s">
        <v>1384</v>
      </c>
      <c r="Z54" s="716" t="s">
        <v>1386</v>
      </c>
    </row>
    <row r="55" spans="1:26">
      <c r="A55" s="322"/>
      <c r="B55" s="322"/>
      <c r="C55" s="322" t="s">
        <v>553</v>
      </c>
      <c r="D55" s="322"/>
      <c r="E55" s="322" t="s">
        <v>18</v>
      </c>
      <c r="F55" s="322" t="s">
        <v>14</v>
      </c>
      <c r="G55" s="322" t="s">
        <v>19</v>
      </c>
      <c r="H55" s="322" t="s">
        <v>28</v>
      </c>
      <c r="I55" s="322" t="s">
        <v>24</v>
      </c>
      <c r="J55" s="322" t="s">
        <v>534</v>
      </c>
      <c r="K55" s="322"/>
      <c r="L55" s="322"/>
      <c r="M55" s="322"/>
      <c r="N55" s="322"/>
      <c r="O55" s="322"/>
      <c r="P55" s="323" t="s">
        <v>286</v>
      </c>
      <c r="Q55" s="324" t="s">
        <v>290</v>
      </c>
      <c r="R55" s="322"/>
      <c r="S55" s="322"/>
      <c r="T55" s="322"/>
      <c r="U55" s="322"/>
      <c r="V55" s="322"/>
      <c r="W55" s="322"/>
      <c r="X55" s="714" t="s">
        <v>1380</v>
      </c>
      <c r="Y55" s="718" t="s">
        <v>1384</v>
      </c>
      <c r="Z55" s="716" t="s">
        <v>1386</v>
      </c>
    </row>
    <row r="56" spans="1:26">
      <c r="A56" s="322"/>
      <c r="B56" s="322"/>
      <c r="C56" s="322"/>
      <c r="D56" s="322"/>
      <c r="E56" s="322" t="s">
        <v>18</v>
      </c>
      <c r="F56" s="322" t="s">
        <v>15</v>
      </c>
      <c r="G56" s="322" t="s">
        <v>19</v>
      </c>
      <c r="H56" s="322" t="s">
        <v>28</v>
      </c>
      <c r="I56" s="322" t="s">
        <v>24</v>
      </c>
      <c r="J56" s="322" t="s">
        <v>533</v>
      </c>
      <c r="K56" s="322"/>
      <c r="L56" s="322"/>
      <c r="M56" s="322"/>
      <c r="N56" s="322"/>
      <c r="O56" s="322"/>
      <c r="P56" s="323" t="s">
        <v>286</v>
      </c>
      <c r="Q56" s="324" t="s">
        <v>290</v>
      </c>
      <c r="R56" s="322"/>
      <c r="S56" s="322"/>
      <c r="T56" s="322"/>
      <c r="U56" s="322"/>
      <c r="V56" s="322"/>
      <c r="W56" s="322"/>
      <c r="X56" s="714" t="s">
        <v>1380</v>
      </c>
      <c r="Y56" s="718" t="s">
        <v>1384</v>
      </c>
      <c r="Z56" s="716" t="s">
        <v>1386</v>
      </c>
    </row>
    <row r="57" spans="1:26">
      <c r="A57" s="322"/>
      <c r="B57" s="322"/>
      <c r="C57" s="322" t="s">
        <v>554</v>
      </c>
      <c r="D57" s="322"/>
      <c r="E57" s="322" t="s">
        <v>18</v>
      </c>
      <c r="F57" s="322" t="s">
        <v>14</v>
      </c>
      <c r="G57" s="322" t="s">
        <v>19</v>
      </c>
      <c r="H57" s="322" t="s">
        <v>28</v>
      </c>
      <c r="I57" s="322" t="s">
        <v>26</v>
      </c>
      <c r="J57" s="322"/>
      <c r="K57" s="322"/>
      <c r="L57" s="322"/>
      <c r="M57" s="322"/>
      <c r="N57" s="322"/>
      <c r="O57" s="322" t="s">
        <v>28</v>
      </c>
      <c r="P57" s="323" t="s">
        <v>286</v>
      </c>
      <c r="Q57" s="324" t="s">
        <v>290</v>
      </c>
      <c r="R57" s="322"/>
      <c r="S57" s="322"/>
      <c r="T57" s="322"/>
      <c r="U57" s="322"/>
      <c r="V57" s="322"/>
      <c r="W57" s="322"/>
      <c r="X57" s="714" t="s">
        <v>1380</v>
      </c>
      <c r="Y57" s="718" t="s">
        <v>1384</v>
      </c>
      <c r="Z57" s="716" t="s">
        <v>1386</v>
      </c>
    </row>
    <row r="58" spans="1:26">
      <c r="A58" s="322"/>
      <c r="B58" s="322"/>
      <c r="C58" s="322"/>
      <c r="D58" s="322"/>
      <c r="E58" s="322" t="s">
        <v>18</v>
      </c>
      <c r="F58" s="322" t="s">
        <v>15</v>
      </c>
      <c r="G58" s="322" t="s">
        <v>19</v>
      </c>
      <c r="H58" s="322" t="s">
        <v>28</v>
      </c>
      <c r="I58" s="322" t="s">
        <v>25</v>
      </c>
      <c r="J58" s="322" t="s">
        <v>534</v>
      </c>
      <c r="K58" s="322"/>
      <c r="L58" s="322"/>
      <c r="M58" s="322"/>
      <c r="N58" s="322"/>
      <c r="O58" s="322"/>
      <c r="P58" s="323" t="s">
        <v>286</v>
      </c>
      <c r="Q58" s="324" t="s">
        <v>290</v>
      </c>
      <c r="R58" s="322"/>
      <c r="S58" s="322"/>
      <c r="T58" s="322"/>
      <c r="U58" s="322"/>
      <c r="V58" s="322"/>
      <c r="W58" s="322"/>
      <c r="X58" s="714" t="s">
        <v>1380</v>
      </c>
      <c r="Y58" s="718" t="s">
        <v>1384</v>
      </c>
      <c r="Z58" s="716" t="s">
        <v>1386</v>
      </c>
    </row>
    <row r="59" spans="1:26" s="327" customFormat="1">
      <c r="A59" s="322"/>
      <c r="B59" s="322"/>
      <c r="C59" s="322" t="s">
        <v>790</v>
      </c>
      <c r="D59" s="322"/>
      <c r="E59" s="322" t="s">
        <v>17</v>
      </c>
      <c r="F59" s="322" t="s">
        <v>14</v>
      </c>
      <c r="G59" s="322" t="s">
        <v>19</v>
      </c>
      <c r="H59" s="322" t="s">
        <v>28</v>
      </c>
      <c r="I59" s="322" t="s">
        <v>25</v>
      </c>
      <c r="J59" s="322" t="s">
        <v>534</v>
      </c>
      <c r="K59" s="322"/>
      <c r="L59" s="322"/>
      <c r="M59" s="322"/>
      <c r="N59" s="322"/>
      <c r="O59" s="322"/>
      <c r="P59" s="323" t="s">
        <v>286</v>
      </c>
      <c r="Q59" s="324" t="s">
        <v>290</v>
      </c>
      <c r="R59" s="322"/>
      <c r="S59" s="322"/>
      <c r="T59" s="322"/>
      <c r="U59" s="322"/>
      <c r="V59" s="322"/>
      <c r="W59" s="322"/>
      <c r="X59" s="714" t="s">
        <v>1380</v>
      </c>
      <c r="Y59" s="718" t="s">
        <v>1384</v>
      </c>
      <c r="Z59" s="716" t="s">
        <v>1386</v>
      </c>
    </row>
    <row r="60" spans="1:26" s="327" customFormat="1">
      <c r="A60" s="322"/>
      <c r="B60" s="322"/>
      <c r="C60" s="322"/>
      <c r="D60" s="322"/>
      <c r="E60" s="322" t="s">
        <v>17</v>
      </c>
      <c r="F60" s="322" t="s">
        <v>14</v>
      </c>
      <c r="G60" s="322" t="s">
        <v>19</v>
      </c>
      <c r="H60" s="322" t="s">
        <v>28</v>
      </c>
      <c r="I60" s="322" t="s">
        <v>24</v>
      </c>
      <c r="J60" s="322" t="s">
        <v>534</v>
      </c>
      <c r="K60" s="322"/>
      <c r="L60" s="322"/>
      <c r="M60" s="322"/>
      <c r="N60" s="322"/>
      <c r="O60" s="322"/>
      <c r="P60" s="323" t="s">
        <v>286</v>
      </c>
      <c r="Q60" s="324" t="s">
        <v>290</v>
      </c>
      <c r="R60" s="322"/>
      <c r="S60" s="322"/>
      <c r="T60" s="322"/>
      <c r="U60" s="322"/>
      <c r="V60" s="322"/>
      <c r="W60" s="322"/>
      <c r="X60" s="714" t="s">
        <v>1380</v>
      </c>
      <c r="Y60" s="718" t="s">
        <v>1384</v>
      </c>
      <c r="Z60" s="716" t="s">
        <v>1386</v>
      </c>
    </row>
    <row r="61" spans="1:26" s="327" customFormat="1">
      <c r="A61" s="322"/>
      <c r="B61" s="322"/>
      <c r="C61" s="322"/>
      <c r="D61" s="322"/>
      <c r="E61" s="322" t="s">
        <v>18</v>
      </c>
      <c r="F61" s="322" t="s">
        <v>15</v>
      </c>
      <c r="G61" s="322" t="s">
        <v>19</v>
      </c>
      <c r="H61" s="322" t="s">
        <v>28</v>
      </c>
      <c r="I61" s="322" t="s">
        <v>26</v>
      </c>
      <c r="J61" s="322" t="s">
        <v>534</v>
      </c>
      <c r="K61" s="322"/>
      <c r="L61" s="322"/>
      <c r="M61" s="322"/>
      <c r="N61" s="322"/>
      <c r="O61" s="322"/>
      <c r="P61" s="324" t="s">
        <v>291</v>
      </c>
      <c r="Q61" s="323" t="s">
        <v>289</v>
      </c>
      <c r="R61" s="322"/>
      <c r="S61" s="322"/>
      <c r="T61" s="322"/>
      <c r="U61" s="322"/>
      <c r="V61" s="322"/>
      <c r="W61" s="322"/>
      <c r="X61" s="714" t="s">
        <v>1380</v>
      </c>
      <c r="Y61" s="718" t="s">
        <v>1384</v>
      </c>
      <c r="Z61" s="716" t="s">
        <v>1386</v>
      </c>
    </row>
    <row r="62" spans="1:26">
      <c r="A62" s="322"/>
      <c r="B62" s="322"/>
      <c r="C62" s="322"/>
      <c r="D62" s="322" t="s">
        <v>789</v>
      </c>
      <c r="E62" s="322" t="s">
        <v>17</v>
      </c>
      <c r="F62" s="322" t="s">
        <v>15</v>
      </c>
      <c r="G62" s="322" t="s">
        <v>56</v>
      </c>
      <c r="H62" s="322" t="s">
        <v>29</v>
      </c>
      <c r="I62" s="322" t="s">
        <v>30</v>
      </c>
      <c r="J62" s="322" t="s">
        <v>534</v>
      </c>
      <c r="K62" s="322"/>
      <c r="L62" s="322"/>
      <c r="M62" s="322"/>
      <c r="N62" s="322"/>
      <c r="O62" s="322"/>
      <c r="P62" s="324" t="s">
        <v>291</v>
      </c>
      <c r="Q62" s="323" t="s">
        <v>289</v>
      </c>
      <c r="R62" s="322"/>
      <c r="S62" s="322"/>
      <c r="T62" s="322"/>
      <c r="U62" s="322" t="s">
        <v>46</v>
      </c>
      <c r="V62" s="322" t="s">
        <v>789</v>
      </c>
      <c r="W62" s="322" t="s">
        <v>788</v>
      </c>
      <c r="X62" s="714" t="s">
        <v>1380</v>
      </c>
      <c r="Y62" s="718" t="s">
        <v>1384</v>
      </c>
      <c r="Z62" s="716" t="s">
        <v>1386</v>
      </c>
    </row>
    <row r="63" spans="1:26">
      <c r="A63" s="322"/>
      <c r="B63" s="322"/>
      <c r="C63" s="322" t="s">
        <v>392</v>
      </c>
      <c r="D63" s="322"/>
      <c r="E63" s="322" t="s">
        <v>17</v>
      </c>
      <c r="F63" s="322" t="s">
        <v>14</v>
      </c>
      <c r="G63" s="322" t="s">
        <v>20</v>
      </c>
      <c r="H63" s="322" t="s">
        <v>29</v>
      </c>
      <c r="I63" s="322" t="s">
        <v>24</v>
      </c>
      <c r="J63" s="322" t="s">
        <v>534</v>
      </c>
      <c r="K63" s="322"/>
      <c r="L63" s="322"/>
      <c r="M63" s="322"/>
      <c r="N63" s="322"/>
      <c r="O63" s="322"/>
      <c r="P63" s="324" t="s">
        <v>291</v>
      </c>
      <c r="Q63" s="325" t="s">
        <v>288</v>
      </c>
      <c r="R63" s="322"/>
      <c r="S63" s="322"/>
      <c r="T63" s="322"/>
      <c r="U63" s="322"/>
      <c r="V63" s="322"/>
      <c r="W63" s="322"/>
      <c r="X63" s="714" t="s">
        <v>1380</v>
      </c>
      <c r="Y63" s="718" t="s">
        <v>1384</v>
      </c>
      <c r="Z63" s="716" t="s">
        <v>1386</v>
      </c>
    </row>
    <row r="64" spans="1:26">
      <c r="A64" s="322"/>
      <c r="B64" s="322"/>
      <c r="C64" s="322"/>
      <c r="D64" s="322"/>
      <c r="E64" s="322" t="s">
        <v>18</v>
      </c>
      <c r="F64" s="322" t="s">
        <v>15</v>
      </c>
      <c r="G64" s="322" t="s">
        <v>19</v>
      </c>
      <c r="H64" s="322" t="s">
        <v>28</v>
      </c>
      <c r="I64" s="322" t="s">
        <v>26</v>
      </c>
      <c r="J64" s="322"/>
      <c r="K64" s="322"/>
      <c r="L64" s="322"/>
      <c r="M64" s="322"/>
      <c r="N64" s="322"/>
      <c r="O64" s="322" t="s">
        <v>28</v>
      </c>
      <c r="P64" s="324" t="s">
        <v>291</v>
      </c>
      <c r="Q64" s="325" t="s">
        <v>288</v>
      </c>
      <c r="R64" s="322"/>
      <c r="S64" s="322"/>
      <c r="T64" s="322"/>
      <c r="U64" s="322"/>
      <c r="V64" s="322"/>
      <c r="W64" s="322"/>
      <c r="X64" s="714" t="s">
        <v>1380</v>
      </c>
      <c r="Y64" s="718" t="s">
        <v>1384</v>
      </c>
      <c r="Z64" s="716" t="s">
        <v>1386</v>
      </c>
    </row>
    <row r="65" spans="1:26">
      <c r="A65" s="322"/>
      <c r="B65" s="322"/>
      <c r="C65" s="322" t="s">
        <v>393</v>
      </c>
      <c r="D65" s="322"/>
      <c r="E65" s="322" t="s">
        <v>17</v>
      </c>
      <c r="F65" s="322" t="s">
        <v>14</v>
      </c>
      <c r="G65" s="322" t="s">
        <v>19</v>
      </c>
      <c r="H65" s="322" t="s">
        <v>28</v>
      </c>
      <c r="I65" s="322" t="s">
        <v>24</v>
      </c>
      <c r="J65" s="322" t="s">
        <v>534</v>
      </c>
      <c r="K65" s="322"/>
      <c r="L65" s="322"/>
      <c r="M65" s="322"/>
      <c r="N65" s="322"/>
      <c r="O65" s="322"/>
      <c r="P65" s="324" t="s">
        <v>291</v>
      </c>
      <c r="Q65" s="325" t="s">
        <v>288</v>
      </c>
      <c r="R65" s="322"/>
      <c r="S65" s="322"/>
      <c r="T65" s="322"/>
      <c r="U65" s="322"/>
      <c r="V65" s="322"/>
      <c r="W65" s="322"/>
      <c r="X65" s="714" t="s">
        <v>1380</v>
      </c>
      <c r="Y65" s="718" t="s">
        <v>1384</v>
      </c>
      <c r="Z65" s="716" t="s">
        <v>1386</v>
      </c>
    </row>
    <row r="66" spans="1:26" s="327" customFormat="1">
      <c r="A66" s="322"/>
      <c r="B66" s="322"/>
      <c r="C66" s="322"/>
      <c r="D66" s="322"/>
      <c r="E66" s="322" t="s">
        <v>18</v>
      </c>
      <c r="F66" s="322" t="s">
        <v>15</v>
      </c>
      <c r="G66" s="322" t="s">
        <v>19</v>
      </c>
      <c r="H66" s="322" t="s">
        <v>28</v>
      </c>
      <c r="I66" s="322" t="s">
        <v>24</v>
      </c>
      <c r="J66" s="322" t="s">
        <v>534</v>
      </c>
      <c r="K66" s="322"/>
      <c r="L66" s="322"/>
      <c r="M66" s="322"/>
      <c r="N66" s="322"/>
      <c r="O66" s="322"/>
      <c r="P66" s="324" t="s">
        <v>291</v>
      </c>
      <c r="Q66" s="325" t="s">
        <v>288</v>
      </c>
      <c r="R66" s="322"/>
      <c r="S66" s="322"/>
      <c r="T66" s="322"/>
      <c r="U66" s="322"/>
      <c r="V66" s="322"/>
      <c r="W66" s="322"/>
      <c r="X66" s="714" t="s">
        <v>1380</v>
      </c>
      <c r="Y66" s="718" t="s">
        <v>1384</v>
      </c>
      <c r="Z66" s="716" t="s">
        <v>1386</v>
      </c>
    </row>
    <row r="67" spans="1:26" s="327" customFormat="1">
      <c r="A67" s="322"/>
      <c r="B67" s="322"/>
      <c r="C67" s="322"/>
      <c r="D67" s="322"/>
      <c r="E67" s="322" t="s">
        <v>18</v>
      </c>
      <c r="F67" s="322" t="s">
        <v>15</v>
      </c>
      <c r="G67" s="322" t="s">
        <v>19</v>
      </c>
      <c r="H67" s="322" t="s">
        <v>28</v>
      </c>
      <c r="I67" s="322" t="s">
        <v>24</v>
      </c>
      <c r="J67" s="322" t="s">
        <v>534</v>
      </c>
      <c r="K67" s="322"/>
      <c r="L67" s="322"/>
      <c r="M67" s="322"/>
      <c r="N67" s="322"/>
      <c r="O67" s="322"/>
      <c r="P67" s="324" t="s">
        <v>291</v>
      </c>
      <c r="Q67" s="325" t="s">
        <v>288</v>
      </c>
      <c r="R67" s="322"/>
      <c r="S67" s="322"/>
      <c r="T67" s="322"/>
      <c r="U67" s="322"/>
      <c r="V67" s="322"/>
      <c r="W67" s="322"/>
      <c r="X67" s="714" t="s">
        <v>1380</v>
      </c>
      <c r="Y67" s="718" t="s">
        <v>1384</v>
      </c>
      <c r="Z67" s="716" t="s">
        <v>1386</v>
      </c>
    </row>
    <row r="68" spans="1:26">
      <c r="A68" s="322"/>
      <c r="B68" s="322"/>
      <c r="C68" s="322" t="s">
        <v>395</v>
      </c>
      <c r="D68" s="322"/>
      <c r="E68" s="322" t="s">
        <v>18</v>
      </c>
      <c r="F68" s="322" t="s">
        <v>14</v>
      </c>
      <c r="G68" s="322" t="s">
        <v>20</v>
      </c>
      <c r="H68" s="322" t="s">
        <v>29</v>
      </c>
      <c r="I68" s="322" t="s">
        <v>24</v>
      </c>
      <c r="J68" s="322" t="s">
        <v>534</v>
      </c>
      <c r="K68" s="322"/>
      <c r="L68" s="322"/>
      <c r="M68" s="322"/>
      <c r="N68" s="322"/>
      <c r="O68" s="322"/>
      <c r="P68" s="324" t="s">
        <v>291</v>
      </c>
      <c r="Q68" s="325" t="s">
        <v>288</v>
      </c>
      <c r="R68" s="322"/>
      <c r="S68" s="322"/>
      <c r="T68" s="322"/>
      <c r="U68" s="322"/>
      <c r="V68" s="322"/>
      <c r="W68" s="322"/>
      <c r="X68" s="714" t="s">
        <v>1380</v>
      </c>
      <c r="Y68" s="718" t="s">
        <v>1384</v>
      </c>
      <c r="Z68" s="716" t="s">
        <v>1386</v>
      </c>
    </row>
    <row r="69" spans="1:26">
      <c r="A69" s="322"/>
      <c r="B69" s="322"/>
      <c r="C69" s="322"/>
      <c r="D69" s="322"/>
      <c r="E69" s="322" t="s">
        <v>18</v>
      </c>
      <c r="F69" s="322" t="s">
        <v>15</v>
      </c>
      <c r="G69" s="322" t="s">
        <v>20</v>
      </c>
      <c r="H69" s="322" t="s">
        <v>29</v>
      </c>
      <c r="I69" s="322" t="s">
        <v>25</v>
      </c>
      <c r="J69" s="322" t="s">
        <v>534</v>
      </c>
      <c r="K69" s="322"/>
      <c r="L69" s="322"/>
      <c r="M69" s="322"/>
      <c r="N69" s="322"/>
      <c r="O69" s="322"/>
      <c r="P69" s="324" t="s">
        <v>291</v>
      </c>
      <c r="Q69" s="325" t="s">
        <v>288</v>
      </c>
      <c r="R69" s="322"/>
      <c r="S69" s="322"/>
      <c r="T69" s="322"/>
      <c r="U69" s="322"/>
      <c r="V69" s="322"/>
      <c r="W69" s="322"/>
      <c r="X69" s="714" t="s">
        <v>1380</v>
      </c>
      <c r="Y69" s="718" t="s">
        <v>1384</v>
      </c>
      <c r="Z69" s="716" t="s">
        <v>1386</v>
      </c>
    </row>
    <row r="70" spans="1:26">
      <c r="A70" s="322"/>
      <c r="B70" s="322"/>
      <c r="C70" s="322" t="s">
        <v>398</v>
      </c>
      <c r="D70" s="322"/>
      <c r="E70" s="322" t="s">
        <v>17</v>
      </c>
      <c r="F70" s="322" t="s">
        <v>14</v>
      </c>
      <c r="G70" s="322" t="s">
        <v>19</v>
      </c>
      <c r="H70" s="322" t="s">
        <v>28</v>
      </c>
      <c r="I70" s="322" t="s">
        <v>24</v>
      </c>
      <c r="J70" s="322" t="s">
        <v>534</v>
      </c>
      <c r="K70" s="322"/>
      <c r="L70" s="322"/>
      <c r="M70" s="322"/>
      <c r="N70" s="322"/>
      <c r="O70" s="322"/>
      <c r="P70" s="324" t="s">
        <v>291</v>
      </c>
      <c r="Q70" s="323" t="s">
        <v>289</v>
      </c>
      <c r="R70" s="322"/>
      <c r="S70" s="322"/>
      <c r="T70" s="322"/>
      <c r="U70" s="322"/>
      <c r="V70" s="322"/>
      <c r="W70" s="322"/>
      <c r="X70" s="714" t="s">
        <v>1380</v>
      </c>
      <c r="Y70" s="718" t="s">
        <v>1384</v>
      </c>
      <c r="Z70" s="716" t="s">
        <v>1386</v>
      </c>
    </row>
    <row r="71" spans="1:26">
      <c r="A71" s="322"/>
      <c r="B71" s="322"/>
      <c r="C71" s="322"/>
      <c r="D71" s="322"/>
      <c r="E71" s="322" t="s">
        <v>18</v>
      </c>
      <c r="F71" s="322" t="s">
        <v>15</v>
      </c>
      <c r="G71" s="322" t="s">
        <v>19</v>
      </c>
      <c r="H71" s="322" t="s">
        <v>28</v>
      </c>
      <c r="I71" s="322" t="s">
        <v>24</v>
      </c>
      <c r="J71" s="322" t="s">
        <v>534</v>
      </c>
      <c r="K71" s="322"/>
      <c r="L71" s="322"/>
      <c r="M71" s="322"/>
      <c r="N71" s="322"/>
      <c r="O71" s="322"/>
      <c r="P71" s="324" t="s">
        <v>291</v>
      </c>
      <c r="Q71" s="323" t="s">
        <v>289</v>
      </c>
      <c r="R71" s="322"/>
      <c r="S71" s="322"/>
      <c r="T71" s="322"/>
      <c r="U71" s="322"/>
      <c r="V71" s="322"/>
      <c r="W71" s="322"/>
      <c r="X71" s="714" t="s">
        <v>1380</v>
      </c>
      <c r="Y71" s="718" t="s">
        <v>1384</v>
      </c>
      <c r="Z71" s="716" t="s">
        <v>1386</v>
      </c>
    </row>
    <row r="72" spans="1:26" s="327" customFormat="1">
      <c r="A72" s="322"/>
      <c r="B72" s="322"/>
      <c r="C72" s="322" t="s">
        <v>400</v>
      </c>
      <c r="D72" s="322"/>
      <c r="E72" s="322" t="s">
        <v>18</v>
      </c>
      <c r="F72" s="322" t="s">
        <v>14</v>
      </c>
      <c r="G72" s="322" t="s">
        <v>19</v>
      </c>
      <c r="H72" s="322" t="s">
        <v>28</v>
      </c>
      <c r="I72" s="322" t="s">
        <v>24</v>
      </c>
      <c r="J72" s="322" t="s">
        <v>534</v>
      </c>
      <c r="K72" s="322"/>
      <c r="L72" s="322"/>
      <c r="M72" s="322"/>
      <c r="N72" s="322"/>
      <c r="O72" s="322"/>
      <c r="P72" s="324" t="s">
        <v>291</v>
      </c>
      <c r="Q72" s="323" t="s">
        <v>289</v>
      </c>
      <c r="R72" s="322"/>
      <c r="S72" s="322"/>
      <c r="T72" s="322"/>
      <c r="U72" s="322"/>
      <c r="V72" s="322"/>
      <c r="W72" s="322"/>
      <c r="X72" s="714" t="s">
        <v>1380</v>
      </c>
      <c r="Y72" s="718" t="s">
        <v>1384</v>
      </c>
      <c r="Z72" s="716" t="s">
        <v>1386</v>
      </c>
    </row>
    <row r="73" spans="1:26" s="327" customFormat="1">
      <c r="A73" s="322"/>
      <c r="B73" s="322"/>
      <c r="C73" s="322"/>
      <c r="D73" s="322"/>
      <c r="E73" s="322" t="s">
        <v>18</v>
      </c>
      <c r="F73" s="322" t="s">
        <v>15</v>
      </c>
      <c r="G73" s="322" t="s">
        <v>19</v>
      </c>
      <c r="H73" s="322" t="s">
        <v>28</v>
      </c>
      <c r="I73" s="322" t="s">
        <v>24</v>
      </c>
      <c r="J73" s="322" t="s">
        <v>534</v>
      </c>
      <c r="K73" s="322"/>
      <c r="L73" s="322"/>
      <c r="M73" s="322"/>
      <c r="N73" s="322"/>
      <c r="O73" s="322"/>
      <c r="P73" s="324" t="s">
        <v>291</v>
      </c>
      <c r="Q73" s="323" t="s">
        <v>289</v>
      </c>
      <c r="R73" s="322"/>
      <c r="S73" s="322"/>
      <c r="T73" s="322"/>
      <c r="U73" s="322"/>
      <c r="V73" s="322"/>
      <c r="W73" s="322"/>
      <c r="X73" s="714" t="s">
        <v>1380</v>
      </c>
      <c r="Y73" s="718" t="s">
        <v>1384</v>
      </c>
      <c r="Z73" s="716" t="s">
        <v>1386</v>
      </c>
    </row>
    <row r="74" spans="1:26">
      <c r="A74" s="322"/>
      <c r="B74" s="322"/>
      <c r="C74" s="322" t="s">
        <v>402</v>
      </c>
      <c r="D74" s="322"/>
      <c r="E74" s="322" t="s">
        <v>18</v>
      </c>
      <c r="F74" s="322" t="s">
        <v>15</v>
      </c>
      <c r="G74" s="322" t="s">
        <v>19</v>
      </c>
      <c r="H74" s="322" t="s">
        <v>28</v>
      </c>
      <c r="I74" s="322" t="s">
        <v>24</v>
      </c>
      <c r="J74" s="322" t="s">
        <v>534</v>
      </c>
      <c r="K74" s="322"/>
      <c r="L74" s="322"/>
      <c r="M74" s="322"/>
      <c r="N74" s="322"/>
      <c r="O74" s="322"/>
      <c r="P74" s="324" t="s">
        <v>291</v>
      </c>
      <c r="Q74" s="325" t="s">
        <v>288</v>
      </c>
      <c r="R74" s="322"/>
      <c r="S74" s="322"/>
      <c r="T74" s="322"/>
      <c r="U74" s="322"/>
      <c r="V74" s="322"/>
      <c r="W74" s="322"/>
      <c r="X74" s="714" t="s">
        <v>1380</v>
      </c>
      <c r="Y74" s="718" t="s">
        <v>1384</v>
      </c>
      <c r="Z74" s="716" t="s">
        <v>1386</v>
      </c>
    </row>
    <row r="75" spans="1:26">
      <c r="A75" s="322"/>
      <c r="B75" s="322"/>
      <c r="C75" s="322" t="s">
        <v>403</v>
      </c>
      <c r="D75" s="322"/>
      <c r="E75" s="322" t="s">
        <v>17</v>
      </c>
      <c r="F75" s="322" t="s">
        <v>14</v>
      </c>
      <c r="G75" s="322" t="s">
        <v>19</v>
      </c>
      <c r="H75" s="322" t="s">
        <v>28</v>
      </c>
      <c r="I75" s="322" t="s">
        <v>26</v>
      </c>
      <c r="J75" s="322" t="s">
        <v>534</v>
      </c>
      <c r="K75" s="322"/>
      <c r="L75" s="322"/>
      <c r="M75" s="322"/>
      <c r="N75" s="322"/>
      <c r="O75" s="322"/>
      <c r="P75" s="324" t="s">
        <v>291</v>
      </c>
      <c r="Q75" s="325" t="s">
        <v>288</v>
      </c>
      <c r="R75" s="322"/>
      <c r="S75" s="322"/>
      <c r="T75" s="322"/>
      <c r="U75" s="322"/>
      <c r="V75" s="322"/>
      <c r="W75" s="322"/>
      <c r="X75" s="714" t="s">
        <v>1380</v>
      </c>
      <c r="Y75" s="718" t="s">
        <v>1384</v>
      </c>
      <c r="Z75" s="716" t="s">
        <v>1386</v>
      </c>
    </row>
    <row r="76" spans="1:26">
      <c r="A76" s="322"/>
      <c r="B76" s="322"/>
      <c r="C76" s="322"/>
      <c r="D76" s="322"/>
      <c r="E76" s="322" t="s">
        <v>18</v>
      </c>
      <c r="F76" s="322" t="s">
        <v>14</v>
      </c>
      <c r="G76" s="322" t="s">
        <v>20</v>
      </c>
      <c r="H76" s="322" t="s">
        <v>29</v>
      </c>
      <c r="I76" s="322" t="s">
        <v>26</v>
      </c>
      <c r="J76" s="322" t="s">
        <v>534</v>
      </c>
      <c r="K76" s="322"/>
      <c r="L76" s="322"/>
      <c r="M76" s="322"/>
      <c r="N76" s="322"/>
      <c r="O76" s="322"/>
      <c r="P76" s="324" t="s">
        <v>291</v>
      </c>
      <c r="Q76" s="325" t="s">
        <v>288</v>
      </c>
      <c r="R76" s="322"/>
      <c r="S76" s="322"/>
      <c r="T76" s="322"/>
      <c r="U76" s="322"/>
      <c r="V76" s="322"/>
      <c r="W76" s="322"/>
      <c r="X76" s="714" t="s">
        <v>1380</v>
      </c>
      <c r="Y76" s="718" t="s">
        <v>1384</v>
      </c>
      <c r="Z76" s="716" t="s">
        <v>1386</v>
      </c>
    </row>
    <row r="77" spans="1:26">
      <c r="A77" s="322"/>
      <c r="B77" s="322"/>
      <c r="C77" s="322"/>
      <c r="D77" s="322"/>
      <c r="E77" s="322" t="s">
        <v>18</v>
      </c>
      <c r="F77" s="322" t="s">
        <v>15</v>
      </c>
      <c r="G77" s="322" t="s">
        <v>20</v>
      </c>
      <c r="H77" s="322" t="s">
        <v>29</v>
      </c>
      <c r="I77" s="322" t="s">
        <v>24</v>
      </c>
      <c r="J77" s="322" t="s">
        <v>534</v>
      </c>
      <c r="K77" s="322"/>
      <c r="L77" s="322"/>
      <c r="M77" s="322"/>
      <c r="N77" s="322"/>
      <c r="O77" s="322"/>
      <c r="P77" s="324" t="s">
        <v>291</v>
      </c>
      <c r="Q77" s="325" t="s">
        <v>288</v>
      </c>
      <c r="R77" s="322"/>
      <c r="S77" s="322"/>
      <c r="T77" s="322"/>
      <c r="U77" s="322"/>
      <c r="V77" s="322"/>
      <c r="W77" s="322"/>
      <c r="X77" s="714" t="s">
        <v>1380</v>
      </c>
      <c r="Y77" s="718" t="s">
        <v>1384</v>
      </c>
      <c r="Z77" s="716" t="s">
        <v>1386</v>
      </c>
    </row>
    <row r="78" spans="1:26" s="326" customFormat="1">
      <c r="A78" s="322"/>
      <c r="B78" s="322"/>
      <c r="C78" s="322"/>
      <c r="D78" s="322"/>
      <c r="E78" s="322" t="s">
        <v>18</v>
      </c>
      <c r="F78" s="322" t="s">
        <v>15</v>
      </c>
      <c r="G78" s="322" t="s">
        <v>19</v>
      </c>
      <c r="H78" s="322" t="s">
        <v>28</v>
      </c>
      <c r="I78" s="322" t="s">
        <v>24</v>
      </c>
      <c r="J78" s="322" t="s">
        <v>534</v>
      </c>
      <c r="K78" s="322"/>
      <c r="L78" s="322"/>
      <c r="M78" s="322"/>
      <c r="N78" s="322"/>
      <c r="O78" s="322"/>
      <c r="P78" s="324" t="s">
        <v>291</v>
      </c>
      <c r="Q78" s="325" t="s">
        <v>288</v>
      </c>
      <c r="R78" s="322"/>
      <c r="S78" s="322"/>
      <c r="T78" s="322"/>
      <c r="U78" s="322"/>
      <c r="V78" s="322"/>
      <c r="W78" s="322"/>
      <c r="X78" s="714" t="s">
        <v>1380</v>
      </c>
      <c r="Y78" s="718" t="s">
        <v>1384</v>
      </c>
      <c r="Z78" s="716" t="s">
        <v>1386</v>
      </c>
    </row>
    <row r="79" spans="1:26" s="326" customFormat="1">
      <c r="A79" s="322"/>
      <c r="B79" s="322"/>
      <c r="C79" s="322" t="s">
        <v>787</v>
      </c>
      <c r="D79" s="322"/>
      <c r="E79" s="322" t="s">
        <v>17</v>
      </c>
      <c r="F79" s="322" t="s">
        <v>14</v>
      </c>
      <c r="G79" s="322" t="s">
        <v>19</v>
      </c>
      <c r="H79" s="322" t="s">
        <v>28</v>
      </c>
      <c r="I79" s="322" t="s">
        <v>25</v>
      </c>
      <c r="J79" s="322" t="s">
        <v>534</v>
      </c>
      <c r="K79" s="322"/>
      <c r="L79" s="322"/>
      <c r="M79" s="322"/>
      <c r="N79" s="322"/>
      <c r="O79" s="322"/>
      <c r="P79" s="324" t="s">
        <v>291</v>
      </c>
      <c r="Q79" s="325" t="s">
        <v>288</v>
      </c>
      <c r="R79" s="322" t="s">
        <v>786</v>
      </c>
      <c r="S79" s="322"/>
      <c r="T79" s="322"/>
      <c r="U79" s="322"/>
      <c r="V79" s="322"/>
      <c r="W79" s="322"/>
      <c r="X79" s="714" t="s">
        <v>1380</v>
      </c>
      <c r="Y79" s="718" t="s">
        <v>1384</v>
      </c>
      <c r="Z79" s="716" t="s">
        <v>1386</v>
      </c>
    </row>
    <row r="80" spans="1:26" s="326" customFormat="1">
      <c r="A80" s="322"/>
      <c r="B80" s="322"/>
      <c r="C80" s="322"/>
      <c r="D80" s="322"/>
      <c r="E80" s="322" t="s">
        <v>17</v>
      </c>
      <c r="F80" s="322" t="s">
        <v>15</v>
      </c>
      <c r="G80" s="322" t="s">
        <v>19</v>
      </c>
      <c r="H80" s="322" t="s">
        <v>28</v>
      </c>
      <c r="I80" s="322" t="s">
        <v>24</v>
      </c>
      <c r="J80" s="322" t="s">
        <v>534</v>
      </c>
      <c r="K80" s="322"/>
      <c r="L80" s="322"/>
      <c r="M80" s="322"/>
      <c r="N80" s="322"/>
      <c r="O80" s="322"/>
      <c r="P80" s="324" t="s">
        <v>291</v>
      </c>
      <c r="Q80" s="325" t="s">
        <v>288</v>
      </c>
      <c r="R80" s="322" t="s">
        <v>786</v>
      </c>
      <c r="S80" s="322"/>
      <c r="T80" s="322"/>
      <c r="U80" s="322"/>
      <c r="V80" s="322"/>
      <c r="W80" s="322"/>
      <c r="X80" s="714" t="s">
        <v>1380</v>
      </c>
      <c r="Y80" s="718" t="s">
        <v>1384</v>
      </c>
      <c r="Z80" s="716" t="s">
        <v>1386</v>
      </c>
    </row>
    <row r="81" spans="1:26">
      <c r="A81" s="322"/>
      <c r="B81" s="322"/>
      <c r="C81" s="322" t="s">
        <v>785</v>
      </c>
      <c r="D81" s="322"/>
      <c r="E81" s="322" t="s">
        <v>17</v>
      </c>
      <c r="F81" s="322" t="s">
        <v>14</v>
      </c>
      <c r="G81" s="322" t="s">
        <v>20</v>
      </c>
      <c r="H81" s="322" t="s">
        <v>29</v>
      </c>
      <c r="I81" s="322" t="s">
        <v>26</v>
      </c>
      <c r="J81" s="322" t="s">
        <v>534</v>
      </c>
      <c r="K81" s="322"/>
      <c r="L81" s="322"/>
      <c r="M81" s="322"/>
      <c r="N81" s="322"/>
      <c r="O81" s="322"/>
      <c r="P81" s="324" t="s">
        <v>291</v>
      </c>
      <c r="Q81" s="325" t="s">
        <v>288</v>
      </c>
      <c r="R81" s="322"/>
      <c r="S81" s="322"/>
      <c r="T81" s="322"/>
      <c r="U81" s="322"/>
      <c r="V81" s="322"/>
      <c r="W81" s="322"/>
      <c r="X81" s="714" t="s">
        <v>1380</v>
      </c>
      <c r="Y81" s="718" t="s">
        <v>1384</v>
      </c>
      <c r="Z81" s="716" t="s">
        <v>1386</v>
      </c>
    </row>
    <row r="82" spans="1:26">
      <c r="A82" s="322"/>
      <c r="B82" s="322"/>
      <c r="C82" s="322"/>
      <c r="D82" s="322"/>
      <c r="E82" s="322" t="s">
        <v>17</v>
      </c>
      <c r="F82" s="322" t="s">
        <v>15</v>
      </c>
      <c r="G82" s="322" t="s">
        <v>20</v>
      </c>
      <c r="H82" s="322" t="s">
        <v>29</v>
      </c>
      <c r="I82" s="322" t="s">
        <v>25</v>
      </c>
      <c r="J82" s="322" t="s">
        <v>534</v>
      </c>
      <c r="K82" s="322"/>
      <c r="L82" s="322"/>
      <c r="M82" s="322"/>
      <c r="N82" s="322"/>
      <c r="O82" s="322"/>
      <c r="P82" s="324" t="s">
        <v>291</v>
      </c>
      <c r="Q82" s="325" t="s">
        <v>288</v>
      </c>
      <c r="R82" s="322"/>
      <c r="S82" s="322"/>
      <c r="T82" s="322"/>
      <c r="U82" s="322"/>
      <c r="V82" s="322"/>
      <c r="W82" s="322"/>
      <c r="X82" s="714" t="s">
        <v>1380</v>
      </c>
      <c r="Y82" s="718" t="s">
        <v>1384</v>
      </c>
      <c r="Z82" s="716" t="s">
        <v>1386</v>
      </c>
    </row>
    <row r="83" spans="1:26">
      <c r="A83" s="322"/>
      <c r="B83" s="322"/>
      <c r="C83" s="322"/>
      <c r="D83" s="322"/>
      <c r="E83" s="322" t="s">
        <v>18</v>
      </c>
      <c r="F83" s="322" t="s">
        <v>14</v>
      </c>
      <c r="G83" s="322" t="s">
        <v>23</v>
      </c>
      <c r="H83" s="322" t="s">
        <v>304</v>
      </c>
      <c r="I83" s="322" t="s">
        <v>26</v>
      </c>
      <c r="J83" s="322" t="s">
        <v>534</v>
      </c>
      <c r="K83" s="322"/>
      <c r="L83" s="322"/>
      <c r="M83" s="322"/>
      <c r="N83" s="322"/>
      <c r="O83" s="322"/>
      <c r="P83" s="324" t="s">
        <v>291</v>
      </c>
      <c r="Q83" s="325" t="s">
        <v>288</v>
      </c>
      <c r="R83" s="322"/>
      <c r="S83" s="322"/>
      <c r="T83" s="322"/>
      <c r="U83" s="322"/>
      <c r="V83" s="322"/>
      <c r="W83" s="322"/>
      <c r="X83" s="714" t="s">
        <v>1380</v>
      </c>
      <c r="Y83" s="718" t="s">
        <v>1384</v>
      </c>
      <c r="Z83" s="716" t="s">
        <v>1386</v>
      </c>
    </row>
    <row r="84" spans="1:26">
      <c r="A84" s="322"/>
      <c r="B84" s="322"/>
      <c r="C84" s="322"/>
      <c r="D84" s="322"/>
      <c r="E84" s="322" t="s">
        <v>18</v>
      </c>
      <c r="F84" s="322" t="s">
        <v>15</v>
      </c>
      <c r="G84" s="322" t="s">
        <v>23</v>
      </c>
      <c r="H84" s="322" t="s">
        <v>304</v>
      </c>
      <c r="I84" s="322" t="s">
        <v>25</v>
      </c>
      <c r="J84" s="322" t="s">
        <v>534</v>
      </c>
      <c r="K84" s="322"/>
      <c r="L84" s="322"/>
      <c r="M84" s="322"/>
      <c r="N84" s="322"/>
      <c r="O84" s="322"/>
      <c r="P84" s="324" t="s">
        <v>291</v>
      </c>
      <c r="Q84" s="325" t="s">
        <v>288</v>
      </c>
      <c r="R84" s="322"/>
      <c r="S84" s="322"/>
      <c r="T84" s="322"/>
      <c r="U84" s="322"/>
      <c r="V84" s="322"/>
      <c r="W84" s="322"/>
      <c r="X84" s="714" t="s">
        <v>1380</v>
      </c>
      <c r="Y84" s="718" t="s">
        <v>1384</v>
      </c>
      <c r="Z84" s="716" t="s">
        <v>1386</v>
      </c>
    </row>
    <row r="85" spans="1:26" s="326" customFormat="1">
      <c r="A85" s="322"/>
      <c r="B85" s="322"/>
      <c r="C85" s="322"/>
      <c r="D85" s="322"/>
      <c r="E85" s="322" t="s">
        <v>18</v>
      </c>
      <c r="F85" s="322" t="s">
        <v>14</v>
      </c>
      <c r="G85" s="322" t="s">
        <v>20</v>
      </c>
      <c r="H85" s="322" t="s">
        <v>304</v>
      </c>
      <c r="I85" s="322" t="s">
        <v>24</v>
      </c>
      <c r="J85" s="322" t="s">
        <v>534</v>
      </c>
      <c r="K85" s="322"/>
      <c r="L85" s="322"/>
      <c r="M85" s="322"/>
      <c r="N85" s="322"/>
      <c r="O85" s="322"/>
      <c r="P85" s="324" t="s">
        <v>291</v>
      </c>
      <c r="Q85" s="325" t="s">
        <v>288</v>
      </c>
      <c r="R85" s="322"/>
      <c r="S85" s="322"/>
      <c r="T85" s="322"/>
      <c r="U85" s="322"/>
      <c r="V85" s="322"/>
      <c r="W85" s="322"/>
      <c r="X85" s="714" t="s">
        <v>1380</v>
      </c>
      <c r="Y85" s="718" t="s">
        <v>1384</v>
      </c>
      <c r="Z85" s="716" t="s">
        <v>1386</v>
      </c>
    </row>
    <row r="86" spans="1:26" s="326" customFormat="1">
      <c r="A86" s="322"/>
      <c r="B86" s="322"/>
      <c r="C86" s="322" t="s">
        <v>784</v>
      </c>
      <c r="D86" s="322"/>
      <c r="E86" s="322" t="s">
        <v>17</v>
      </c>
      <c r="F86" s="322" t="s">
        <v>14</v>
      </c>
      <c r="G86" s="322" t="s">
        <v>19</v>
      </c>
      <c r="H86" s="322" t="s">
        <v>28</v>
      </c>
      <c r="I86" s="322" t="s">
        <v>24</v>
      </c>
      <c r="J86" s="322" t="s">
        <v>534</v>
      </c>
      <c r="K86" s="322"/>
      <c r="L86" s="322"/>
      <c r="M86" s="322"/>
      <c r="N86" s="322"/>
      <c r="O86" s="322"/>
      <c r="P86" s="324" t="s">
        <v>291</v>
      </c>
      <c r="Q86" s="325" t="s">
        <v>288</v>
      </c>
      <c r="R86" s="322"/>
      <c r="S86" s="322"/>
      <c r="T86" s="322"/>
      <c r="U86" s="322"/>
      <c r="V86" s="322"/>
      <c r="W86" s="322"/>
      <c r="X86" s="714" t="s">
        <v>1380</v>
      </c>
      <c r="Y86" s="718" t="s">
        <v>1384</v>
      </c>
      <c r="Z86" s="716" t="s">
        <v>1386</v>
      </c>
    </row>
    <row r="87" spans="1:26">
      <c r="A87" s="322"/>
      <c r="B87" s="322"/>
      <c r="C87" s="322"/>
      <c r="D87" s="322"/>
      <c r="E87" s="322" t="s">
        <v>17</v>
      </c>
      <c r="F87" s="322" t="s">
        <v>15</v>
      </c>
      <c r="G87" s="322" t="s">
        <v>19</v>
      </c>
      <c r="H87" s="322" t="s">
        <v>28</v>
      </c>
      <c r="I87" s="322" t="s">
        <v>24</v>
      </c>
      <c r="J87" s="322" t="s">
        <v>534</v>
      </c>
      <c r="K87" s="322"/>
      <c r="L87" s="322"/>
      <c r="M87" s="322"/>
      <c r="N87" s="322"/>
      <c r="O87" s="322"/>
      <c r="P87" s="324" t="s">
        <v>291</v>
      </c>
      <c r="Q87" s="325" t="s">
        <v>288</v>
      </c>
      <c r="R87" s="322"/>
      <c r="S87" s="322"/>
      <c r="T87" s="322"/>
      <c r="U87" s="322"/>
      <c r="V87" s="322"/>
      <c r="W87" s="322"/>
      <c r="X87" s="714" t="s">
        <v>1380</v>
      </c>
      <c r="Y87" s="718" t="s">
        <v>1384</v>
      </c>
      <c r="Z87" s="716" t="s">
        <v>1386</v>
      </c>
    </row>
    <row r="88" spans="1:26">
      <c r="A88" s="322"/>
      <c r="B88" s="322"/>
      <c r="C88" s="322" t="s">
        <v>783</v>
      </c>
      <c r="D88" s="322"/>
      <c r="E88" s="322" t="s">
        <v>17</v>
      </c>
      <c r="F88" s="322" t="s">
        <v>14</v>
      </c>
      <c r="G88" s="322" t="s">
        <v>19</v>
      </c>
      <c r="H88" s="322" t="s">
        <v>28</v>
      </c>
      <c r="I88" s="322" t="s">
        <v>24</v>
      </c>
      <c r="J88" s="322"/>
      <c r="K88" s="322"/>
      <c r="L88" s="322"/>
      <c r="M88" s="322"/>
      <c r="N88" s="322"/>
      <c r="O88" s="322" t="s">
        <v>28</v>
      </c>
      <c r="P88" s="324" t="s">
        <v>291</v>
      </c>
      <c r="Q88" s="325" t="s">
        <v>288</v>
      </c>
      <c r="R88" s="322"/>
      <c r="S88" s="322"/>
      <c r="T88" s="322"/>
      <c r="U88" s="322"/>
      <c r="V88" s="322"/>
      <c r="W88" s="322"/>
      <c r="X88" s="714" t="s">
        <v>1380</v>
      </c>
      <c r="Y88" s="718" t="s">
        <v>1384</v>
      </c>
      <c r="Z88" s="716" t="s">
        <v>1386</v>
      </c>
    </row>
    <row r="89" spans="1:26">
      <c r="A89" s="322"/>
      <c r="B89" s="322"/>
      <c r="C89" s="322"/>
      <c r="D89" s="322"/>
      <c r="E89" s="322" t="s">
        <v>17</v>
      </c>
      <c r="F89" s="322" t="s">
        <v>15</v>
      </c>
      <c r="G89" s="322" t="s">
        <v>19</v>
      </c>
      <c r="H89" s="322" t="s">
        <v>28</v>
      </c>
      <c r="I89" s="322" t="s">
        <v>782</v>
      </c>
      <c r="J89" s="322"/>
      <c r="K89" s="322"/>
      <c r="L89" s="322"/>
      <c r="M89" s="322"/>
      <c r="N89" s="322"/>
      <c r="O89" s="322" t="s">
        <v>28</v>
      </c>
      <c r="P89" s="324" t="s">
        <v>291</v>
      </c>
      <c r="Q89" s="325" t="s">
        <v>288</v>
      </c>
      <c r="R89" s="322"/>
      <c r="S89" s="322"/>
      <c r="T89" s="322"/>
      <c r="U89" s="322"/>
      <c r="V89" s="322"/>
      <c r="W89" s="322"/>
      <c r="X89" s="714" t="s">
        <v>1380</v>
      </c>
      <c r="Y89" s="718" t="s">
        <v>1384</v>
      </c>
      <c r="Z89" s="716" t="s">
        <v>1386</v>
      </c>
    </row>
    <row r="90" spans="1:26">
      <c r="A90" s="322"/>
      <c r="B90" s="322"/>
      <c r="C90" s="322" t="s">
        <v>781</v>
      </c>
      <c r="D90" s="322" t="s">
        <v>779</v>
      </c>
      <c r="E90" s="322" t="s">
        <v>17</v>
      </c>
      <c r="F90" s="322" t="s">
        <v>14</v>
      </c>
      <c r="G90" s="322" t="s">
        <v>22</v>
      </c>
      <c r="H90" s="322" t="s">
        <v>29</v>
      </c>
      <c r="I90" s="322" t="s">
        <v>30</v>
      </c>
      <c r="J90" s="322" t="s">
        <v>534</v>
      </c>
      <c r="K90" s="322"/>
      <c r="L90" s="322"/>
      <c r="M90" s="322"/>
      <c r="N90" s="322"/>
      <c r="O90" s="322"/>
      <c r="P90" s="324" t="s">
        <v>291</v>
      </c>
      <c r="Q90" s="325" t="s">
        <v>288</v>
      </c>
      <c r="R90" s="322" t="s">
        <v>780</v>
      </c>
      <c r="S90" s="322"/>
      <c r="T90" s="322"/>
      <c r="U90" s="322" t="s">
        <v>45</v>
      </c>
      <c r="V90" s="322" t="s">
        <v>779</v>
      </c>
      <c r="W90" s="322" t="s">
        <v>778</v>
      </c>
      <c r="X90" s="714" t="s">
        <v>1380</v>
      </c>
      <c r="Y90" s="718" t="s">
        <v>1384</v>
      </c>
      <c r="Z90" s="716" t="s">
        <v>1386</v>
      </c>
    </row>
    <row r="91" spans="1:26">
      <c r="A91" s="322"/>
      <c r="B91" s="322"/>
      <c r="C91" s="322"/>
      <c r="D91" s="322"/>
      <c r="E91" s="322" t="s">
        <v>18</v>
      </c>
      <c r="F91" s="322" t="s">
        <v>15</v>
      </c>
      <c r="G91" s="322" t="s">
        <v>19</v>
      </c>
      <c r="H91" s="322" t="s">
        <v>28</v>
      </c>
      <c r="I91" s="322" t="s">
        <v>24</v>
      </c>
      <c r="J91" s="322" t="s">
        <v>534</v>
      </c>
      <c r="K91" s="322"/>
      <c r="L91" s="322"/>
      <c r="M91" s="322"/>
      <c r="N91" s="322"/>
      <c r="O91" s="322"/>
      <c r="P91" s="324" t="s">
        <v>291</v>
      </c>
      <c r="Q91" s="325" t="s">
        <v>288</v>
      </c>
      <c r="R91" s="322"/>
      <c r="S91" s="322"/>
      <c r="T91" s="322"/>
      <c r="U91" s="322"/>
      <c r="V91" s="322"/>
      <c r="W91" s="322"/>
      <c r="X91" s="714" t="s">
        <v>1380</v>
      </c>
      <c r="Y91" s="718" t="s">
        <v>1384</v>
      </c>
      <c r="Z91" s="716" t="s">
        <v>1386</v>
      </c>
    </row>
    <row r="92" spans="1:26">
      <c r="A92" s="322"/>
      <c r="B92" s="322"/>
      <c r="C92" s="322"/>
      <c r="D92" s="322"/>
      <c r="E92" s="322" t="s">
        <v>18</v>
      </c>
      <c r="F92" s="322" t="s">
        <v>15</v>
      </c>
      <c r="G92" s="322" t="s">
        <v>20</v>
      </c>
      <c r="H92" s="322" t="s">
        <v>304</v>
      </c>
      <c r="I92" s="322" t="s">
        <v>24</v>
      </c>
      <c r="J92" s="322" t="s">
        <v>534</v>
      </c>
      <c r="K92" s="322"/>
      <c r="L92" s="322"/>
      <c r="M92" s="322"/>
      <c r="N92" s="322"/>
      <c r="O92" s="322"/>
      <c r="P92" s="324" t="s">
        <v>291</v>
      </c>
      <c r="Q92" s="325" t="s">
        <v>288</v>
      </c>
      <c r="R92" s="322"/>
      <c r="S92" s="322"/>
      <c r="T92" s="322"/>
      <c r="U92" s="322"/>
      <c r="V92" s="322"/>
      <c r="W92" s="322"/>
      <c r="X92" s="714" t="s">
        <v>1380</v>
      </c>
      <c r="Y92" s="718" t="s">
        <v>1384</v>
      </c>
      <c r="Z92" s="716" t="s">
        <v>1386</v>
      </c>
    </row>
    <row r="93" spans="1:26">
      <c r="A93" s="322"/>
      <c r="B93" s="322"/>
      <c r="C93" s="322"/>
      <c r="D93" s="322"/>
      <c r="E93" s="322" t="s">
        <v>18</v>
      </c>
      <c r="F93" s="322" t="s">
        <v>14</v>
      </c>
      <c r="G93" s="322" t="s">
        <v>19</v>
      </c>
      <c r="H93" s="322" t="s">
        <v>28</v>
      </c>
      <c r="I93" s="322" t="s">
        <v>24</v>
      </c>
      <c r="J93" s="322" t="s">
        <v>534</v>
      </c>
      <c r="K93" s="322"/>
      <c r="L93" s="322"/>
      <c r="M93" s="322"/>
      <c r="N93" s="322"/>
      <c r="O93" s="322"/>
      <c r="P93" s="324" t="s">
        <v>291</v>
      </c>
      <c r="Q93" s="325" t="s">
        <v>288</v>
      </c>
      <c r="R93" s="322"/>
      <c r="S93" s="322"/>
      <c r="T93" s="322"/>
      <c r="U93" s="322"/>
      <c r="V93" s="322"/>
      <c r="W93" s="322"/>
      <c r="X93" s="714" t="s">
        <v>1380</v>
      </c>
      <c r="Y93" s="718" t="s">
        <v>1384</v>
      </c>
      <c r="Z93" s="716" t="s">
        <v>1386</v>
      </c>
    </row>
    <row r="94" spans="1:26">
      <c r="A94" s="322"/>
      <c r="B94" s="322"/>
      <c r="C94" s="322" t="s">
        <v>777</v>
      </c>
      <c r="D94" s="322"/>
      <c r="E94" s="322" t="s">
        <v>17</v>
      </c>
      <c r="F94" s="322" t="s">
        <v>15</v>
      </c>
      <c r="G94" s="322" t="s">
        <v>19</v>
      </c>
      <c r="H94" s="322" t="s">
        <v>28</v>
      </c>
      <c r="I94" s="322" t="s">
        <v>24</v>
      </c>
      <c r="J94" s="322" t="s">
        <v>534</v>
      </c>
      <c r="K94" s="322"/>
      <c r="L94" s="322"/>
      <c r="M94" s="322"/>
      <c r="N94" s="322"/>
      <c r="O94" s="322"/>
      <c r="P94" s="324" t="s">
        <v>291</v>
      </c>
      <c r="Q94" s="325" t="s">
        <v>288</v>
      </c>
      <c r="R94" s="322"/>
      <c r="S94" s="322"/>
      <c r="T94" s="322"/>
      <c r="U94" s="322"/>
      <c r="V94" s="322"/>
      <c r="W94" s="322"/>
      <c r="X94" s="714" t="s">
        <v>1380</v>
      </c>
      <c r="Y94" s="718" t="s">
        <v>1384</v>
      </c>
      <c r="Z94" s="716" t="s">
        <v>1386</v>
      </c>
    </row>
    <row r="95" spans="1:26">
      <c r="A95" s="322"/>
      <c r="B95" s="322"/>
      <c r="C95" s="322"/>
      <c r="D95" s="322"/>
      <c r="E95" s="322" t="s">
        <v>17</v>
      </c>
      <c r="F95" s="322" t="s">
        <v>14</v>
      </c>
      <c r="G95" s="322" t="s">
        <v>776</v>
      </c>
      <c r="H95" s="322" t="s">
        <v>28</v>
      </c>
      <c r="I95" s="322" t="s">
        <v>24</v>
      </c>
      <c r="J95" s="322" t="s">
        <v>534</v>
      </c>
      <c r="K95" s="322"/>
      <c r="L95" s="322"/>
      <c r="M95" s="322"/>
      <c r="N95" s="322"/>
      <c r="O95" s="322"/>
      <c r="P95" s="324" t="s">
        <v>291</v>
      </c>
      <c r="Q95" s="325" t="s">
        <v>288</v>
      </c>
      <c r="R95" s="322"/>
      <c r="S95" s="322"/>
      <c r="T95" s="322"/>
      <c r="U95" s="322"/>
      <c r="V95" s="322"/>
      <c r="W95" s="322"/>
      <c r="X95" s="714" t="s">
        <v>1380</v>
      </c>
      <c r="Y95" s="718" t="s">
        <v>1384</v>
      </c>
      <c r="Z95" s="716" t="s">
        <v>1386</v>
      </c>
    </row>
    <row r="96" spans="1:26">
      <c r="A96" s="322"/>
      <c r="B96" s="322"/>
      <c r="C96" s="322"/>
      <c r="D96" s="322"/>
      <c r="E96" s="322" t="s">
        <v>17</v>
      </c>
      <c r="F96" s="322" t="s">
        <v>15</v>
      </c>
      <c r="G96" s="322" t="s">
        <v>776</v>
      </c>
      <c r="H96" s="322" t="s">
        <v>28</v>
      </c>
      <c r="I96" s="322" t="s">
        <v>24</v>
      </c>
      <c r="J96" s="322" t="s">
        <v>534</v>
      </c>
      <c r="K96" s="322"/>
      <c r="L96" s="322"/>
      <c r="M96" s="322"/>
      <c r="N96" s="322"/>
      <c r="O96" s="322"/>
      <c r="P96" s="324" t="s">
        <v>291</v>
      </c>
      <c r="Q96" s="325" t="s">
        <v>288</v>
      </c>
      <c r="R96" s="322"/>
      <c r="S96" s="322"/>
      <c r="T96" s="322"/>
      <c r="U96" s="322"/>
      <c r="V96" s="322"/>
      <c r="W96" s="322"/>
      <c r="X96" s="714" t="s">
        <v>1380</v>
      </c>
      <c r="Y96" s="718" t="s">
        <v>1384</v>
      </c>
      <c r="Z96" s="716" t="s">
        <v>1386</v>
      </c>
    </row>
    <row r="97" spans="1:26">
      <c r="A97" s="322"/>
      <c r="B97" s="322"/>
      <c r="C97" s="322" t="s">
        <v>775</v>
      </c>
      <c r="D97" s="322"/>
      <c r="E97" s="322" t="s">
        <v>17</v>
      </c>
      <c r="F97" s="322" t="s">
        <v>15</v>
      </c>
      <c r="G97" s="322" t="s">
        <v>19</v>
      </c>
      <c r="H97" s="322" t="s">
        <v>28</v>
      </c>
      <c r="I97" s="322" t="s">
        <v>24</v>
      </c>
      <c r="J97" s="322" t="s">
        <v>534</v>
      </c>
      <c r="K97" s="322"/>
      <c r="L97" s="322"/>
      <c r="M97" s="322"/>
      <c r="N97" s="322"/>
      <c r="O97" s="322"/>
      <c r="P97" s="324" t="s">
        <v>291</v>
      </c>
      <c r="Q97" s="323" t="s">
        <v>289</v>
      </c>
      <c r="R97" s="322"/>
      <c r="S97" s="322"/>
      <c r="T97" s="322"/>
      <c r="U97" s="322"/>
      <c r="V97" s="322"/>
      <c r="W97" s="322"/>
      <c r="X97" s="714" t="s">
        <v>1380</v>
      </c>
      <c r="Y97" s="718" t="s">
        <v>1384</v>
      </c>
      <c r="Z97" s="716" t="s">
        <v>1386</v>
      </c>
    </row>
    <row r="98" spans="1:26">
      <c r="A98" s="322"/>
      <c r="B98" s="322"/>
      <c r="C98" s="322"/>
      <c r="D98" s="322"/>
      <c r="E98" s="322" t="s">
        <v>18</v>
      </c>
      <c r="F98" s="322" t="s">
        <v>14</v>
      </c>
      <c r="G98" s="322" t="s">
        <v>19</v>
      </c>
      <c r="H98" s="322" t="s">
        <v>28</v>
      </c>
      <c r="I98" s="322" t="s">
        <v>24</v>
      </c>
      <c r="J98" s="322" t="s">
        <v>534</v>
      </c>
      <c r="K98" s="322"/>
      <c r="L98" s="322"/>
      <c r="M98" s="322"/>
      <c r="N98" s="322"/>
      <c r="O98" s="322"/>
      <c r="P98" s="324" t="s">
        <v>291</v>
      </c>
      <c r="Q98" s="323" t="s">
        <v>289</v>
      </c>
      <c r="R98" s="322"/>
      <c r="S98" s="322"/>
      <c r="T98" s="322"/>
      <c r="U98" s="322"/>
      <c r="V98" s="322"/>
      <c r="W98" s="322"/>
      <c r="X98" s="714" t="s">
        <v>1380</v>
      </c>
      <c r="Y98" s="718" t="s">
        <v>1384</v>
      </c>
      <c r="Z98" s="716" t="s">
        <v>1386</v>
      </c>
    </row>
    <row r="99" spans="1:26">
      <c r="A99" s="322"/>
      <c r="B99" s="322"/>
      <c r="C99" s="322" t="s">
        <v>774</v>
      </c>
      <c r="D99" s="322"/>
      <c r="E99" s="322" t="s">
        <v>18</v>
      </c>
      <c r="F99" s="322" t="s">
        <v>14</v>
      </c>
      <c r="G99" s="322" t="s">
        <v>19</v>
      </c>
      <c r="H99" s="322" t="s">
        <v>28</v>
      </c>
      <c r="I99" s="322" t="s">
        <v>26</v>
      </c>
      <c r="J99" s="322" t="s">
        <v>534</v>
      </c>
      <c r="K99" s="322"/>
      <c r="L99" s="322"/>
      <c r="M99" s="322"/>
      <c r="N99" s="322"/>
      <c r="O99" s="322"/>
      <c r="P99" s="324" t="s">
        <v>291</v>
      </c>
      <c r="Q99" s="323" t="s">
        <v>289</v>
      </c>
      <c r="R99" s="322"/>
      <c r="S99" s="322"/>
      <c r="T99" s="322"/>
      <c r="U99" s="322"/>
      <c r="V99" s="322"/>
      <c r="W99" s="322"/>
      <c r="X99" s="714" t="s">
        <v>1380</v>
      </c>
      <c r="Y99" s="718" t="s">
        <v>1384</v>
      </c>
      <c r="Z99" s="716" t="s">
        <v>1386</v>
      </c>
    </row>
    <row r="100" spans="1:26">
      <c r="A100" s="322"/>
      <c r="B100" s="322"/>
      <c r="C100" s="322"/>
      <c r="D100" s="322"/>
      <c r="E100" s="322" t="s">
        <v>18</v>
      </c>
      <c r="F100" s="322" t="s">
        <v>15</v>
      </c>
      <c r="G100" s="322" t="s">
        <v>19</v>
      </c>
      <c r="H100" s="322" t="s">
        <v>28</v>
      </c>
      <c r="I100" s="322" t="s">
        <v>24</v>
      </c>
      <c r="J100" s="322"/>
      <c r="K100" s="322"/>
      <c r="L100" s="322"/>
      <c r="M100" s="322"/>
      <c r="N100" s="322"/>
      <c r="O100" s="322" t="s">
        <v>28</v>
      </c>
      <c r="P100" s="324" t="s">
        <v>291</v>
      </c>
      <c r="Q100" s="323" t="s">
        <v>289</v>
      </c>
      <c r="R100" s="322"/>
      <c r="S100" s="322"/>
      <c r="T100" s="322"/>
      <c r="U100" s="322"/>
      <c r="V100" s="322"/>
      <c r="W100" s="322"/>
      <c r="X100" s="714" t="s">
        <v>1380</v>
      </c>
      <c r="Y100" s="718" t="s">
        <v>1384</v>
      </c>
      <c r="Z100" s="716" t="s">
        <v>1386</v>
      </c>
    </row>
    <row r="101" spans="1:26">
      <c r="A101" s="322"/>
      <c r="B101" s="322"/>
      <c r="C101" s="322"/>
      <c r="D101" s="322"/>
      <c r="E101" s="322" t="s">
        <v>18</v>
      </c>
      <c r="F101" s="322" t="s">
        <v>15</v>
      </c>
      <c r="G101" s="322" t="s">
        <v>19</v>
      </c>
      <c r="H101" s="322" t="s">
        <v>28</v>
      </c>
      <c r="I101" s="322" t="s">
        <v>24</v>
      </c>
      <c r="J101" s="322" t="s">
        <v>534</v>
      </c>
      <c r="K101" s="322"/>
      <c r="L101" s="322"/>
      <c r="M101" s="322"/>
      <c r="N101" s="322"/>
      <c r="O101" s="322"/>
      <c r="P101" s="324" t="s">
        <v>291</v>
      </c>
      <c r="Q101" s="323" t="s">
        <v>289</v>
      </c>
      <c r="R101" s="322"/>
      <c r="S101" s="322"/>
      <c r="T101" s="322"/>
      <c r="U101" s="322"/>
      <c r="V101" s="322"/>
      <c r="W101" s="322"/>
      <c r="X101" s="714" t="s">
        <v>1380</v>
      </c>
      <c r="Y101" s="718" t="s">
        <v>1384</v>
      </c>
      <c r="Z101" s="716" t="s">
        <v>1386</v>
      </c>
    </row>
    <row r="102" spans="1:26">
      <c r="A102" s="322"/>
      <c r="B102" s="322"/>
      <c r="C102" s="322" t="s">
        <v>773</v>
      </c>
      <c r="D102" s="322"/>
      <c r="E102" s="322" t="s">
        <v>18</v>
      </c>
      <c r="F102" s="322" t="s">
        <v>14</v>
      </c>
      <c r="G102" s="322" t="s">
        <v>19</v>
      </c>
      <c r="H102" s="322" t="s">
        <v>28</v>
      </c>
      <c r="I102" s="322" t="s">
        <v>26</v>
      </c>
      <c r="J102" s="322" t="s">
        <v>534</v>
      </c>
      <c r="K102" s="322"/>
      <c r="L102" s="322"/>
      <c r="M102" s="322"/>
      <c r="N102" s="322"/>
      <c r="O102" s="322"/>
      <c r="P102" s="324" t="s">
        <v>291</v>
      </c>
      <c r="Q102" s="323" t="s">
        <v>289</v>
      </c>
      <c r="R102" s="322"/>
      <c r="S102" s="322"/>
      <c r="T102" s="322"/>
      <c r="U102" s="322"/>
      <c r="V102" s="322"/>
      <c r="W102" s="322"/>
      <c r="X102" s="714" t="s">
        <v>1380</v>
      </c>
      <c r="Y102" s="718" t="s">
        <v>1384</v>
      </c>
      <c r="Z102" s="716" t="s">
        <v>1386</v>
      </c>
    </row>
    <row r="103" spans="1:26">
      <c r="A103" s="322"/>
      <c r="B103" s="322"/>
      <c r="C103" s="322"/>
      <c r="D103" s="322"/>
      <c r="E103" s="322" t="s">
        <v>18</v>
      </c>
      <c r="F103" s="322" t="s">
        <v>15</v>
      </c>
      <c r="G103" s="322" t="s">
        <v>19</v>
      </c>
      <c r="H103" s="322" t="s">
        <v>28</v>
      </c>
      <c r="I103" s="322" t="s">
        <v>25</v>
      </c>
      <c r="J103" s="322"/>
      <c r="K103" s="322"/>
      <c r="L103" s="322"/>
      <c r="M103" s="322"/>
      <c r="N103" s="322"/>
      <c r="O103" s="322" t="s">
        <v>28</v>
      </c>
      <c r="P103" s="324" t="s">
        <v>291</v>
      </c>
      <c r="Q103" s="323" t="s">
        <v>289</v>
      </c>
      <c r="R103" s="322"/>
      <c r="S103" s="322"/>
      <c r="T103" s="322"/>
      <c r="U103" s="322"/>
      <c r="V103" s="322"/>
      <c r="W103" s="322"/>
      <c r="X103" s="714" t="s">
        <v>1380</v>
      </c>
      <c r="Y103" s="718" t="s">
        <v>1384</v>
      </c>
      <c r="Z103" s="716" t="s">
        <v>1386</v>
      </c>
    </row>
    <row r="104" spans="1:26">
      <c r="A104" s="322"/>
      <c r="B104" s="322"/>
      <c r="C104" s="322" t="s">
        <v>772</v>
      </c>
      <c r="D104" s="322"/>
      <c r="E104" s="322" t="s">
        <v>18</v>
      </c>
      <c r="F104" s="322" t="s">
        <v>14</v>
      </c>
      <c r="G104" s="322" t="s">
        <v>19</v>
      </c>
      <c r="H104" s="322" t="s">
        <v>28</v>
      </c>
      <c r="I104" s="322" t="s">
        <v>24</v>
      </c>
      <c r="J104" s="322" t="s">
        <v>534</v>
      </c>
      <c r="K104" s="322"/>
      <c r="L104" s="322"/>
      <c r="M104" s="322"/>
      <c r="N104" s="322"/>
      <c r="O104" s="322"/>
      <c r="P104" s="324" t="s">
        <v>291</v>
      </c>
      <c r="Q104" s="324" t="s">
        <v>290</v>
      </c>
      <c r="R104" s="322"/>
      <c r="S104" s="322"/>
      <c r="T104" s="322"/>
      <c r="U104" s="322"/>
      <c r="V104" s="322"/>
      <c r="W104" s="322"/>
      <c r="X104" s="714" t="s">
        <v>1380</v>
      </c>
      <c r="Y104" s="718" t="s">
        <v>1384</v>
      </c>
      <c r="Z104" s="716" t="s">
        <v>1386</v>
      </c>
    </row>
    <row r="105" spans="1:26">
      <c r="A105" s="322"/>
      <c r="B105" s="322"/>
      <c r="C105" s="322"/>
      <c r="D105" s="322"/>
      <c r="E105" s="322" t="s">
        <v>18</v>
      </c>
      <c r="F105" s="322" t="s">
        <v>15</v>
      </c>
      <c r="G105" s="322" t="s">
        <v>19</v>
      </c>
      <c r="H105" s="322" t="s">
        <v>28</v>
      </c>
      <c r="I105" s="322" t="s">
        <v>26</v>
      </c>
      <c r="J105" s="322" t="s">
        <v>534</v>
      </c>
      <c r="K105" s="322"/>
      <c r="L105" s="322"/>
      <c r="M105" s="322"/>
      <c r="N105" s="322"/>
      <c r="O105" s="322"/>
      <c r="P105" s="324" t="s">
        <v>291</v>
      </c>
      <c r="Q105" s="324" t="s">
        <v>290</v>
      </c>
      <c r="R105" s="322"/>
      <c r="S105" s="322"/>
      <c r="T105" s="322"/>
      <c r="U105" s="322"/>
      <c r="V105" s="322"/>
      <c r="W105" s="322"/>
      <c r="X105" s="714" t="s">
        <v>1380</v>
      </c>
      <c r="Y105" s="718" t="s">
        <v>1384</v>
      </c>
      <c r="Z105" s="716" t="s">
        <v>1386</v>
      </c>
    </row>
    <row r="106" spans="1:26">
      <c r="A106" s="322"/>
      <c r="B106" s="322"/>
      <c r="C106" s="322" t="s">
        <v>771</v>
      </c>
      <c r="D106" s="322"/>
      <c r="E106" s="322" t="s">
        <v>17</v>
      </c>
      <c r="F106" s="322" t="s">
        <v>15</v>
      </c>
      <c r="G106" s="322" t="s">
        <v>19</v>
      </c>
      <c r="H106" s="322" t="s">
        <v>28</v>
      </c>
      <c r="I106" s="322" t="s">
        <v>24</v>
      </c>
      <c r="J106" s="322" t="s">
        <v>533</v>
      </c>
      <c r="K106" s="322"/>
      <c r="L106" s="322"/>
      <c r="M106" s="322"/>
      <c r="N106" s="322"/>
      <c r="O106" s="322"/>
      <c r="P106" s="323" t="s">
        <v>286</v>
      </c>
      <c r="Q106" s="324" t="s">
        <v>290</v>
      </c>
      <c r="R106" s="322"/>
      <c r="S106" s="322"/>
      <c r="T106" s="322"/>
      <c r="U106" s="322"/>
      <c r="V106" s="322"/>
      <c r="W106" s="322"/>
      <c r="X106" s="714" t="s">
        <v>1380</v>
      </c>
      <c r="Y106" s="718" t="s">
        <v>1384</v>
      </c>
      <c r="Z106" s="716" t="s">
        <v>1386</v>
      </c>
    </row>
    <row r="107" spans="1:26">
      <c r="A107" s="322"/>
      <c r="B107" s="322"/>
      <c r="C107" s="322"/>
      <c r="D107" s="322"/>
      <c r="E107" s="322" t="s">
        <v>18</v>
      </c>
      <c r="F107" s="322" t="s">
        <v>14</v>
      </c>
      <c r="G107" s="322" t="s">
        <v>19</v>
      </c>
      <c r="H107" s="322" t="s">
        <v>28</v>
      </c>
      <c r="I107" s="322" t="s">
        <v>25</v>
      </c>
      <c r="J107" s="322" t="s">
        <v>534</v>
      </c>
      <c r="K107" s="322"/>
      <c r="L107" s="322"/>
      <c r="M107" s="322"/>
      <c r="N107" s="322"/>
      <c r="O107" s="322"/>
      <c r="P107" s="323" t="s">
        <v>286</v>
      </c>
      <c r="Q107" s="324" t="s">
        <v>290</v>
      </c>
      <c r="R107" s="322"/>
      <c r="S107" s="322"/>
      <c r="T107" s="322"/>
      <c r="U107" s="322"/>
      <c r="V107" s="322"/>
      <c r="W107" s="322"/>
      <c r="X107" s="714" t="s">
        <v>1380</v>
      </c>
      <c r="Y107" s="718" t="s">
        <v>1384</v>
      </c>
      <c r="Z107" s="716" t="s">
        <v>1386</v>
      </c>
    </row>
    <row r="108" spans="1:26">
      <c r="A108" s="322"/>
      <c r="B108" s="322"/>
      <c r="C108" s="322"/>
      <c r="D108" s="322"/>
      <c r="E108" s="322" t="s">
        <v>18</v>
      </c>
      <c r="F108" s="322" t="s">
        <v>14</v>
      </c>
      <c r="G108" s="322" t="s">
        <v>19</v>
      </c>
      <c r="H108" s="322" t="s">
        <v>28</v>
      </c>
      <c r="I108" s="322" t="s">
        <v>24</v>
      </c>
      <c r="J108" s="322" t="s">
        <v>534</v>
      </c>
      <c r="K108" s="322"/>
      <c r="L108" s="322"/>
      <c r="M108" s="322"/>
      <c r="N108" s="322"/>
      <c r="O108" s="322"/>
      <c r="P108" s="323" t="s">
        <v>286</v>
      </c>
      <c r="Q108" s="324" t="s">
        <v>290</v>
      </c>
      <c r="R108" s="322"/>
      <c r="S108" s="322"/>
      <c r="T108" s="322"/>
      <c r="U108" s="322"/>
      <c r="V108" s="322"/>
      <c r="W108" s="322"/>
      <c r="X108" s="714" t="s">
        <v>1380</v>
      </c>
      <c r="Y108" s="718" t="s">
        <v>1384</v>
      </c>
      <c r="Z108" s="716" t="s">
        <v>1386</v>
      </c>
    </row>
    <row r="109" spans="1:26">
      <c r="A109" s="322"/>
      <c r="B109" s="322"/>
      <c r="C109" s="322"/>
      <c r="D109" s="322"/>
      <c r="E109" s="322" t="s">
        <v>18</v>
      </c>
      <c r="F109" s="322" t="s">
        <v>15</v>
      </c>
      <c r="G109" s="322" t="s">
        <v>19</v>
      </c>
      <c r="H109" s="322" t="s">
        <v>28</v>
      </c>
      <c r="I109" s="322" t="s">
        <v>26</v>
      </c>
      <c r="J109" s="322" t="s">
        <v>534</v>
      </c>
      <c r="K109" s="322"/>
      <c r="L109" s="322"/>
      <c r="M109" s="322"/>
      <c r="N109" s="322"/>
      <c r="O109" s="322"/>
      <c r="P109" s="323" t="s">
        <v>286</v>
      </c>
      <c r="Q109" s="324" t="s">
        <v>290</v>
      </c>
      <c r="R109" s="322"/>
      <c r="S109" s="322"/>
      <c r="T109" s="322"/>
      <c r="U109" s="322"/>
      <c r="V109" s="322"/>
      <c r="W109" s="322"/>
      <c r="X109" s="714" t="s">
        <v>1380</v>
      </c>
      <c r="Y109" s="718" t="s">
        <v>1384</v>
      </c>
      <c r="Z109" s="716" t="s">
        <v>1386</v>
      </c>
    </row>
    <row r="110" spans="1:26">
      <c r="A110" s="322"/>
      <c r="B110" s="322"/>
      <c r="C110" s="322" t="s">
        <v>770</v>
      </c>
      <c r="D110" s="322"/>
      <c r="E110" s="322" t="s">
        <v>17</v>
      </c>
      <c r="F110" s="322" t="s">
        <v>14</v>
      </c>
      <c r="G110" s="322" t="s">
        <v>19</v>
      </c>
      <c r="H110" s="322" t="s">
        <v>28</v>
      </c>
      <c r="I110" s="322" t="s">
        <v>24</v>
      </c>
      <c r="J110" s="322" t="s">
        <v>534</v>
      </c>
      <c r="K110" s="322"/>
      <c r="L110" s="322"/>
      <c r="M110" s="322"/>
      <c r="N110" s="322"/>
      <c r="O110" s="322"/>
      <c r="P110" s="323" t="s">
        <v>286</v>
      </c>
      <c r="Q110" s="324" t="s">
        <v>290</v>
      </c>
      <c r="R110" s="322"/>
      <c r="S110" s="322"/>
      <c r="T110" s="322"/>
      <c r="U110" s="322"/>
      <c r="V110" s="322"/>
      <c r="W110" s="322"/>
      <c r="X110" s="714" t="s">
        <v>1380</v>
      </c>
      <c r="Y110" s="718" t="s">
        <v>1384</v>
      </c>
      <c r="Z110" s="716" t="s">
        <v>1386</v>
      </c>
    </row>
    <row r="111" spans="1:26">
      <c r="A111" s="322"/>
      <c r="B111" s="322"/>
      <c r="C111" s="322"/>
      <c r="D111" s="322"/>
      <c r="E111" s="322" t="s">
        <v>18</v>
      </c>
      <c r="F111" s="322" t="s">
        <v>15</v>
      </c>
      <c r="G111" s="322" t="s">
        <v>19</v>
      </c>
      <c r="H111" s="322" t="s">
        <v>28</v>
      </c>
      <c r="I111" s="322" t="s">
        <v>24</v>
      </c>
      <c r="J111" s="322" t="s">
        <v>534</v>
      </c>
      <c r="K111" s="322"/>
      <c r="L111" s="322"/>
      <c r="M111" s="322"/>
      <c r="N111" s="322"/>
      <c r="O111" s="322"/>
      <c r="P111" s="323" t="s">
        <v>286</v>
      </c>
      <c r="Q111" s="324" t="s">
        <v>290</v>
      </c>
      <c r="R111" s="322"/>
      <c r="S111" s="322"/>
      <c r="T111" s="322"/>
      <c r="U111" s="322"/>
      <c r="V111" s="322"/>
      <c r="W111" s="322"/>
      <c r="X111" s="714" t="s">
        <v>1380</v>
      </c>
      <c r="Y111" s="718" t="s">
        <v>1384</v>
      </c>
      <c r="Z111" s="716" t="s">
        <v>1386</v>
      </c>
    </row>
    <row r="112" spans="1:26">
      <c r="A112" s="322"/>
      <c r="B112" s="322"/>
      <c r="C112" s="322" t="s">
        <v>769</v>
      </c>
      <c r="D112" s="322"/>
      <c r="E112" s="322" t="s">
        <v>17</v>
      </c>
      <c r="F112" s="322" t="s">
        <v>14</v>
      </c>
      <c r="G112" s="322" t="s">
        <v>19</v>
      </c>
      <c r="H112" s="322" t="s">
        <v>28</v>
      </c>
      <c r="I112" s="322" t="s">
        <v>25</v>
      </c>
      <c r="J112" s="322" t="s">
        <v>534</v>
      </c>
      <c r="K112" s="322"/>
      <c r="L112" s="322"/>
      <c r="M112" s="322"/>
      <c r="N112" s="322"/>
      <c r="O112" s="322"/>
      <c r="P112" s="323" t="s">
        <v>286</v>
      </c>
      <c r="Q112" s="324" t="s">
        <v>290</v>
      </c>
      <c r="R112" s="322"/>
      <c r="S112" s="322"/>
      <c r="T112" s="322"/>
      <c r="U112" s="322"/>
      <c r="V112" s="322"/>
      <c r="W112" s="322"/>
      <c r="X112" s="714" t="s">
        <v>1380</v>
      </c>
      <c r="Y112" s="718" t="s">
        <v>1384</v>
      </c>
      <c r="Z112" s="716" t="s">
        <v>1386</v>
      </c>
    </row>
    <row r="113" spans="1:26">
      <c r="A113" s="322"/>
      <c r="B113" s="322"/>
      <c r="C113" s="322"/>
      <c r="D113" s="322"/>
      <c r="E113" s="322" t="s">
        <v>17</v>
      </c>
      <c r="F113" s="322" t="s">
        <v>15</v>
      </c>
      <c r="G113" s="322" t="s">
        <v>19</v>
      </c>
      <c r="H113" s="322" t="s">
        <v>28</v>
      </c>
      <c r="I113" s="322" t="s">
        <v>26</v>
      </c>
      <c r="J113" s="322" t="s">
        <v>534</v>
      </c>
      <c r="K113" s="322"/>
      <c r="L113" s="322"/>
      <c r="M113" s="322"/>
      <c r="N113" s="322"/>
      <c r="O113" s="322"/>
      <c r="P113" s="323" t="s">
        <v>286</v>
      </c>
      <c r="Q113" s="324" t="s">
        <v>290</v>
      </c>
      <c r="R113" s="322"/>
      <c r="S113" s="322"/>
      <c r="T113" s="322"/>
      <c r="U113" s="322"/>
      <c r="V113" s="322"/>
      <c r="W113" s="322"/>
      <c r="X113" s="714" t="s">
        <v>1380</v>
      </c>
      <c r="Y113" s="718" t="s">
        <v>1384</v>
      </c>
      <c r="Z113" s="716" t="s">
        <v>1386</v>
      </c>
    </row>
    <row r="114" spans="1:26">
      <c r="A114" s="322"/>
      <c r="B114" s="322"/>
      <c r="C114" s="322"/>
      <c r="D114" s="322"/>
      <c r="E114" s="322" t="s">
        <v>17</v>
      </c>
      <c r="F114" s="322" t="s">
        <v>14</v>
      </c>
      <c r="G114" s="322" t="s">
        <v>19</v>
      </c>
      <c r="H114" s="322" t="s">
        <v>28</v>
      </c>
      <c r="I114" s="322" t="s">
        <v>24</v>
      </c>
      <c r="J114" s="322" t="s">
        <v>534</v>
      </c>
      <c r="K114" s="322"/>
      <c r="L114" s="322"/>
      <c r="M114" s="322"/>
      <c r="N114" s="322"/>
      <c r="O114" s="322"/>
      <c r="P114" s="323" t="s">
        <v>286</v>
      </c>
      <c r="Q114" s="324" t="s">
        <v>290</v>
      </c>
      <c r="R114" s="322"/>
      <c r="S114" s="322"/>
      <c r="T114" s="322"/>
      <c r="U114" s="322"/>
      <c r="V114" s="322"/>
      <c r="W114" s="322"/>
      <c r="X114" s="714" t="s">
        <v>1380</v>
      </c>
      <c r="Y114" s="718" t="s">
        <v>1384</v>
      </c>
      <c r="Z114" s="716" t="s">
        <v>1386</v>
      </c>
    </row>
    <row r="115" spans="1:26">
      <c r="A115" s="322"/>
      <c r="B115" s="322"/>
      <c r="C115" s="322" t="s">
        <v>768</v>
      </c>
      <c r="D115" s="322"/>
      <c r="E115" s="322" t="s">
        <v>18</v>
      </c>
      <c r="F115" s="322" t="s">
        <v>15</v>
      </c>
      <c r="G115" s="322" t="s">
        <v>19</v>
      </c>
      <c r="H115" s="322" t="s">
        <v>28</v>
      </c>
      <c r="I115" s="322" t="s">
        <v>24</v>
      </c>
      <c r="J115" s="322" t="s">
        <v>533</v>
      </c>
      <c r="K115" s="322"/>
      <c r="L115" s="322"/>
      <c r="M115" s="322"/>
      <c r="N115" s="322"/>
      <c r="O115" s="322"/>
      <c r="P115" s="323" t="s">
        <v>286</v>
      </c>
      <c r="Q115" s="324" t="s">
        <v>290</v>
      </c>
      <c r="R115" s="322"/>
      <c r="S115" s="322"/>
      <c r="T115" s="322"/>
      <c r="U115" s="322"/>
      <c r="V115" s="322"/>
      <c r="W115" s="322"/>
      <c r="X115" s="714" t="s">
        <v>1380</v>
      </c>
      <c r="Y115" s="718" t="s">
        <v>1384</v>
      </c>
      <c r="Z115" s="716" t="s">
        <v>1386</v>
      </c>
    </row>
    <row r="116" spans="1:26">
      <c r="A116" s="322"/>
      <c r="B116" s="322"/>
      <c r="C116" s="322"/>
      <c r="D116" s="322"/>
      <c r="E116" s="322" t="s">
        <v>17</v>
      </c>
      <c r="F116" s="322" t="s">
        <v>14</v>
      </c>
      <c r="G116" s="322" t="s">
        <v>19</v>
      </c>
      <c r="H116" s="322" t="s">
        <v>28</v>
      </c>
      <c r="I116" s="322" t="s">
        <v>24</v>
      </c>
      <c r="J116" s="322" t="s">
        <v>534</v>
      </c>
      <c r="K116" s="322"/>
      <c r="L116" s="322"/>
      <c r="M116" s="322"/>
      <c r="N116" s="322"/>
      <c r="O116" s="322"/>
      <c r="P116" s="323" t="s">
        <v>286</v>
      </c>
      <c r="Q116" s="324" t="s">
        <v>290</v>
      </c>
      <c r="R116" s="322"/>
      <c r="S116" s="322"/>
      <c r="T116" s="322"/>
      <c r="U116" s="322"/>
      <c r="V116" s="322"/>
      <c r="W116" s="322"/>
      <c r="X116" s="714" t="s">
        <v>1380</v>
      </c>
      <c r="Y116" s="718" t="s">
        <v>1384</v>
      </c>
      <c r="Z116" s="716" t="s">
        <v>1386</v>
      </c>
    </row>
    <row r="117" spans="1:26">
      <c r="A117" s="322"/>
      <c r="B117" s="322"/>
      <c r="C117" s="322" t="s">
        <v>767</v>
      </c>
      <c r="D117" s="322"/>
      <c r="E117" s="322" t="s">
        <v>17</v>
      </c>
      <c r="F117" s="322" t="s">
        <v>14</v>
      </c>
      <c r="G117" s="322" t="s">
        <v>19</v>
      </c>
      <c r="H117" s="322" t="s">
        <v>28</v>
      </c>
      <c r="I117" s="322" t="s">
        <v>24</v>
      </c>
      <c r="J117" s="322"/>
      <c r="K117" s="322"/>
      <c r="L117" s="322"/>
      <c r="M117" s="322"/>
      <c r="N117" s="322"/>
      <c r="O117" s="322" t="s">
        <v>28</v>
      </c>
      <c r="P117" s="323" t="s">
        <v>286</v>
      </c>
      <c r="Q117" s="324" t="s">
        <v>290</v>
      </c>
      <c r="R117" s="322"/>
      <c r="S117" s="322"/>
      <c r="T117" s="322"/>
      <c r="U117" s="322"/>
      <c r="V117" s="322"/>
      <c r="W117" s="322"/>
      <c r="X117" s="714" t="s">
        <v>1380</v>
      </c>
      <c r="Y117" s="718" t="s">
        <v>1384</v>
      </c>
      <c r="Z117" s="716" t="s">
        <v>1386</v>
      </c>
    </row>
    <row r="118" spans="1:26">
      <c r="A118" s="322"/>
      <c r="B118" s="322"/>
      <c r="C118" s="322"/>
      <c r="D118" s="322"/>
      <c r="E118" s="322" t="s">
        <v>17</v>
      </c>
      <c r="F118" s="322" t="s">
        <v>15</v>
      </c>
      <c r="G118" s="322" t="s">
        <v>19</v>
      </c>
      <c r="H118" s="322" t="s">
        <v>28</v>
      </c>
      <c r="I118" s="322" t="s">
        <v>24</v>
      </c>
      <c r="J118" s="322" t="s">
        <v>534</v>
      </c>
      <c r="K118" s="322"/>
      <c r="L118" s="322"/>
      <c r="M118" s="322"/>
      <c r="N118" s="322"/>
      <c r="O118" s="322"/>
      <c r="P118" s="323" t="s">
        <v>286</v>
      </c>
      <c r="Q118" s="324" t="s">
        <v>290</v>
      </c>
      <c r="R118" s="322"/>
      <c r="S118" s="322"/>
      <c r="T118" s="322"/>
      <c r="U118" s="322"/>
      <c r="V118" s="322"/>
      <c r="W118" s="322"/>
      <c r="X118" s="714" t="s">
        <v>1380</v>
      </c>
      <c r="Y118" s="718" t="s">
        <v>1384</v>
      </c>
      <c r="Z118" s="716" t="s">
        <v>1386</v>
      </c>
    </row>
    <row r="119" spans="1:26">
      <c r="A119" s="322"/>
      <c r="B119" s="322"/>
      <c r="C119" s="322" t="s">
        <v>766</v>
      </c>
      <c r="D119" s="322"/>
      <c r="E119" s="322" t="s">
        <v>17</v>
      </c>
      <c r="F119" s="322" t="s">
        <v>14</v>
      </c>
      <c r="G119" s="322" t="s">
        <v>19</v>
      </c>
      <c r="H119" s="322" t="s">
        <v>28</v>
      </c>
      <c r="I119" s="322" t="s">
        <v>24</v>
      </c>
      <c r="J119" s="322" t="s">
        <v>534</v>
      </c>
      <c r="K119" s="322"/>
      <c r="L119" s="322"/>
      <c r="M119" s="322"/>
      <c r="N119" s="322"/>
      <c r="O119" s="322"/>
      <c r="P119" s="324" t="s">
        <v>291</v>
      </c>
      <c r="Q119" s="323" t="s">
        <v>289</v>
      </c>
      <c r="R119" s="322"/>
      <c r="S119" s="322"/>
      <c r="T119" s="322"/>
      <c r="U119" s="322"/>
      <c r="V119" s="322"/>
      <c r="W119" s="322"/>
      <c r="X119" s="714" t="s">
        <v>1380</v>
      </c>
      <c r="Y119" s="718" t="s">
        <v>1384</v>
      </c>
      <c r="Z119" s="716" t="s">
        <v>1386</v>
      </c>
    </row>
    <row r="120" spans="1:26">
      <c r="A120" s="322"/>
      <c r="B120" s="322"/>
      <c r="C120" s="322"/>
      <c r="D120" s="322"/>
      <c r="E120" s="322" t="s">
        <v>17</v>
      </c>
      <c r="F120" s="322" t="s">
        <v>15</v>
      </c>
      <c r="G120" s="322" t="s">
        <v>19</v>
      </c>
      <c r="H120" s="322" t="s">
        <v>28</v>
      </c>
      <c r="I120" s="322" t="s">
        <v>24</v>
      </c>
      <c r="J120" s="322" t="s">
        <v>534</v>
      </c>
      <c r="K120" s="322"/>
      <c r="L120" s="322"/>
      <c r="M120" s="322"/>
      <c r="N120" s="322"/>
      <c r="O120" s="322"/>
      <c r="P120" s="324" t="s">
        <v>291</v>
      </c>
      <c r="Q120" s="323" t="s">
        <v>289</v>
      </c>
      <c r="R120" s="322"/>
      <c r="S120" s="322"/>
      <c r="T120" s="322"/>
      <c r="U120" s="322"/>
      <c r="V120" s="322"/>
      <c r="W120" s="322"/>
      <c r="X120" s="714" t="s">
        <v>1380</v>
      </c>
      <c r="Y120" s="718" t="s">
        <v>1384</v>
      </c>
      <c r="Z120" s="716" t="s">
        <v>1386</v>
      </c>
    </row>
    <row r="121" spans="1:26">
      <c r="A121" s="322"/>
      <c r="B121" s="322"/>
      <c r="C121" s="322" t="s">
        <v>765</v>
      </c>
      <c r="D121" s="322"/>
      <c r="E121" s="322" t="s">
        <v>17</v>
      </c>
      <c r="F121" s="322" t="s">
        <v>14</v>
      </c>
      <c r="G121" s="322" t="s">
        <v>19</v>
      </c>
      <c r="H121" s="322" t="s">
        <v>28</v>
      </c>
      <c r="I121" s="322" t="s">
        <v>26</v>
      </c>
      <c r="J121" s="322" t="s">
        <v>534</v>
      </c>
      <c r="K121" s="322"/>
      <c r="L121" s="322"/>
      <c r="M121" s="322"/>
      <c r="N121" s="322"/>
      <c r="O121" s="322"/>
      <c r="P121" s="324" t="s">
        <v>291</v>
      </c>
      <c r="Q121" s="323" t="s">
        <v>289</v>
      </c>
      <c r="R121" s="322"/>
      <c r="S121" s="322"/>
      <c r="T121" s="322"/>
      <c r="U121" s="322"/>
      <c r="V121" s="322"/>
      <c r="W121" s="322"/>
      <c r="X121" s="714" t="s">
        <v>1380</v>
      </c>
      <c r="Y121" s="718" t="s">
        <v>1384</v>
      </c>
      <c r="Z121" s="716" t="s">
        <v>1386</v>
      </c>
    </row>
    <row r="122" spans="1:26">
      <c r="A122" s="322"/>
      <c r="B122" s="322"/>
      <c r="C122" s="322"/>
      <c r="D122" s="322"/>
      <c r="E122" s="322" t="s">
        <v>17</v>
      </c>
      <c r="F122" s="322" t="s">
        <v>15</v>
      </c>
      <c r="G122" s="322" t="s">
        <v>19</v>
      </c>
      <c r="H122" s="322" t="s">
        <v>28</v>
      </c>
      <c r="I122" s="322" t="s">
        <v>24</v>
      </c>
      <c r="J122" s="322" t="s">
        <v>534</v>
      </c>
      <c r="K122" s="322"/>
      <c r="L122" s="322"/>
      <c r="M122" s="322"/>
      <c r="N122" s="322"/>
      <c r="O122" s="322"/>
      <c r="P122" s="324" t="s">
        <v>291</v>
      </c>
      <c r="Q122" s="323" t="s">
        <v>289</v>
      </c>
      <c r="R122" s="322"/>
      <c r="S122" s="322"/>
      <c r="T122" s="322"/>
      <c r="U122" s="322"/>
      <c r="V122" s="322"/>
      <c r="W122" s="322"/>
      <c r="X122" s="714" t="s">
        <v>1380</v>
      </c>
      <c r="Y122" s="718" t="s">
        <v>1384</v>
      </c>
      <c r="Z122" s="716" t="s">
        <v>1386</v>
      </c>
    </row>
    <row r="123" spans="1:26">
      <c r="A123" s="322"/>
      <c r="B123" s="322"/>
      <c r="C123" s="322"/>
      <c r="D123" s="322"/>
      <c r="E123" s="322" t="s">
        <v>17</v>
      </c>
      <c r="F123" s="322" t="s">
        <v>14</v>
      </c>
      <c r="G123" s="322" t="s">
        <v>20</v>
      </c>
      <c r="H123" s="322" t="s">
        <v>304</v>
      </c>
      <c r="I123" s="322" t="s">
        <v>25</v>
      </c>
      <c r="J123" s="322" t="s">
        <v>534</v>
      </c>
      <c r="K123" s="322"/>
      <c r="L123" s="322"/>
      <c r="M123" s="322"/>
      <c r="N123" s="322"/>
      <c r="O123" s="322"/>
      <c r="P123" s="324" t="s">
        <v>291</v>
      </c>
      <c r="Q123" s="323" t="s">
        <v>289</v>
      </c>
      <c r="R123" s="322"/>
      <c r="S123" s="322"/>
      <c r="T123" s="322"/>
      <c r="U123" s="322"/>
      <c r="V123" s="322"/>
      <c r="W123" s="322"/>
      <c r="X123" s="714" t="s">
        <v>1380</v>
      </c>
      <c r="Y123" s="718" t="s">
        <v>1384</v>
      </c>
      <c r="Z123" s="716" t="s">
        <v>1386</v>
      </c>
    </row>
    <row r="124" spans="1:26">
      <c r="A124" s="322"/>
      <c r="B124" s="322"/>
      <c r="C124" s="322" t="s">
        <v>764</v>
      </c>
      <c r="D124" s="322" t="s">
        <v>763</v>
      </c>
      <c r="E124" s="322" t="s">
        <v>17</v>
      </c>
      <c r="F124" s="322" t="s">
        <v>16</v>
      </c>
      <c r="G124" s="322" t="s">
        <v>19</v>
      </c>
      <c r="H124" s="322" t="s">
        <v>28</v>
      </c>
      <c r="I124" s="322" t="s">
        <v>49</v>
      </c>
      <c r="J124" s="322" t="s">
        <v>534</v>
      </c>
      <c r="K124" s="322"/>
      <c r="L124" s="322"/>
      <c r="M124" s="322"/>
      <c r="N124" s="322"/>
      <c r="O124" s="322"/>
      <c r="P124" s="324" t="s">
        <v>291</v>
      </c>
      <c r="Q124" s="323" t="s">
        <v>289</v>
      </c>
      <c r="R124" s="322"/>
      <c r="S124" s="322"/>
      <c r="T124" s="322"/>
      <c r="U124" s="322"/>
      <c r="V124" s="322"/>
      <c r="W124" s="322"/>
      <c r="X124" s="714" t="s">
        <v>1380</v>
      </c>
      <c r="Y124" s="718" t="s">
        <v>1384</v>
      </c>
      <c r="Z124" s="716" t="s">
        <v>1386</v>
      </c>
    </row>
    <row r="125" spans="1:26">
      <c r="A125" s="318"/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</row>
    <row r="126" spans="1:26">
      <c r="A126" s="318"/>
      <c r="B126" s="318"/>
      <c r="C126" s="318"/>
      <c r="D126" s="20"/>
      <c r="E126" s="20"/>
      <c r="F126" s="20"/>
      <c r="G126" s="318"/>
      <c r="H126" s="12"/>
      <c r="I126" s="12"/>
      <c r="J126" s="20"/>
      <c r="K126" s="20"/>
      <c r="L126" s="20"/>
      <c r="M126" s="20"/>
      <c r="N126" s="20"/>
      <c r="O126" s="20"/>
      <c r="P126" s="20"/>
      <c r="Q126" s="20"/>
      <c r="R126" s="321"/>
      <c r="S126" s="20"/>
      <c r="T126" s="21"/>
      <c r="U126" s="21"/>
      <c r="V126" s="320"/>
      <c r="W126" s="319"/>
    </row>
    <row r="127" spans="1:26">
      <c r="A127" s="318"/>
      <c r="B127" s="318"/>
      <c r="C127" s="318"/>
      <c r="D127" s="318"/>
      <c r="E127" s="20"/>
      <c r="F127" s="20"/>
      <c r="G127" s="318"/>
      <c r="H127" s="12"/>
      <c r="I127" s="12"/>
      <c r="J127" s="20"/>
      <c r="K127" s="20"/>
      <c r="L127" s="20"/>
      <c r="M127" s="20"/>
      <c r="N127" s="20"/>
      <c r="O127" s="20"/>
      <c r="P127" s="20"/>
      <c r="Q127" s="20"/>
      <c r="R127" s="321"/>
      <c r="S127" s="20"/>
      <c r="T127" s="21"/>
      <c r="U127" s="21"/>
      <c r="V127" s="320"/>
      <c r="W127" s="319"/>
    </row>
    <row r="128" spans="1:26">
      <c r="A128" s="318"/>
      <c r="B128" s="318"/>
      <c r="C128" s="318"/>
      <c r="D128" s="318"/>
      <c r="E128" s="20"/>
      <c r="F128" s="20"/>
      <c r="G128" s="318"/>
      <c r="H128" s="12"/>
      <c r="I128" s="12"/>
      <c r="J128" s="20"/>
      <c r="K128" s="20"/>
      <c r="L128" s="20"/>
      <c r="M128" s="20"/>
      <c r="N128" s="20"/>
      <c r="O128" s="20"/>
      <c r="P128" s="20"/>
      <c r="Q128" s="20"/>
      <c r="R128" s="321"/>
      <c r="S128" s="20"/>
      <c r="T128" s="21"/>
      <c r="U128" s="21"/>
      <c r="V128" s="320"/>
      <c r="W128" s="319"/>
    </row>
    <row r="129" spans="1:23">
      <c r="A129" s="318"/>
      <c r="B129" s="318"/>
      <c r="C129" s="318"/>
      <c r="D129" s="318"/>
      <c r="E129" s="20"/>
      <c r="F129" s="20"/>
      <c r="G129" s="318"/>
      <c r="H129" s="12"/>
      <c r="I129" s="12"/>
      <c r="J129" s="20"/>
      <c r="K129" s="20"/>
      <c r="L129" s="20"/>
      <c r="M129" s="20"/>
      <c r="N129" s="20"/>
      <c r="O129" s="20"/>
      <c r="P129" s="20"/>
      <c r="Q129" s="20"/>
      <c r="R129" s="321"/>
      <c r="S129" s="20"/>
      <c r="T129" s="21"/>
      <c r="U129" s="21"/>
      <c r="V129" s="320"/>
      <c r="W129" s="319"/>
    </row>
    <row r="130" spans="1:23">
      <c r="B130" s="318"/>
      <c r="C130" s="318"/>
      <c r="D130" s="318"/>
      <c r="G130" s="318"/>
    </row>
    <row r="131" spans="1:23">
      <c r="G131" s="318"/>
    </row>
    <row r="132" spans="1:23" ht="21">
      <c r="B132" s="49" t="s">
        <v>1369</v>
      </c>
      <c r="G132" s="318"/>
    </row>
    <row r="133" spans="1:23">
      <c r="G133" s="318"/>
    </row>
    <row r="134" spans="1:23">
      <c r="G134" s="639" t="s">
        <v>270</v>
      </c>
      <c r="H134" s="639"/>
      <c r="I134" s="640"/>
      <c r="P134" s="317"/>
      <c r="Q134" s="317"/>
    </row>
    <row r="135" spans="1:23">
      <c r="G135" s="8" t="s">
        <v>264</v>
      </c>
      <c r="H135" s="83">
        <f>COUNTIFS(H$14:H$124,"malowany",J$14:J$124,1)</f>
        <v>0</v>
      </c>
      <c r="I135" s="83" t="s">
        <v>268</v>
      </c>
      <c r="K135" s="307" t="s">
        <v>272</v>
      </c>
      <c r="L135" s="306"/>
      <c r="M135" s="305">
        <f>COUNTIF(M14:M124,"tak")</f>
        <v>0</v>
      </c>
      <c r="N135" s="28" t="s">
        <v>273</v>
      </c>
    </row>
    <row r="136" spans="1:23">
      <c r="G136" s="8" t="s">
        <v>265</v>
      </c>
      <c r="H136" s="83">
        <f>COUNTIFS(H$14:H$124,"malowany",J$14:J$124,2)</f>
        <v>9</v>
      </c>
      <c r="I136" s="83" t="s">
        <v>268</v>
      </c>
      <c r="N136" s="17"/>
    </row>
    <row r="137" spans="1:23">
      <c r="G137" s="8" t="s">
        <v>266</v>
      </c>
      <c r="H137" s="83">
        <f>COUNTIFS(H$14:H$124,"malowany",J$14:J$124,3)</f>
        <v>19</v>
      </c>
      <c r="I137" s="83" t="s">
        <v>268</v>
      </c>
      <c r="K137" s="316" t="s">
        <v>269</v>
      </c>
      <c r="L137" s="315"/>
      <c r="M137" s="314">
        <f>COUNTIF(O$14:O$124,"malowany")</f>
        <v>16</v>
      </c>
      <c r="N137" s="31" t="s">
        <v>274</v>
      </c>
    </row>
    <row r="138" spans="1:23">
      <c r="G138" s="8" t="s">
        <v>267</v>
      </c>
      <c r="H138" s="83">
        <f>COUNTIFS(H$14:H$124,"malowany",J$14:J$124,4)</f>
        <v>52</v>
      </c>
      <c r="I138" s="83" t="s">
        <v>268</v>
      </c>
      <c r="K138" s="313"/>
      <c r="L138" s="312"/>
      <c r="M138" s="311">
        <f>COUNTIF(O$14:O$124,"nalepka")</f>
        <v>0</v>
      </c>
      <c r="N138" s="45" t="s">
        <v>1145</v>
      </c>
    </row>
    <row r="139" spans="1:23">
      <c r="G139" s="61" t="s">
        <v>271</v>
      </c>
      <c r="H139" s="289">
        <f>SUM(H135:H138)</f>
        <v>80</v>
      </c>
      <c r="I139" s="289" t="s">
        <v>268</v>
      </c>
      <c r="K139" s="313"/>
      <c r="L139" s="312"/>
      <c r="M139" s="311">
        <f>COUNTIF(O$14:O$124,"tabliczka")</f>
        <v>0</v>
      </c>
      <c r="N139" s="45" t="s">
        <v>280</v>
      </c>
    </row>
    <row r="140" spans="1:23">
      <c r="K140" s="313"/>
      <c r="L140" s="312"/>
      <c r="M140" s="311">
        <f>COUNTIF(O$14:O$124,"drogowskaz")</f>
        <v>0</v>
      </c>
      <c r="N140" s="45" t="s">
        <v>480</v>
      </c>
    </row>
    <row r="141" spans="1:23" ht="13.5" customHeight="1">
      <c r="G141" s="723" t="s">
        <v>483</v>
      </c>
      <c r="H141" s="723"/>
      <c r="I141" s="723"/>
      <c r="K141" s="310"/>
      <c r="L141" s="309"/>
      <c r="M141" s="308">
        <f>COUNTIF(O$14:O$124,"plansza")</f>
        <v>0</v>
      </c>
      <c r="N141" s="34" t="s">
        <v>481</v>
      </c>
    </row>
    <row r="142" spans="1:23">
      <c r="G142" s="8" t="s">
        <v>264</v>
      </c>
      <c r="H142" s="83">
        <f>COUNTIFS(H$14:H$124,"tabliczka",J$14:J$124,1,I$14:I$124,"&lt;&gt;drogowskaz")</f>
        <v>0</v>
      </c>
      <c r="I142" s="83" t="s">
        <v>268</v>
      </c>
    </row>
    <row r="143" spans="1:23">
      <c r="G143" s="8" t="s">
        <v>265</v>
      </c>
      <c r="H143" s="83">
        <f>COUNTIFS(H$14:H$124,"tabliczka",J$14:J$124,2,I$14:I$124,"&lt;&gt;drogowskaz")</f>
        <v>0</v>
      </c>
      <c r="I143" s="83" t="s">
        <v>268</v>
      </c>
      <c r="K143" s="307" t="s">
        <v>281</v>
      </c>
      <c r="L143" s="306"/>
      <c r="M143" s="305">
        <f>COUNTIF(N14:N124,"usunąć")</f>
        <v>0</v>
      </c>
      <c r="N143" s="28" t="s">
        <v>307</v>
      </c>
    </row>
    <row r="144" spans="1:23">
      <c r="G144" s="8" t="s">
        <v>266</v>
      </c>
      <c r="H144" s="83">
        <f>COUNTIFS(H$14:H$124,"tabliczka",J$14:J$124,3,I$14:I$124,"&lt;&gt;drogowskaz")</f>
        <v>0</v>
      </c>
      <c r="I144" s="83" t="s">
        <v>268</v>
      </c>
    </row>
    <row r="145" spans="7:15">
      <c r="G145" s="8" t="s">
        <v>267</v>
      </c>
      <c r="H145" s="83">
        <f>COUNTIFS(H$14:H$124,"tabliczka",J$14:J$124,4,I$14:I$124,"&lt;&gt;drogowskaz")</f>
        <v>7</v>
      </c>
      <c r="I145" s="83" t="s">
        <v>268</v>
      </c>
      <c r="K145" s="303" t="s">
        <v>279</v>
      </c>
      <c r="L145" s="302"/>
      <c r="M145" s="302"/>
      <c r="N145" s="304">
        <v>11.2</v>
      </c>
    </row>
    <row r="146" spans="7:15">
      <c r="G146" s="22" t="s">
        <v>271</v>
      </c>
      <c r="H146" s="292">
        <f>SUM(H142:H145)</f>
        <v>7</v>
      </c>
      <c r="I146" s="291" t="s">
        <v>268</v>
      </c>
      <c r="K146" s="303" t="s">
        <v>278</v>
      </c>
      <c r="L146" s="302"/>
      <c r="M146" s="302"/>
      <c r="N146" s="301">
        <f>(H139+H146+H160+H153+H167)/N145</f>
        <v>8.3928571428571441</v>
      </c>
    </row>
    <row r="148" spans="7:15">
      <c r="G148" s="12" t="s">
        <v>482</v>
      </c>
    </row>
    <row r="149" spans="7:15">
      <c r="G149" s="8" t="s">
        <v>264</v>
      </c>
      <c r="H149" s="83">
        <f>COUNTIFS(H$14:H$124,"naklejka",J$14:J$124,1)</f>
        <v>0</v>
      </c>
      <c r="I149" s="83" t="s">
        <v>268</v>
      </c>
      <c r="K149" s="742" t="s">
        <v>296</v>
      </c>
      <c r="L149" s="743"/>
      <c r="M149" s="743"/>
      <c r="N149" s="743"/>
      <c r="O149" s="744"/>
    </row>
    <row r="150" spans="7:15">
      <c r="G150" s="8" t="s">
        <v>265</v>
      </c>
      <c r="H150" s="83">
        <f>COUNTIFS(H$14:H$124,"naklejka",J$14:J$124,2)</f>
        <v>0</v>
      </c>
      <c r="I150" s="83" t="s">
        <v>268</v>
      </c>
      <c r="K150" s="86" t="s">
        <v>259</v>
      </c>
      <c r="L150" s="300">
        <f>M150/M$153</f>
        <v>0.28828828828828829</v>
      </c>
      <c r="M150" s="296">
        <f>(COUNTIF(Q14:Q124,"zabudowa")/111*N145)</f>
        <v>3.2288288288288287</v>
      </c>
      <c r="N150" s="83" t="s">
        <v>299</v>
      </c>
      <c r="O150" s="83"/>
    </row>
    <row r="151" spans="7:15">
      <c r="G151" s="8" t="s">
        <v>266</v>
      </c>
      <c r="H151" s="83">
        <f>COUNTIFS(H$14:H$124,"naklejka",J$14:J$124,3)</f>
        <v>0</v>
      </c>
      <c r="I151" s="83" t="s">
        <v>268</v>
      </c>
      <c r="K151" s="86" t="s">
        <v>258</v>
      </c>
      <c r="L151" s="300">
        <f>M151/M$153</f>
        <v>0.17117117117117117</v>
      </c>
      <c r="M151" s="296">
        <f>(COUNTIF(Q14:Q124,"otwarty")/111*N145)</f>
        <v>1.9171171171171171</v>
      </c>
      <c r="N151" s="83" t="s">
        <v>297</v>
      </c>
      <c r="O151" s="83"/>
    </row>
    <row r="152" spans="7:15">
      <c r="G152" s="8" t="s">
        <v>267</v>
      </c>
      <c r="H152" s="83">
        <f>COUNTIFS(H$14:H$124,"naklejka",J$14:J$124,4)</f>
        <v>5</v>
      </c>
      <c r="I152" s="83" t="s">
        <v>268</v>
      </c>
      <c r="K152" s="86" t="s">
        <v>257</v>
      </c>
      <c r="L152" s="300">
        <f>M152/M$153</f>
        <v>0.54054054054054057</v>
      </c>
      <c r="M152" s="296">
        <f>(COUNTIF(Q14:Q124,"las")/111*N145)</f>
        <v>6.0540540540540544</v>
      </c>
      <c r="N152" s="299" t="s">
        <v>298</v>
      </c>
      <c r="O152" s="298"/>
    </row>
    <row r="153" spans="7:15">
      <c r="G153" s="61" t="s">
        <v>271</v>
      </c>
      <c r="H153" s="289">
        <f>SUM(H149:H152)</f>
        <v>5</v>
      </c>
      <c r="I153" s="289" t="s">
        <v>268</v>
      </c>
      <c r="L153" s="295">
        <f>SUM(L150:L152)</f>
        <v>1</v>
      </c>
      <c r="M153" s="294">
        <f>SUM(M150:M152)</f>
        <v>11.2</v>
      </c>
      <c r="N153" s="293" t="s">
        <v>263</v>
      </c>
    </row>
    <row r="154" spans="7:15" ht="14.25" customHeight="1">
      <c r="M154" s="290"/>
    </row>
    <row r="155" spans="7:15" ht="14.25" customHeight="1">
      <c r="G155" s="723" t="s">
        <v>484</v>
      </c>
      <c r="H155" s="723"/>
      <c r="I155" s="723"/>
      <c r="K155" s="742" t="s">
        <v>295</v>
      </c>
      <c r="L155" s="743"/>
      <c r="M155" s="743"/>
      <c r="N155" s="743"/>
      <c r="O155" s="744"/>
    </row>
    <row r="156" spans="7:15">
      <c r="G156" s="8" t="s">
        <v>264</v>
      </c>
      <c r="H156" s="83">
        <f>COUNTIFS(J$14:J$124,1,I$14:I$124,"drogowskaz")</f>
        <v>0</v>
      </c>
      <c r="I156" s="83" t="s">
        <v>268</v>
      </c>
      <c r="K156" s="86" t="s">
        <v>292</v>
      </c>
      <c r="L156" s="297">
        <f>M156/M$159</f>
        <v>0.47747747747747749</v>
      </c>
      <c r="M156" s="296">
        <f>(COUNTIF(P14:P124,"utwardzona")/111*N145)</f>
        <v>5.3477477477477473</v>
      </c>
      <c r="N156" s="83" t="s">
        <v>301</v>
      </c>
      <c r="O156" s="83"/>
    </row>
    <row r="157" spans="7:15">
      <c r="G157" s="8" t="s">
        <v>265</v>
      </c>
      <c r="H157" s="83">
        <f>COUNTIFS(J$14:J$124,2,I$14:I$124,"drogowskaz")</f>
        <v>0</v>
      </c>
      <c r="I157" s="83" t="s">
        <v>268</v>
      </c>
      <c r="K157" s="86" t="s">
        <v>293</v>
      </c>
      <c r="L157" s="297">
        <f>M157/M$159</f>
        <v>0.48648648648648657</v>
      </c>
      <c r="M157" s="296">
        <f>(COUNTIF(P14:P124,"gruntowa")/111*N145)</f>
        <v>5.448648648648649</v>
      </c>
      <c r="N157" s="83" t="s">
        <v>302</v>
      </c>
      <c r="O157" s="83"/>
    </row>
    <row r="158" spans="7:15">
      <c r="G158" s="8" t="s">
        <v>266</v>
      </c>
      <c r="H158" s="83">
        <f>COUNTIFS(J$14:J$124,3,I$14:I$124,"drogowskaz")</f>
        <v>0</v>
      </c>
      <c r="I158" s="83" t="s">
        <v>268</v>
      </c>
      <c r="K158" s="86" t="s">
        <v>294</v>
      </c>
      <c r="L158" s="297">
        <f>M158/M$159</f>
        <v>3.6036036036036036E-2</v>
      </c>
      <c r="M158" s="296">
        <f>(COUNTIF(P14:P124,"piaszczysta")/111*N145)</f>
        <v>0.40360360360360359</v>
      </c>
      <c r="N158" s="83" t="s">
        <v>303</v>
      </c>
      <c r="O158" s="83"/>
    </row>
    <row r="159" spans="7:15">
      <c r="G159" s="8" t="s">
        <v>267</v>
      </c>
      <c r="H159" s="83">
        <f>COUNTIFS(J$14:J$124,4,I$14:I$124,"drogowskaz")</f>
        <v>2</v>
      </c>
      <c r="I159" s="83" t="s">
        <v>268</v>
      </c>
      <c r="L159" s="295">
        <f>SUM(L156:L158)</f>
        <v>1.0000000000000002</v>
      </c>
      <c r="M159" s="294">
        <f>SUM(M156:M158)</f>
        <v>11.2</v>
      </c>
      <c r="N159" s="293" t="s">
        <v>263</v>
      </c>
    </row>
    <row r="160" spans="7:15" ht="14.25" customHeight="1">
      <c r="G160" s="22" t="s">
        <v>271</v>
      </c>
      <c r="H160" s="292">
        <f>SUM(H156:H159)</f>
        <v>2</v>
      </c>
      <c r="I160" s="291" t="s">
        <v>268</v>
      </c>
      <c r="M160" s="290"/>
    </row>
    <row r="161" spans="7:9" ht="14.25" customHeight="1"/>
    <row r="162" spans="7:9">
      <c r="G162" s="12" t="s">
        <v>485</v>
      </c>
    </row>
    <row r="163" spans="7:9">
      <c r="G163" s="8" t="s">
        <v>264</v>
      </c>
      <c r="H163" s="83">
        <f>COUNTIFS(H$14:H$124,"plansza",J$14:J$124,1)</f>
        <v>0</v>
      </c>
      <c r="I163" s="83" t="s">
        <v>268</v>
      </c>
    </row>
    <row r="164" spans="7:9">
      <c r="G164" s="8" t="s">
        <v>265</v>
      </c>
      <c r="H164" s="83">
        <f>COUNTIFS(H$14:H$124,"plansza",J$14:J$124,2)</f>
        <v>0</v>
      </c>
      <c r="I164" s="83" t="s">
        <v>268</v>
      </c>
    </row>
    <row r="165" spans="7:9">
      <c r="G165" s="8" t="s">
        <v>266</v>
      </c>
      <c r="H165" s="83">
        <f>COUNTIFS(H$14:H$124,"plansza",J$14:J$124,3)</f>
        <v>0</v>
      </c>
      <c r="I165" s="83" t="s">
        <v>268</v>
      </c>
    </row>
    <row r="166" spans="7:9">
      <c r="G166" s="8" t="s">
        <v>267</v>
      </c>
      <c r="H166" s="83">
        <f>COUNTIFS(H$14:H$124,"plansza",J$14:J$124,4)</f>
        <v>0</v>
      </c>
      <c r="I166" s="83" t="s">
        <v>268</v>
      </c>
    </row>
    <row r="167" spans="7:9">
      <c r="G167" s="61" t="s">
        <v>271</v>
      </c>
      <c r="H167" s="289">
        <f>SUM(H163:H166)</f>
        <v>0</v>
      </c>
      <c r="I167" s="289" t="s">
        <v>268</v>
      </c>
    </row>
  </sheetData>
  <autoFilter ref="A13:XFD124"/>
  <mergeCells count="4">
    <mergeCell ref="G141:I141"/>
    <mergeCell ref="K149:O149"/>
    <mergeCell ref="G155:I155"/>
    <mergeCell ref="K155:O155"/>
  </mergeCells>
  <conditionalFormatting sqref="Q126:Q129">
    <cfRule type="containsText" dxfId="188" priority="17" operator="containsText" text="zabudowa">
      <formula>NOT(ISERROR(SEARCH("zabudowa",Q126)))</formula>
    </cfRule>
  </conditionalFormatting>
  <conditionalFormatting sqref="P126:P129">
    <cfRule type="containsText" dxfId="187" priority="11" operator="containsText" text="UTWARDZONA">
      <formula>NOT(ISERROR(SEARCH("UTWARDZONA",P126)))</formula>
    </cfRule>
    <cfRule type="containsText" dxfId="186" priority="12" operator="containsText" text="PIASZCZYSTA">
      <formula>NOT(ISERROR(SEARCH("PIASZCZYSTA",P126)))</formula>
    </cfRule>
    <cfRule type="containsText" dxfId="185" priority="13" operator="containsText" text="UTWARDZONA">
      <formula>NOT(ISERROR(SEARCH("UTWARDZONA",P126)))</formula>
    </cfRule>
    <cfRule type="containsText" dxfId="184" priority="14" operator="containsText" text="GRUNTOWA">
      <formula>NOT(ISERROR(SEARCH("GRUNTOWA",P126)))</formula>
    </cfRule>
    <cfRule type="containsText" dxfId="183" priority="15" operator="containsText" text="UTWARDZONA">
      <formula>NOT(ISERROR(SEARCH("UTWARDZONA",P126)))</formula>
    </cfRule>
    <cfRule type="expression" dxfId="182" priority="16">
      <formula>"UTWARDZONA"</formula>
    </cfRule>
  </conditionalFormatting>
  <conditionalFormatting sqref="Q126:Q129">
    <cfRule type="containsText" dxfId="181" priority="8" operator="containsText" text="LAS">
      <formula>NOT(ISERROR(SEARCH("LAS",Q126)))</formula>
    </cfRule>
    <cfRule type="containsText" dxfId="180" priority="9" operator="containsText" text="OTWARTY">
      <formula>NOT(ISERROR(SEARCH("OTWARTY",Q126)))</formula>
    </cfRule>
    <cfRule type="containsText" dxfId="179" priority="10" operator="containsText" text="ZABUDOWA">
      <formula>NOT(ISERROR(SEARCH("ZABUDOWA",Q126)))</formula>
    </cfRule>
  </conditionalFormatting>
  <conditionalFormatting sqref="Q126:Q129">
    <cfRule type="containsText" dxfId="178" priority="6" operator="containsText" text="LAS">
      <formula>NOT(ISERROR(SEARCH("LAS",Q126)))</formula>
    </cfRule>
    <cfRule type="containsText" dxfId="177" priority="7" operator="containsText" text="OTWARTY">
      <formula>NOT(ISERROR(SEARCH("OTWARTY",Q126)))</formula>
    </cfRule>
  </conditionalFormatting>
  <conditionalFormatting sqref="Q126:Q129">
    <cfRule type="containsText" dxfId="176" priority="5" operator="containsText" text="ZABUDOWA">
      <formula>NOT(ISERROR(SEARCH("ZABUDOWA",Q126)))</formula>
    </cfRule>
  </conditionalFormatting>
  <conditionalFormatting sqref="P126:P129">
    <cfRule type="containsText" dxfId="175" priority="4" operator="containsText" text="PIASZCZYSTA">
      <formula>NOT(ISERROR(SEARCH("PIASZCZYSTA",P126)))</formula>
    </cfRule>
  </conditionalFormatting>
  <conditionalFormatting sqref="P126:P129">
    <cfRule type="containsText" dxfId="174" priority="3" operator="containsText" text="PIASZCZYSTA">
      <formula>NOT(ISERROR(SEARCH("PIASZCZYSTA",P126)))</formula>
    </cfRule>
  </conditionalFormatting>
  <conditionalFormatting sqref="P126:P129">
    <cfRule type="containsText" dxfId="173" priority="2" operator="containsText" text="GRUNTOWA">
      <formula>NOT(ISERROR(SEARCH("GRUNTOWA",P126)))</formula>
    </cfRule>
  </conditionalFormatting>
  <conditionalFormatting sqref="Q126:Q129">
    <cfRule type="containsText" dxfId="172" priority="1" operator="containsText" text="ZABUDOWA">
      <formula>NOT(ISERROR(SEARCH("ZABUDOWA",Q126)))</formula>
    </cfRule>
  </conditionalFormatting>
  <dataValidations count="13">
    <dataValidation type="list" allowBlank="1" sqref="Q126:Q129">
      <formula1>$Q$1:$Q$3</formula1>
    </dataValidation>
    <dataValidation type="list" allowBlank="1" sqref="P126:P129">
      <formula1>$P$1:$P$3</formula1>
    </dataValidation>
    <dataValidation type="list" allowBlank="1" sqref="O126:O129">
      <formula1>$O$1:$O$5</formula1>
    </dataValidation>
    <dataValidation type="list" allowBlank="1" sqref="N126:N129">
      <formula1>$N$1:$N$2</formula1>
    </dataValidation>
    <dataValidation type="list" allowBlank="1" sqref="M126:M129">
      <formula1>$M$1</formula1>
    </dataValidation>
    <dataValidation type="list" allowBlank="1" sqref="L126:L129">
      <formula1>$L$1:$L$7</formula1>
    </dataValidation>
    <dataValidation type="list" allowBlank="1" sqref="K126:K129">
      <formula1>$K$1:$K$7</formula1>
    </dataValidation>
    <dataValidation type="list" allowBlank="1" sqref="J126:J129">
      <formula1>$J$1:$J$4</formula1>
    </dataValidation>
    <dataValidation type="list" allowBlank="1" sqref="I126:I129">
      <formula1>$I$1:$I$12</formula1>
    </dataValidation>
    <dataValidation type="list" allowBlank="1" sqref="H126:H129">
      <formula1>$H$1:$H$4</formula1>
    </dataValidation>
    <dataValidation type="list" allowBlank="1" sqref="F126:F129">
      <formula1>$F$1:$F$3</formula1>
    </dataValidation>
    <dataValidation type="list" allowBlank="1" sqref="E126:E129">
      <formula1>$E$1:$E$2</formula1>
    </dataValidation>
    <dataValidation type="list" allowBlank="1" sqref="U126:U129">
      <formula1>$U$1:$U$5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 Odolanów-.... (gr. gminy)</vt:lpstr>
      <vt:lpstr>Wysocko M.-Moja Wola</vt:lpstr>
      <vt:lpstr>pętla Wzgórz Krośnickich</vt:lpstr>
      <vt:lpstr>Bukowinka - Gola Wlk.</vt:lpstr>
      <vt:lpstr>Antonin-Odolanów-...</vt:lpstr>
      <vt:lpstr>wokół gminy Twardogóra</vt:lpstr>
      <vt:lpstr>Antonin-Ostrów Wlkp.</vt:lpstr>
      <vt:lpstr>wokół Twardogóry</vt:lpstr>
      <vt:lpstr>Możdżanów-Luboradów</vt:lpstr>
      <vt:lpstr> Krośnice-Wąbnice</vt:lpstr>
      <vt:lpstr>ok. Chynowej gm. Przygodzice</vt:lpstr>
      <vt:lpstr>im. Chopina</vt:lpstr>
      <vt:lpstr>transwielkop. (Wysocko-Antonin)</vt:lpstr>
      <vt:lpstr>Gęślina-Krośnice</vt:lpstr>
      <vt:lpstr>WZÓR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 Tre</dc:creator>
  <cp:lastModifiedBy>esnazyk</cp:lastModifiedBy>
  <dcterms:created xsi:type="dcterms:W3CDTF">2018-04-18T10:55:29Z</dcterms:created>
  <dcterms:modified xsi:type="dcterms:W3CDTF">2021-11-25T13:01:49Z</dcterms:modified>
</cp:coreProperties>
</file>